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EstaPasta_de_trabalho" showPivotChartFilter="1" defaultThemeVersion="124226"/>
  <mc:AlternateContent xmlns:mc="http://schemas.openxmlformats.org/markup-compatibility/2006">
    <mc:Choice Requires="x15">
      <x15ac:absPath xmlns:x15ac="http://schemas.microsoft.com/office/spreadsheetml/2010/11/ac" url="D:\Programacao\VBA excel\Fit curves\Manuscrito\"/>
    </mc:Choice>
  </mc:AlternateContent>
  <bookViews>
    <workbookView xWindow="0" yWindow="0" windowWidth="9390" windowHeight="6300" tabRatio="736"/>
  </bookViews>
  <sheets>
    <sheet name="Data-Plot" sheetId="20" r:id="rId1"/>
    <sheet name="TempData" sheetId="14" state="hidden" r:id="rId2"/>
    <sheet name="GrowthPlot" sheetId="15" r:id="rId3"/>
  </sheets>
  <functionGroups builtInGroupCount="18"/>
  <calcPr calcId="152511"/>
</workbook>
</file>

<file path=xl/calcChain.xml><?xml version="1.0" encoding="utf-8"?>
<calcChain xmlns="http://schemas.openxmlformats.org/spreadsheetml/2006/main">
  <c r="R1010" i="14" l="1"/>
  <c r="P1010" i="14"/>
  <c r="Q1010" i="14"/>
  <c r="R1009" i="14"/>
  <c r="P1009" i="14"/>
  <c r="Q1009" i="14"/>
  <c r="R1008" i="14"/>
  <c r="P1008" i="14"/>
  <c r="Q1008" i="14"/>
  <c r="R1007" i="14"/>
  <c r="P1007" i="14"/>
  <c r="Q1007" i="14"/>
  <c r="R1006" i="14"/>
  <c r="P1006" i="14"/>
  <c r="Q1006" i="14"/>
  <c r="R1005" i="14"/>
  <c r="P1005" i="14"/>
  <c r="Q1005" i="14"/>
  <c r="R1004" i="14"/>
  <c r="P1004" i="14"/>
  <c r="Q1004" i="14"/>
  <c r="R1003" i="14"/>
  <c r="P1003" i="14"/>
  <c r="Q1003" i="14"/>
  <c r="R1002" i="14"/>
  <c r="P1002" i="14"/>
  <c r="Q1002" i="14"/>
  <c r="R1001" i="14"/>
  <c r="P1001" i="14"/>
  <c r="Q1001" i="14"/>
  <c r="R1000" i="14"/>
  <c r="P1000" i="14"/>
  <c r="Q1000" i="14"/>
  <c r="R999" i="14"/>
  <c r="P999" i="14"/>
  <c r="Q999" i="14"/>
  <c r="R998" i="14"/>
  <c r="P998" i="14"/>
  <c r="Q998" i="14"/>
  <c r="R997" i="14"/>
  <c r="P997" i="14"/>
  <c r="Q997" i="14"/>
  <c r="R996" i="14"/>
  <c r="P996" i="14"/>
  <c r="Q996" i="14"/>
  <c r="R995" i="14"/>
  <c r="P995" i="14"/>
  <c r="Q995" i="14"/>
  <c r="R994" i="14"/>
  <c r="P994" i="14"/>
  <c r="Q994" i="14"/>
  <c r="R993" i="14"/>
  <c r="P993" i="14"/>
  <c r="Q993" i="14"/>
  <c r="R992" i="14"/>
  <c r="P992" i="14"/>
  <c r="Q992" i="14"/>
  <c r="R991" i="14"/>
  <c r="P991" i="14"/>
  <c r="Q991" i="14"/>
  <c r="R990" i="14"/>
  <c r="P990" i="14"/>
  <c r="Q990" i="14"/>
  <c r="R989" i="14"/>
  <c r="P989" i="14"/>
  <c r="Q989" i="14"/>
  <c r="R988" i="14"/>
  <c r="P988" i="14"/>
  <c r="Q988" i="14"/>
  <c r="R987" i="14"/>
  <c r="P987" i="14"/>
  <c r="Q987" i="14"/>
  <c r="R986" i="14"/>
  <c r="P986" i="14"/>
  <c r="Q986" i="14"/>
  <c r="R985" i="14"/>
  <c r="P985" i="14"/>
  <c r="Q985" i="14"/>
  <c r="R984" i="14"/>
  <c r="P984" i="14"/>
  <c r="Q984" i="14"/>
  <c r="R983" i="14"/>
  <c r="P983" i="14"/>
  <c r="Q983" i="14"/>
  <c r="R982" i="14"/>
  <c r="P982" i="14"/>
  <c r="Q982" i="14"/>
  <c r="R981" i="14"/>
  <c r="P981" i="14"/>
  <c r="Q981" i="14"/>
  <c r="R980" i="14"/>
  <c r="P980" i="14"/>
  <c r="Q980" i="14"/>
  <c r="R979" i="14"/>
  <c r="P979" i="14"/>
  <c r="Q979" i="14"/>
  <c r="R978" i="14"/>
  <c r="P978" i="14"/>
  <c r="Q978" i="14"/>
  <c r="R977" i="14"/>
  <c r="P977" i="14"/>
  <c r="Q977" i="14"/>
  <c r="R976" i="14"/>
  <c r="P976" i="14"/>
  <c r="Q976" i="14"/>
  <c r="R975" i="14"/>
  <c r="P975" i="14"/>
  <c r="Q975" i="14"/>
  <c r="R974" i="14"/>
  <c r="P974" i="14"/>
  <c r="Q974" i="14"/>
  <c r="R973" i="14"/>
  <c r="P973" i="14"/>
  <c r="Q973" i="14"/>
  <c r="R972" i="14"/>
  <c r="P972" i="14"/>
  <c r="Q972" i="14"/>
  <c r="R971" i="14"/>
  <c r="P971" i="14"/>
  <c r="Q971" i="14"/>
  <c r="R970" i="14"/>
  <c r="P970" i="14"/>
  <c r="Q970" i="14"/>
  <c r="R969" i="14"/>
  <c r="P969" i="14"/>
  <c r="Q969" i="14"/>
  <c r="R968" i="14"/>
  <c r="P968" i="14"/>
  <c r="Q968" i="14"/>
  <c r="R967" i="14"/>
  <c r="P967" i="14"/>
  <c r="Q967" i="14"/>
  <c r="R966" i="14"/>
  <c r="P966" i="14"/>
  <c r="Q966" i="14"/>
  <c r="R965" i="14"/>
  <c r="P965" i="14"/>
  <c r="Q965" i="14"/>
  <c r="R964" i="14"/>
  <c r="P964" i="14"/>
  <c r="Q964" i="14"/>
  <c r="R963" i="14"/>
  <c r="P963" i="14"/>
  <c r="Q963" i="14"/>
  <c r="R962" i="14"/>
  <c r="P962" i="14"/>
  <c r="Q962" i="14"/>
  <c r="R961" i="14"/>
  <c r="P961" i="14"/>
  <c r="Q961" i="14"/>
  <c r="R960" i="14"/>
  <c r="P960" i="14"/>
  <c r="Q960" i="14"/>
  <c r="R959" i="14"/>
  <c r="P959" i="14"/>
  <c r="Q959" i="14"/>
  <c r="R958" i="14"/>
  <c r="P958" i="14"/>
  <c r="Q958" i="14"/>
  <c r="R957" i="14"/>
  <c r="P957" i="14"/>
  <c r="Q957" i="14"/>
  <c r="R956" i="14"/>
  <c r="P956" i="14"/>
  <c r="Q956" i="14"/>
  <c r="R955" i="14"/>
  <c r="P955" i="14"/>
  <c r="Q955" i="14"/>
  <c r="R954" i="14"/>
  <c r="P954" i="14"/>
  <c r="Q954" i="14"/>
  <c r="R953" i="14"/>
  <c r="P953" i="14"/>
  <c r="Q953" i="14"/>
  <c r="R952" i="14"/>
  <c r="P952" i="14"/>
  <c r="Q952" i="14"/>
  <c r="R951" i="14"/>
  <c r="P951" i="14"/>
  <c r="Q951" i="14"/>
  <c r="R950" i="14"/>
  <c r="P950" i="14"/>
  <c r="Q950" i="14"/>
  <c r="R949" i="14"/>
  <c r="P949" i="14"/>
  <c r="Q949" i="14"/>
  <c r="R948" i="14"/>
  <c r="P948" i="14"/>
  <c r="Q948" i="14"/>
  <c r="R947" i="14"/>
  <c r="P947" i="14"/>
  <c r="Q947" i="14"/>
  <c r="R946" i="14"/>
  <c r="P946" i="14"/>
  <c r="Q946" i="14"/>
  <c r="R945" i="14"/>
  <c r="P945" i="14"/>
  <c r="Q945" i="14"/>
  <c r="R944" i="14"/>
  <c r="P944" i="14"/>
  <c r="Q944" i="14"/>
  <c r="R943" i="14"/>
  <c r="P943" i="14"/>
  <c r="Q943" i="14"/>
  <c r="R942" i="14"/>
  <c r="P942" i="14"/>
  <c r="Q942" i="14"/>
  <c r="R941" i="14"/>
  <c r="P941" i="14"/>
  <c r="Q941" i="14"/>
  <c r="R940" i="14"/>
  <c r="P940" i="14"/>
  <c r="Q940" i="14"/>
  <c r="R939" i="14"/>
  <c r="P939" i="14"/>
  <c r="Q939" i="14"/>
  <c r="R938" i="14"/>
  <c r="P938" i="14"/>
  <c r="Q938" i="14"/>
  <c r="R937" i="14"/>
  <c r="P937" i="14"/>
  <c r="Q937" i="14"/>
  <c r="R936" i="14"/>
  <c r="P936" i="14"/>
  <c r="Q936" i="14"/>
  <c r="R935" i="14"/>
  <c r="P935" i="14"/>
  <c r="Q935" i="14"/>
  <c r="R934" i="14"/>
  <c r="P934" i="14"/>
  <c r="Q934" i="14"/>
  <c r="R933" i="14"/>
  <c r="P933" i="14"/>
  <c r="Q933" i="14"/>
  <c r="R932" i="14"/>
  <c r="P932" i="14"/>
  <c r="Q932" i="14"/>
  <c r="R931" i="14"/>
  <c r="P931" i="14"/>
  <c r="Q931" i="14"/>
  <c r="R930" i="14"/>
  <c r="P930" i="14"/>
  <c r="Q930" i="14"/>
  <c r="R929" i="14"/>
  <c r="P929" i="14"/>
  <c r="Q929" i="14"/>
  <c r="R928" i="14"/>
  <c r="P928" i="14"/>
  <c r="Q928" i="14"/>
  <c r="R927" i="14"/>
  <c r="P927" i="14"/>
  <c r="Q927" i="14"/>
  <c r="R926" i="14"/>
  <c r="P926" i="14"/>
  <c r="Q926" i="14"/>
  <c r="R925" i="14"/>
  <c r="P925" i="14"/>
  <c r="Q925" i="14"/>
  <c r="R924" i="14"/>
  <c r="P924" i="14"/>
  <c r="Q924" i="14"/>
  <c r="R923" i="14"/>
  <c r="P923" i="14"/>
  <c r="Q923" i="14"/>
  <c r="R922" i="14"/>
  <c r="P922" i="14"/>
  <c r="Q922" i="14"/>
  <c r="R921" i="14"/>
  <c r="P921" i="14"/>
  <c r="Q921" i="14"/>
  <c r="R920" i="14"/>
  <c r="P920" i="14"/>
  <c r="Q920" i="14"/>
  <c r="R919" i="14"/>
  <c r="P919" i="14"/>
  <c r="Q919" i="14"/>
  <c r="R918" i="14"/>
  <c r="P918" i="14"/>
  <c r="Q918" i="14"/>
  <c r="R917" i="14"/>
  <c r="P917" i="14"/>
  <c r="Q917" i="14"/>
  <c r="R916" i="14"/>
  <c r="P916" i="14"/>
  <c r="Q916" i="14"/>
  <c r="R915" i="14"/>
  <c r="P915" i="14"/>
  <c r="Q915" i="14"/>
  <c r="R914" i="14"/>
  <c r="P914" i="14"/>
  <c r="Q914" i="14"/>
  <c r="R913" i="14"/>
  <c r="P913" i="14"/>
  <c r="Q913" i="14"/>
  <c r="R912" i="14"/>
  <c r="P912" i="14"/>
  <c r="Q912" i="14"/>
  <c r="R911" i="14"/>
  <c r="P911" i="14"/>
  <c r="Q911" i="14"/>
  <c r="R910" i="14"/>
  <c r="P910" i="14"/>
  <c r="Q910" i="14"/>
  <c r="R909" i="14"/>
  <c r="P909" i="14"/>
  <c r="Q909" i="14"/>
  <c r="R908" i="14"/>
  <c r="P908" i="14"/>
  <c r="Q908" i="14"/>
  <c r="R907" i="14"/>
  <c r="P907" i="14"/>
  <c r="Q907" i="14"/>
  <c r="R906" i="14"/>
  <c r="P906" i="14"/>
  <c r="Q906" i="14"/>
  <c r="R905" i="14"/>
  <c r="P905" i="14"/>
  <c r="Q905" i="14"/>
  <c r="R904" i="14"/>
  <c r="P904" i="14"/>
  <c r="Q904" i="14"/>
  <c r="R903" i="14"/>
  <c r="P903" i="14"/>
  <c r="Q903" i="14"/>
  <c r="R902" i="14"/>
  <c r="P902" i="14"/>
  <c r="Q902" i="14"/>
  <c r="R901" i="14"/>
  <c r="P901" i="14"/>
  <c r="Q901" i="14"/>
  <c r="R900" i="14"/>
  <c r="P900" i="14"/>
  <c r="Q900" i="14"/>
  <c r="R899" i="14"/>
  <c r="P899" i="14"/>
  <c r="Q899" i="14"/>
  <c r="R898" i="14"/>
  <c r="P898" i="14"/>
  <c r="Q898" i="14"/>
  <c r="R897" i="14"/>
  <c r="P897" i="14"/>
  <c r="Q897" i="14"/>
  <c r="R896" i="14"/>
  <c r="P896" i="14"/>
  <c r="Q896" i="14"/>
  <c r="R895" i="14"/>
  <c r="P895" i="14"/>
  <c r="Q895" i="14"/>
  <c r="R894" i="14"/>
  <c r="P894" i="14"/>
  <c r="Q894" i="14"/>
  <c r="R893" i="14"/>
  <c r="P893" i="14"/>
  <c r="Q893" i="14"/>
  <c r="R892" i="14"/>
  <c r="P892" i="14"/>
  <c r="Q892" i="14"/>
  <c r="R891" i="14"/>
  <c r="P891" i="14"/>
  <c r="Q891" i="14"/>
  <c r="R890" i="14"/>
  <c r="P890" i="14"/>
  <c r="Q890" i="14"/>
  <c r="R889" i="14"/>
  <c r="P889" i="14"/>
  <c r="Q889" i="14"/>
  <c r="R888" i="14"/>
  <c r="P888" i="14"/>
  <c r="Q888" i="14"/>
  <c r="R887" i="14"/>
  <c r="P887" i="14"/>
  <c r="Q887" i="14"/>
  <c r="R886" i="14"/>
  <c r="P886" i="14"/>
  <c r="Q886" i="14"/>
  <c r="R885" i="14"/>
  <c r="P885" i="14"/>
  <c r="Q885" i="14"/>
  <c r="R884" i="14"/>
  <c r="P884" i="14"/>
  <c r="Q884" i="14"/>
  <c r="R883" i="14"/>
  <c r="P883" i="14"/>
  <c r="Q883" i="14"/>
  <c r="R882" i="14"/>
  <c r="P882" i="14"/>
  <c r="Q882" i="14"/>
  <c r="R881" i="14"/>
  <c r="P881" i="14"/>
  <c r="Q881" i="14"/>
  <c r="R880" i="14"/>
  <c r="P880" i="14"/>
  <c r="Q880" i="14"/>
  <c r="R879" i="14"/>
  <c r="P879" i="14"/>
  <c r="Q879" i="14"/>
  <c r="R878" i="14"/>
  <c r="P878" i="14"/>
  <c r="Q878" i="14"/>
  <c r="R877" i="14"/>
  <c r="P877" i="14"/>
  <c r="Q877" i="14"/>
  <c r="R876" i="14"/>
  <c r="P876" i="14"/>
  <c r="Q876" i="14"/>
  <c r="R875" i="14"/>
  <c r="P875" i="14"/>
  <c r="Q875" i="14"/>
  <c r="R874" i="14"/>
  <c r="P874" i="14"/>
  <c r="Q874" i="14"/>
  <c r="R873" i="14"/>
  <c r="P873" i="14"/>
  <c r="Q873" i="14"/>
  <c r="R872" i="14"/>
  <c r="P872" i="14"/>
  <c r="Q872" i="14"/>
  <c r="R871" i="14"/>
  <c r="P871" i="14"/>
  <c r="Q871" i="14"/>
  <c r="R870" i="14"/>
  <c r="P870" i="14"/>
  <c r="Q870" i="14"/>
  <c r="R869" i="14"/>
  <c r="P869" i="14"/>
  <c r="Q869" i="14"/>
  <c r="R868" i="14"/>
  <c r="P868" i="14"/>
  <c r="Q868" i="14"/>
  <c r="R867" i="14"/>
  <c r="P867" i="14"/>
  <c r="Q867" i="14"/>
  <c r="R866" i="14"/>
  <c r="P866" i="14"/>
  <c r="Q866" i="14"/>
  <c r="R865" i="14"/>
  <c r="P865" i="14"/>
  <c r="Q865" i="14"/>
  <c r="R864" i="14"/>
  <c r="P864" i="14"/>
  <c r="Q864" i="14"/>
  <c r="R863" i="14"/>
  <c r="P863" i="14"/>
  <c r="Q863" i="14"/>
  <c r="R862" i="14"/>
  <c r="P862" i="14"/>
  <c r="Q862" i="14"/>
  <c r="R861" i="14"/>
  <c r="P861" i="14"/>
  <c r="Q861" i="14"/>
  <c r="R860" i="14"/>
  <c r="P860" i="14"/>
  <c r="Q860" i="14"/>
  <c r="R859" i="14"/>
  <c r="P859" i="14"/>
  <c r="Q859" i="14"/>
  <c r="R858" i="14"/>
  <c r="P858" i="14"/>
  <c r="Q858" i="14"/>
  <c r="R857" i="14"/>
  <c r="P857" i="14"/>
  <c r="Q857" i="14"/>
  <c r="R856" i="14"/>
  <c r="P856" i="14"/>
  <c r="Q856" i="14"/>
  <c r="R855" i="14"/>
  <c r="P855" i="14"/>
  <c r="Q855" i="14"/>
  <c r="R854" i="14"/>
  <c r="P854" i="14"/>
  <c r="Q854" i="14"/>
  <c r="R853" i="14"/>
  <c r="P853" i="14"/>
  <c r="Q853" i="14"/>
  <c r="R852" i="14"/>
  <c r="P852" i="14"/>
  <c r="Q852" i="14"/>
  <c r="R851" i="14"/>
  <c r="P851" i="14"/>
  <c r="Q851" i="14"/>
  <c r="R850" i="14"/>
  <c r="P850" i="14"/>
  <c r="Q850" i="14"/>
  <c r="R849" i="14"/>
  <c r="P849" i="14"/>
  <c r="Q849" i="14"/>
  <c r="R848" i="14"/>
  <c r="P848" i="14"/>
  <c r="Q848" i="14"/>
  <c r="R847" i="14"/>
  <c r="P847" i="14"/>
  <c r="Q847" i="14"/>
  <c r="R846" i="14"/>
  <c r="P846" i="14"/>
  <c r="Q846" i="14"/>
  <c r="R845" i="14"/>
  <c r="P845" i="14"/>
  <c r="Q845" i="14"/>
  <c r="R844" i="14"/>
  <c r="P844" i="14"/>
  <c r="Q844" i="14"/>
  <c r="R843" i="14"/>
  <c r="P843" i="14"/>
  <c r="Q843" i="14"/>
  <c r="R842" i="14"/>
  <c r="P842" i="14"/>
  <c r="Q842" i="14"/>
  <c r="R841" i="14"/>
  <c r="P841" i="14"/>
  <c r="Q841" i="14"/>
  <c r="R840" i="14"/>
  <c r="P840" i="14"/>
  <c r="Q840" i="14"/>
  <c r="R839" i="14"/>
  <c r="P839" i="14"/>
  <c r="Q839" i="14"/>
  <c r="R838" i="14"/>
  <c r="P838" i="14"/>
  <c r="Q838" i="14"/>
  <c r="R837" i="14"/>
  <c r="P837" i="14"/>
  <c r="Q837" i="14"/>
  <c r="R836" i="14"/>
  <c r="P836" i="14"/>
  <c r="Q836" i="14"/>
  <c r="R835" i="14"/>
  <c r="P835" i="14"/>
  <c r="Q835" i="14"/>
  <c r="R834" i="14"/>
  <c r="P834" i="14"/>
  <c r="Q834" i="14"/>
  <c r="R833" i="14"/>
  <c r="P833" i="14"/>
  <c r="Q833" i="14"/>
  <c r="R832" i="14"/>
  <c r="P832" i="14"/>
  <c r="Q832" i="14"/>
  <c r="R831" i="14"/>
  <c r="P831" i="14"/>
  <c r="Q831" i="14"/>
  <c r="R830" i="14"/>
  <c r="P830" i="14"/>
  <c r="Q830" i="14"/>
  <c r="R829" i="14"/>
  <c r="P829" i="14"/>
  <c r="Q829" i="14"/>
  <c r="R828" i="14"/>
  <c r="P828" i="14"/>
  <c r="Q828" i="14"/>
  <c r="R827" i="14"/>
  <c r="P827" i="14"/>
  <c r="Q827" i="14"/>
  <c r="R826" i="14"/>
  <c r="P826" i="14"/>
  <c r="Q826" i="14"/>
  <c r="R825" i="14"/>
  <c r="P825" i="14"/>
  <c r="Q825" i="14"/>
  <c r="R824" i="14"/>
  <c r="P824" i="14"/>
  <c r="Q824" i="14"/>
  <c r="R823" i="14"/>
  <c r="P823" i="14"/>
  <c r="Q823" i="14"/>
  <c r="R822" i="14"/>
  <c r="P822" i="14"/>
  <c r="Q822" i="14"/>
  <c r="R821" i="14"/>
  <c r="P821" i="14"/>
  <c r="Q821" i="14"/>
  <c r="R820" i="14"/>
  <c r="P820" i="14"/>
  <c r="Q820" i="14"/>
  <c r="R819" i="14"/>
  <c r="P819" i="14"/>
  <c r="Q819" i="14"/>
  <c r="R818" i="14"/>
  <c r="P818" i="14"/>
  <c r="Q818" i="14"/>
  <c r="R817" i="14"/>
  <c r="P817" i="14"/>
  <c r="Q817" i="14"/>
  <c r="R816" i="14"/>
  <c r="P816" i="14"/>
  <c r="Q816" i="14"/>
  <c r="R815" i="14"/>
  <c r="P815" i="14"/>
  <c r="Q815" i="14"/>
  <c r="R814" i="14"/>
  <c r="P814" i="14"/>
  <c r="Q814" i="14"/>
  <c r="R813" i="14"/>
  <c r="P813" i="14"/>
  <c r="Q813" i="14"/>
  <c r="R812" i="14"/>
  <c r="P812" i="14"/>
  <c r="Q812" i="14"/>
  <c r="R811" i="14"/>
  <c r="P811" i="14"/>
  <c r="Q811" i="14"/>
  <c r="R810" i="14"/>
  <c r="P810" i="14"/>
  <c r="Q810" i="14"/>
  <c r="R809" i="14"/>
  <c r="P809" i="14"/>
  <c r="Q809" i="14"/>
  <c r="R808" i="14"/>
  <c r="P808" i="14"/>
  <c r="Q808" i="14"/>
  <c r="R807" i="14"/>
  <c r="P807" i="14"/>
  <c r="Q807" i="14"/>
  <c r="R806" i="14"/>
  <c r="P806" i="14"/>
  <c r="Q806" i="14"/>
  <c r="R805" i="14"/>
  <c r="P805" i="14"/>
  <c r="Q805" i="14"/>
  <c r="R804" i="14"/>
  <c r="P804" i="14"/>
  <c r="Q804" i="14"/>
  <c r="R803" i="14"/>
  <c r="P803" i="14"/>
  <c r="Q803" i="14"/>
  <c r="R802" i="14"/>
  <c r="P802" i="14"/>
  <c r="Q802" i="14"/>
  <c r="R801" i="14"/>
  <c r="P801" i="14"/>
  <c r="Q801" i="14"/>
  <c r="R800" i="14"/>
  <c r="P800" i="14"/>
  <c r="Q800" i="14"/>
  <c r="R799" i="14"/>
  <c r="P799" i="14"/>
  <c r="Q799" i="14"/>
  <c r="R798" i="14"/>
  <c r="P798" i="14"/>
  <c r="Q798" i="14"/>
  <c r="R797" i="14"/>
  <c r="P797" i="14"/>
  <c r="Q797" i="14"/>
  <c r="R796" i="14"/>
  <c r="P796" i="14"/>
  <c r="Q796" i="14"/>
  <c r="R795" i="14"/>
  <c r="P795" i="14"/>
  <c r="Q795" i="14"/>
  <c r="R794" i="14"/>
  <c r="P794" i="14"/>
  <c r="Q794" i="14"/>
  <c r="R793" i="14"/>
  <c r="P793" i="14"/>
  <c r="Q793" i="14"/>
  <c r="R792" i="14"/>
  <c r="P792" i="14"/>
  <c r="Q792" i="14"/>
  <c r="R791" i="14"/>
  <c r="P791" i="14"/>
  <c r="Q791" i="14"/>
  <c r="R790" i="14"/>
  <c r="P790" i="14"/>
  <c r="Q790" i="14"/>
  <c r="R789" i="14"/>
  <c r="P789" i="14"/>
  <c r="Q789" i="14"/>
  <c r="R788" i="14"/>
  <c r="P788" i="14"/>
  <c r="Q788" i="14"/>
  <c r="R787" i="14"/>
  <c r="P787" i="14"/>
  <c r="Q787" i="14"/>
  <c r="R786" i="14"/>
  <c r="P786" i="14"/>
  <c r="Q786" i="14"/>
  <c r="R785" i="14"/>
  <c r="P785" i="14"/>
  <c r="Q785" i="14"/>
  <c r="R784" i="14"/>
  <c r="P784" i="14"/>
  <c r="Q784" i="14"/>
  <c r="R783" i="14"/>
  <c r="P783" i="14"/>
  <c r="Q783" i="14"/>
  <c r="R782" i="14"/>
  <c r="P782" i="14"/>
  <c r="Q782" i="14"/>
  <c r="R781" i="14"/>
  <c r="P781" i="14"/>
  <c r="Q781" i="14"/>
  <c r="R780" i="14"/>
  <c r="P780" i="14"/>
  <c r="Q780" i="14"/>
  <c r="R779" i="14"/>
  <c r="P779" i="14"/>
  <c r="Q779" i="14"/>
  <c r="R778" i="14"/>
  <c r="P778" i="14"/>
  <c r="Q778" i="14"/>
  <c r="R777" i="14"/>
  <c r="P777" i="14"/>
  <c r="Q777" i="14"/>
  <c r="R776" i="14"/>
  <c r="P776" i="14"/>
  <c r="Q776" i="14"/>
  <c r="R775" i="14"/>
  <c r="P775" i="14"/>
  <c r="Q775" i="14"/>
  <c r="R774" i="14"/>
  <c r="P774" i="14"/>
  <c r="Q774" i="14"/>
  <c r="R773" i="14"/>
  <c r="P773" i="14"/>
  <c r="Q773" i="14"/>
  <c r="R772" i="14"/>
  <c r="P772" i="14"/>
  <c r="Q772" i="14"/>
  <c r="R771" i="14"/>
  <c r="P771" i="14"/>
  <c r="Q771" i="14"/>
  <c r="R770" i="14"/>
  <c r="P770" i="14"/>
  <c r="Q770" i="14"/>
  <c r="R769" i="14"/>
  <c r="P769" i="14"/>
  <c r="Q769" i="14"/>
  <c r="R768" i="14"/>
  <c r="P768" i="14"/>
  <c r="Q768" i="14"/>
  <c r="R767" i="14"/>
  <c r="P767" i="14"/>
  <c r="Q767" i="14"/>
  <c r="R766" i="14"/>
  <c r="P766" i="14"/>
  <c r="Q766" i="14"/>
  <c r="R765" i="14"/>
  <c r="P765" i="14"/>
  <c r="Q765" i="14"/>
  <c r="R764" i="14"/>
  <c r="P764" i="14"/>
  <c r="Q764" i="14"/>
  <c r="R763" i="14"/>
  <c r="P763" i="14"/>
  <c r="Q763" i="14"/>
  <c r="R762" i="14"/>
  <c r="P762" i="14"/>
  <c r="Q762" i="14"/>
  <c r="R761" i="14"/>
  <c r="P761" i="14"/>
  <c r="Q761" i="14"/>
  <c r="R760" i="14"/>
  <c r="P760" i="14"/>
  <c r="Q760" i="14"/>
  <c r="R759" i="14"/>
  <c r="P759" i="14"/>
  <c r="Q759" i="14"/>
  <c r="R758" i="14"/>
  <c r="P758" i="14"/>
  <c r="Q758" i="14"/>
  <c r="R757" i="14"/>
  <c r="P757" i="14"/>
  <c r="Q757" i="14"/>
  <c r="R756" i="14"/>
  <c r="P756" i="14"/>
  <c r="Q756" i="14"/>
  <c r="R755" i="14"/>
  <c r="P755" i="14"/>
  <c r="Q755" i="14"/>
  <c r="R754" i="14"/>
  <c r="P754" i="14"/>
  <c r="Q754" i="14"/>
  <c r="R753" i="14"/>
  <c r="P753" i="14"/>
  <c r="Q753" i="14"/>
  <c r="R752" i="14"/>
  <c r="P752" i="14"/>
  <c r="Q752" i="14"/>
  <c r="R751" i="14"/>
  <c r="P751" i="14"/>
  <c r="Q751" i="14"/>
  <c r="R750" i="14"/>
  <c r="P750" i="14"/>
  <c r="Q750" i="14"/>
  <c r="R749" i="14"/>
  <c r="P749" i="14"/>
  <c r="Q749" i="14"/>
  <c r="R748" i="14"/>
  <c r="P748" i="14"/>
  <c r="Q748" i="14"/>
  <c r="R747" i="14"/>
  <c r="P747" i="14"/>
  <c r="Q747" i="14"/>
  <c r="R746" i="14"/>
  <c r="P746" i="14"/>
  <c r="Q746" i="14"/>
  <c r="R745" i="14"/>
  <c r="P745" i="14"/>
  <c r="Q745" i="14"/>
  <c r="R744" i="14"/>
  <c r="P744" i="14"/>
  <c r="Q744" i="14"/>
  <c r="R743" i="14"/>
  <c r="P743" i="14"/>
  <c r="Q743" i="14"/>
  <c r="R742" i="14"/>
  <c r="P742" i="14"/>
  <c r="Q742" i="14"/>
  <c r="R741" i="14"/>
  <c r="P741" i="14"/>
  <c r="Q741" i="14"/>
  <c r="R740" i="14"/>
  <c r="P740" i="14"/>
  <c r="Q740" i="14"/>
  <c r="R739" i="14"/>
  <c r="P739" i="14"/>
  <c r="Q739" i="14"/>
  <c r="R738" i="14"/>
  <c r="P738" i="14"/>
  <c r="Q738" i="14"/>
  <c r="R737" i="14"/>
  <c r="P737" i="14"/>
  <c r="Q737" i="14"/>
  <c r="R736" i="14"/>
  <c r="P736" i="14"/>
  <c r="Q736" i="14"/>
  <c r="R735" i="14"/>
  <c r="P735" i="14"/>
  <c r="Q735" i="14"/>
  <c r="R734" i="14"/>
  <c r="P734" i="14"/>
  <c r="Q734" i="14"/>
  <c r="R733" i="14"/>
  <c r="P733" i="14"/>
  <c r="Q733" i="14"/>
  <c r="R732" i="14"/>
  <c r="P732" i="14"/>
  <c r="Q732" i="14"/>
  <c r="R731" i="14"/>
  <c r="P731" i="14"/>
  <c r="Q731" i="14"/>
  <c r="R730" i="14"/>
  <c r="P730" i="14"/>
  <c r="Q730" i="14"/>
  <c r="R729" i="14"/>
  <c r="P729" i="14"/>
  <c r="Q729" i="14"/>
  <c r="R728" i="14"/>
  <c r="P728" i="14"/>
  <c r="Q728" i="14"/>
  <c r="R727" i="14"/>
  <c r="P727" i="14"/>
  <c r="Q727" i="14"/>
  <c r="R726" i="14"/>
  <c r="P726" i="14"/>
  <c r="Q726" i="14"/>
  <c r="R725" i="14"/>
  <c r="P725" i="14"/>
  <c r="Q725" i="14"/>
  <c r="R724" i="14"/>
  <c r="P724" i="14"/>
  <c r="Q724" i="14"/>
  <c r="R723" i="14"/>
  <c r="P723" i="14"/>
  <c r="Q723" i="14"/>
  <c r="R722" i="14"/>
  <c r="P722" i="14"/>
  <c r="Q722" i="14"/>
  <c r="R721" i="14"/>
  <c r="P721" i="14"/>
  <c r="Q721" i="14"/>
  <c r="R720" i="14"/>
  <c r="P720" i="14"/>
  <c r="Q720" i="14"/>
  <c r="R719" i="14"/>
  <c r="P719" i="14"/>
  <c r="Q719" i="14"/>
  <c r="R718" i="14"/>
  <c r="P718" i="14"/>
  <c r="Q718" i="14"/>
  <c r="R717" i="14"/>
  <c r="P717" i="14"/>
  <c r="Q717" i="14"/>
  <c r="R716" i="14"/>
  <c r="P716" i="14"/>
  <c r="Q716" i="14"/>
  <c r="R715" i="14"/>
  <c r="P715" i="14"/>
  <c r="Q715" i="14"/>
  <c r="R714" i="14"/>
  <c r="P714" i="14"/>
  <c r="Q714" i="14"/>
  <c r="R713" i="14"/>
  <c r="P713" i="14"/>
  <c r="Q713" i="14"/>
  <c r="R712" i="14"/>
  <c r="P712" i="14"/>
  <c r="Q712" i="14"/>
  <c r="R711" i="14"/>
  <c r="P711" i="14"/>
  <c r="Q711" i="14"/>
  <c r="R710" i="14"/>
  <c r="P710" i="14"/>
  <c r="Q710" i="14"/>
  <c r="R709" i="14"/>
  <c r="P709" i="14"/>
  <c r="Q709" i="14"/>
  <c r="R708" i="14"/>
  <c r="P708" i="14"/>
  <c r="Q708" i="14"/>
  <c r="R707" i="14"/>
  <c r="P707" i="14"/>
  <c r="Q707" i="14"/>
  <c r="R706" i="14"/>
  <c r="P706" i="14"/>
  <c r="Q706" i="14"/>
  <c r="R705" i="14"/>
  <c r="P705" i="14"/>
  <c r="Q705" i="14"/>
  <c r="R704" i="14"/>
  <c r="P704" i="14"/>
  <c r="Q704" i="14"/>
  <c r="R703" i="14"/>
  <c r="P703" i="14"/>
  <c r="Q703" i="14"/>
  <c r="R702" i="14"/>
  <c r="P702" i="14"/>
  <c r="Q702" i="14"/>
  <c r="R701" i="14"/>
  <c r="P701" i="14"/>
  <c r="Q701" i="14"/>
  <c r="R700" i="14"/>
  <c r="P700" i="14"/>
  <c r="Q700" i="14"/>
  <c r="R699" i="14"/>
  <c r="P699" i="14"/>
  <c r="Q699" i="14"/>
  <c r="R698" i="14"/>
  <c r="P698" i="14"/>
  <c r="Q698" i="14"/>
  <c r="R697" i="14"/>
  <c r="P697" i="14"/>
  <c r="Q697" i="14"/>
  <c r="R696" i="14"/>
  <c r="P696" i="14"/>
  <c r="Q696" i="14"/>
  <c r="R695" i="14"/>
  <c r="P695" i="14"/>
  <c r="Q695" i="14"/>
  <c r="R694" i="14"/>
  <c r="P694" i="14"/>
  <c r="Q694" i="14"/>
  <c r="R693" i="14"/>
  <c r="P693" i="14"/>
  <c r="Q693" i="14"/>
  <c r="R692" i="14"/>
  <c r="P692" i="14"/>
  <c r="Q692" i="14"/>
  <c r="R691" i="14"/>
  <c r="P691" i="14"/>
  <c r="Q691" i="14"/>
  <c r="R690" i="14"/>
  <c r="P690" i="14"/>
  <c r="Q690" i="14"/>
  <c r="R689" i="14"/>
  <c r="P689" i="14"/>
  <c r="Q689" i="14"/>
  <c r="R688" i="14"/>
  <c r="P688" i="14"/>
  <c r="Q688" i="14"/>
  <c r="R687" i="14"/>
  <c r="P687" i="14"/>
  <c r="Q687" i="14"/>
  <c r="R686" i="14"/>
  <c r="P686" i="14"/>
  <c r="Q686" i="14"/>
  <c r="R685" i="14"/>
  <c r="P685" i="14"/>
  <c r="Q685" i="14"/>
  <c r="R684" i="14"/>
  <c r="P684" i="14"/>
  <c r="Q684" i="14"/>
  <c r="R683" i="14"/>
  <c r="P683" i="14"/>
  <c r="Q683" i="14"/>
  <c r="R682" i="14"/>
  <c r="P682" i="14"/>
  <c r="Q682" i="14"/>
  <c r="R681" i="14"/>
  <c r="P681" i="14"/>
  <c r="Q681" i="14"/>
  <c r="R680" i="14"/>
  <c r="P680" i="14"/>
  <c r="Q680" i="14"/>
  <c r="R679" i="14"/>
  <c r="P679" i="14"/>
  <c r="Q679" i="14"/>
  <c r="R678" i="14"/>
  <c r="P678" i="14"/>
  <c r="Q678" i="14"/>
  <c r="R677" i="14"/>
  <c r="P677" i="14"/>
  <c r="Q677" i="14"/>
  <c r="R676" i="14"/>
  <c r="P676" i="14"/>
  <c r="Q676" i="14"/>
  <c r="R675" i="14"/>
  <c r="P675" i="14"/>
  <c r="Q675" i="14"/>
  <c r="R674" i="14"/>
  <c r="P674" i="14"/>
  <c r="Q674" i="14"/>
  <c r="R673" i="14"/>
  <c r="P673" i="14"/>
  <c r="Q673" i="14"/>
  <c r="R672" i="14"/>
  <c r="P672" i="14"/>
  <c r="Q672" i="14"/>
  <c r="R671" i="14"/>
  <c r="P671" i="14"/>
  <c r="Q671" i="14"/>
  <c r="R670" i="14"/>
  <c r="P670" i="14"/>
  <c r="Q670" i="14"/>
  <c r="R669" i="14"/>
  <c r="P669" i="14"/>
  <c r="Q669" i="14"/>
  <c r="R668" i="14"/>
  <c r="P668" i="14"/>
  <c r="Q668" i="14"/>
  <c r="R667" i="14"/>
  <c r="P667" i="14"/>
  <c r="Q667" i="14"/>
  <c r="R666" i="14"/>
  <c r="P666" i="14"/>
  <c r="Q666" i="14"/>
  <c r="R665" i="14"/>
  <c r="P665" i="14"/>
  <c r="Q665" i="14"/>
  <c r="R664" i="14"/>
  <c r="P664" i="14"/>
  <c r="Q664" i="14"/>
  <c r="R663" i="14"/>
  <c r="P663" i="14"/>
  <c r="Q663" i="14"/>
  <c r="R662" i="14"/>
  <c r="P662" i="14"/>
  <c r="Q662" i="14"/>
  <c r="R661" i="14"/>
  <c r="P661" i="14"/>
  <c r="Q661" i="14"/>
  <c r="R660" i="14"/>
  <c r="P660" i="14"/>
  <c r="Q660" i="14"/>
  <c r="R659" i="14"/>
  <c r="P659" i="14"/>
  <c r="Q659" i="14"/>
  <c r="R658" i="14"/>
  <c r="P658" i="14"/>
  <c r="Q658" i="14"/>
  <c r="R657" i="14"/>
  <c r="P657" i="14"/>
  <c r="Q657" i="14"/>
  <c r="R656" i="14"/>
  <c r="P656" i="14"/>
  <c r="Q656" i="14"/>
  <c r="R655" i="14"/>
  <c r="P655" i="14"/>
  <c r="Q655" i="14"/>
  <c r="R654" i="14"/>
  <c r="P654" i="14"/>
  <c r="Q654" i="14"/>
  <c r="R653" i="14"/>
  <c r="P653" i="14"/>
  <c r="Q653" i="14"/>
  <c r="R652" i="14"/>
  <c r="P652" i="14"/>
  <c r="Q652" i="14"/>
  <c r="R651" i="14"/>
  <c r="P651" i="14"/>
  <c r="Q651" i="14"/>
  <c r="R650" i="14"/>
  <c r="P650" i="14"/>
  <c r="Q650" i="14"/>
  <c r="R649" i="14"/>
  <c r="P649" i="14"/>
  <c r="Q649" i="14"/>
  <c r="R648" i="14"/>
  <c r="P648" i="14"/>
  <c r="Q648" i="14"/>
  <c r="R647" i="14"/>
  <c r="P647" i="14"/>
  <c r="Q647" i="14"/>
  <c r="R646" i="14"/>
  <c r="P646" i="14"/>
  <c r="Q646" i="14"/>
  <c r="R645" i="14"/>
  <c r="P645" i="14"/>
  <c r="Q645" i="14"/>
  <c r="R644" i="14"/>
  <c r="P644" i="14"/>
  <c r="Q644" i="14"/>
  <c r="R643" i="14"/>
  <c r="P643" i="14"/>
  <c r="Q643" i="14"/>
  <c r="R642" i="14"/>
  <c r="P642" i="14"/>
  <c r="Q642" i="14"/>
  <c r="R641" i="14"/>
  <c r="P641" i="14"/>
  <c r="Q641" i="14"/>
  <c r="R640" i="14"/>
  <c r="P640" i="14"/>
  <c r="Q640" i="14"/>
  <c r="R639" i="14"/>
  <c r="P639" i="14"/>
  <c r="Q639" i="14"/>
  <c r="R638" i="14"/>
  <c r="P638" i="14"/>
  <c r="Q638" i="14"/>
  <c r="R637" i="14"/>
  <c r="P637" i="14"/>
  <c r="Q637" i="14"/>
  <c r="R636" i="14"/>
  <c r="P636" i="14"/>
  <c r="Q636" i="14"/>
  <c r="R635" i="14"/>
  <c r="P635" i="14"/>
  <c r="Q635" i="14"/>
  <c r="R634" i="14"/>
  <c r="P634" i="14"/>
  <c r="Q634" i="14"/>
  <c r="R633" i="14"/>
  <c r="P633" i="14"/>
  <c r="Q633" i="14"/>
  <c r="R632" i="14"/>
  <c r="P632" i="14"/>
  <c r="Q632" i="14"/>
  <c r="R631" i="14"/>
  <c r="P631" i="14"/>
  <c r="Q631" i="14"/>
  <c r="R630" i="14"/>
  <c r="P630" i="14"/>
  <c r="Q630" i="14"/>
  <c r="R629" i="14"/>
  <c r="P629" i="14"/>
  <c r="Q629" i="14"/>
  <c r="R628" i="14"/>
  <c r="P628" i="14"/>
  <c r="Q628" i="14"/>
  <c r="R627" i="14"/>
  <c r="P627" i="14"/>
  <c r="Q627" i="14"/>
  <c r="R626" i="14"/>
  <c r="P626" i="14"/>
  <c r="Q626" i="14"/>
  <c r="R625" i="14"/>
  <c r="P625" i="14"/>
  <c r="Q625" i="14"/>
  <c r="R624" i="14"/>
  <c r="P624" i="14"/>
  <c r="Q624" i="14"/>
  <c r="R623" i="14"/>
  <c r="P623" i="14"/>
  <c r="Q623" i="14"/>
  <c r="R622" i="14"/>
  <c r="P622" i="14"/>
  <c r="Q622" i="14"/>
  <c r="R621" i="14"/>
  <c r="P621" i="14"/>
  <c r="Q621" i="14"/>
  <c r="R620" i="14"/>
  <c r="P620" i="14"/>
  <c r="Q620" i="14"/>
  <c r="R619" i="14"/>
  <c r="P619" i="14"/>
  <c r="Q619" i="14"/>
  <c r="R618" i="14"/>
  <c r="P618" i="14"/>
  <c r="Q618" i="14"/>
  <c r="R617" i="14"/>
  <c r="P617" i="14"/>
  <c r="Q617" i="14"/>
  <c r="R616" i="14"/>
  <c r="P616" i="14"/>
  <c r="Q616" i="14"/>
  <c r="R615" i="14"/>
  <c r="P615" i="14"/>
  <c r="Q615" i="14"/>
  <c r="R614" i="14"/>
  <c r="P614" i="14"/>
  <c r="Q614" i="14"/>
  <c r="R613" i="14"/>
  <c r="P613" i="14"/>
  <c r="Q613" i="14"/>
  <c r="R612" i="14"/>
  <c r="P612" i="14"/>
  <c r="Q612" i="14"/>
  <c r="R611" i="14"/>
  <c r="P611" i="14"/>
  <c r="Q611" i="14"/>
  <c r="R610" i="14"/>
  <c r="P610" i="14"/>
  <c r="Q610" i="14"/>
  <c r="R609" i="14"/>
  <c r="P609" i="14"/>
  <c r="Q609" i="14"/>
  <c r="R608" i="14"/>
  <c r="P608" i="14"/>
  <c r="Q608" i="14"/>
  <c r="R607" i="14"/>
  <c r="P607" i="14"/>
  <c r="Q607" i="14"/>
  <c r="R606" i="14"/>
  <c r="P606" i="14"/>
  <c r="Q606" i="14"/>
  <c r="R605" i="14"/>
  <c r="P605" i="14"/>
  <c r="Q605" i="14"/>
  <c r="R604" i="14"/>
  <c r="P604" i="14"/>
  <c r="Q604" i="14"/>
  <c r="R603" i="14"/>
  <c r="P603" i="14"/>
  <c r="Q603" i="14"/>
  <c r="R602" i="14"/>
  <c r="P602" i="14"/>
  <c r="Q602" i="14"/>
  <c r="R601" i="14"/>
  <c r="P601" i="14"/>
  <c r="Q601" i="14"/>
  <c r="R600" i="14"/>
  <c r="P600" i="14"/>
  <c r="Q600" i="14"/>
  <c r="R599" i="14"/>
  <c r="P599" i="14"/>
  <c r="Q599" i="14"/>
  <c r="R598" i="14"/>
  <c r="P598" i="14"/>
  <c r="Q598" i="14"/>
  <c r="R597" i="14"/>
  <c r="P597" i="14"/>
  <c r="Q597" i="14"/>
  <c r="R596" i="14"/>
  <c r="P596" i="14"/>
  <c r="Q596" i="14"/>
  <c r="R595" i="14"/>
  <c r="P595" i="14"/>
  <c r="Q595" i="14"/>
  <c r="R594" i="14"/>
  <c r="P594" i="14"/>
  <c r="Q594" i="14"/>
  <c r="R593" i="14"/>
  <c r="P593" i="14"/>
  <c r="Q593" i="14"/>
  <c r="R592" i="14"/>
  <c r="P592" i="14"/>
  <c r="Q592" i="14"/>
  <c r="R591" i="14"/>
  <c r="P591" i="14"/>
  <c r="Q591" i="14"/>
  <c r="R590" i="14"/>
  <c r="P590" i="14"/>
  <c r="Q590" i="14"/>
  <c r="R589" i="14"/>
  <c r="P589" i="14"/>
  <c r="Q589" i="14"/>
  <c r="R588" i="14"/>
  <c r="P588" i="14"/>
  <c r="Q588" i="14"/>
  <c r="R587" i="14"/>
  <c r="P587" i="14"/>
  <c r="Q587" i="14"/>
  <c r="R586" i="14"/>
  <c r="P586" i="14"/>
  <c r="Q586" i="14"/>
  <c r="R585" i="14"/>
  <c r="P585" i="14"/>
  <c r="Q585" i="14"/>
  <c r="R584" i="14"/>
  <c r="P584" i="14"/>
  <c r="Q584" i="14"/>
  <c r="R583" i="14"/>
  <c r="P583" i="14"/>
  <c r="Q583" i="14"/>
  <c r="R582" i="14"/>
  <c r="P582" i="14"/>
  <c r="Q582" i="14"/>
  <c r="R581" i="14"/>
  <c r="P581" i="14"/>
  <c r="Q581" i="14"/>
  <c r="R580" i="14"/>
  <c r="P580" i="14"/>
  <c r="Q580" i="14"/>
  <c r="R579" i="14"/>
  <c r="P579" i="14"/>
  <c r="Q579" i="14"/>
  <c r="R578" i="14"/>
  <c r="P578" i="14"/>
  <c r="Q578" i="14"/>
  <c r="R577" i="14"/>
  <c r="P577" i="14"/>
  <c r="Q577" i="14"/>
  <c r="R576" i="14"/>
  <c r="P576" i="14"/>
  <c r="Q576" i="14"/>
  <c r="R575" i="14"/>
  <c r="P575" i="14"/>
  <c r="Q575" i="14"/>
  <c r="R574" i="14"/>
  <c r="P574" i="14"/>
  <c r="Q574" i="14"/>
  <c r="R573" i="14"/>
  <c r="P573" i="14"/>
  <c r="Q573" i="14"/>
  <c r="R572" i="14"/>
  <c r="P572" i="14"/>
  <c r="Q572" i="14"/>
  <c r="R571" i="14"/>
  <c r="P571" i="14"/>
  <c r="Q571" i="14"/>
  <c r="R570" i="14"/>
  <c r="P570" i="14"/>
  <c r="Q570" i="14"/>
  <c r="R569" i="14"/>
  <c r="P569" i="14"/>
  <c r="Q569" i="14"/>
  <c r="R568" i="14"/>
  <c r="P568" i="14"/>
  <c r="Q568" i="14"/>
  <c r="R567" i="14"/>
  <c r="P567" i="14"/>
  <c r="Q567" i="14"/>
  <c r="R566" i="14"/>
  <c r="P566" i="14"/>
  <c r="Q566" i="14"/>
  <c r="R565" i="14"/>
  <c r="P565" i="14"/>
  <c r="Q565" i="14"/>
  <c r="R564" i="14"/>
  <c r="P564" i="14"/>
  <c r="Q564" i="14"/>
  <c r="R563" i="14"/>
  <c r="P563" i="14"/>
  <c r="Q563" i="14"/>
  <c r="R562" i="14"/>
  <c r="P562" i="14"/>
  <c r="Q562" i="14"/>
  <c r="R561" i="14"/>
  <c r="P561" i="14"/>
  <c r="Q561" i="14"/>
  <c r="R560" i="14"/>
  <c r="P560" i="14"/>
  <c r="Q560" i="14"/>
  <c r="R559" i="14"/>
  <c r="P559" i="14"/>
  <c r="Q559" i="14"/>
  <c r="R558" i="14"/>
  <c r="P558" i="14"/>
  <c r="Q558" i="14"/>
  <c r="R557" i="14"/>
  <c r="P557" i="14"/>
  <c r="Q557" i="14"/>
  <c r="R556" i="14"/>
  <c r="P556" i="14"/>
  <c r="Q556" i="14"/>
  <c r="R555" i="14"/>
  <c r="P555" i="14"/>
  <c r="Q555" i="14"/>
  <c r="R554" i="14"/>
  <c r="P554" i="14"/>
  <c r="Q554" i="14"/>
  <c r="R553" i="14"/>
  <c r="P553" i="14"/>
  <c r="Q553" i="14"/>
  <c r="R552" i="14"/>
  <c r="P552" i="14"/>
  <c r="Q552" i="14"/>
  <c r="R551" i="14"/>
  <c r="P551" i="14"/>
  <c r="Q551" i="14"/>
  <c r="R550" i="14"/>
  <c r="P550" i="14"/>
  <c r="Q550" i="14"/>
  <c r="R549" i="14"/>
  <c r="P549" i="14"/>
  <c r="Q549" i="14"/>
  <c r="R548" i="14"/>
  <c r="P548" i="14"/>
  <c r="Q548" i="14"/>
  <c r="R547" i="14"/>
  <c r="P547" i="14"/>
  <c r="Q547" i="14"/>
  <c r="R546" i="14"/>
  <c r="P546" i="14"/>
  <c r="Q546" i="14"/>
  <c r="R545" i="14"/>
  <c r="P545" i="14"/>
  <c r="Q545" i="14"/>
  <c r="R544" i="14"/>
  <c r="P544" i="14"/>
  <c r="Q544" i="14"/>
  <c r="R543" i="14"/>
  <c r="P543" i="14"/>
  <c r="Q543" i="14"/>
  <c r="R542" i="14"/>
  <c r="P542" i="14"/>
  <c r="Q542" i="14"/>
  <c r="R541" i="14"/>
  <c r="P541" i="14"/>
  <c r="Q541" i="14"/>
  <c r="R540" i="14"/>
  <c r="P540" i="14"/>
  <c r="Q540" i="14"/>
  <c r="R539" i="14"/>
  <c r="P539" i="14"/>
  <c r="Q539" i="14"/>
  <c r="R538" i="14"/>
  <c r="P538" i="14"/>
  <c r="Q538" i="14"/>
  <c r="R537" i="14"/>
  <c r="P537" i="14"/>
  <c r="Q537" i="14"/>
  <c r="R536" i="14"/>
  <c r="P536" i="14"/>
  <c r="Q536" i="14"/>
  <c r="R535" i="14"/>
  <c r="P535" i="14"/>
  <c r="Q535" i="14"/>
  <c r="R534" i="14"/>
  <c r="P534" i="14"/>
  <c r="Q534" i="14"/>
  <c r="R533" i="14"/>
  <c r="P533" i="14"/>
  <c r="Q533" i="14"/>
  <c r="R532" i="14"/>
  <c r="P532" i="14"/>
  <c r="Q532" i="14"/>
  <c r="R531" i="14"/>
  <c r="P531" i="14"/>
  <c r="Q531" i="14"/>
  <c r="R530" i="14"/>
  <c r="P530" i="14"/>
  <c r="Q530" i="14"/>
  <c r="R529" i="14"/>
  <c r="P529" i="14"/>
  <c r="Q529" i="14"/>
  <c r="R528" i="14"/>
  <c r="P528" i="14"/>
  <c r="Q528" i="14"/>
  <c r="R527" i="14"/>
  <c r="P527" i="14"/>
  <c r="Q527" i="14"/>
  <c r="R526" i="14"/>
  <c r="P526" i="14"/>
  <c r="Q526" i="14"/>
  <c r="R525" i="14"/>
  <c r="P525" i="14"/>
  <c r="Q525" i="14"/>
  <c r="R524" i="14"/>
  <c r="P524" i="14"/>
  <c r="Q524" i="14"/>
  <c r="R523" i="14"/>
  <c r="P523" i="14"/>
  <c r="Q523" i="14"/>
  <c r="R522" i="14"/>
  <c r="P522" i="14"/>
  <c r="Q522" i="14"/>
  <c r="R521" i="14"/>
  <c r="P521" i="14"/>
  <c r="Q521" i="14"/>
  <c r="R520" i="14"/>
  <c r="P520" i="14"/>
  <c r="Q520" i="14"/>
  <c r="R519" i="14"/>
  <c r="P519" i="14"/>
  <c r="Q519" i="14"/>
  <c r="R518" i="14"/>
  <c r="P518" i="14"/>
  <c r="Q518" i="14"/>
  <c r="R517" i="14"/>
  <c r="P517" i="14"/>
  <c r="Q517" i="14"/>
  <c r="R516" i="14"/>
  <c r="P516" i="14"/>
  <c r="Q516" i="14"/>
  <c r="R515" i="14"/>
  <c r="P515" i="14"/>
  <c r="Q515" i="14"/>
  <c r="R514" i="14"/>
  <c r="P514" i="14"/>
  <c r="Q514" i="14"/>
  <c r="R513" i="14"/>
  <c r="P513" i="14"/>
  <c r="Q513" i="14"/>
  <c r="R512" i="14"/>
  <c r="P512" i="14"/>
  <c r="Q512" i="14"/>
  <c r="R511" i="14"/>
  <c r="P511" i="14"/>
  <c r="Q511" i="14"/>
  <c r="R510" i="14"/>
  <c r="P510" i="14"/>
  <c r="Q510" i="14"/>
  <c r="R509" i="14"/>
  <c r="P509" i="14"/>
  <c r="Q509" i="14"/>
  <c r="R508" i="14"/>
  <c r="P508" i="14"/>
  <c r="Q508" i="14"/>
  <c r="R507" i="14"/>
  <c r="P507" i="14"/>
  <c r="Q507" i="14"/>
  <c r="R506" i="14"/>
  <c r="P506" i="14"/>
  <c r="Q506" i="14"/>
  <c r="R505" i="14"/>
  <c r="P505" i="14"/>
  <c r="Q505" i="14"/>
  <c r="R504" i="14"/>
  <c r="P504" i="14"/>
  <c r="Q504" i="14"/>
  <c r="R503" i="14"/>
  <c r="P503" i="14"/>
  <c r="Q503" i="14"/>
  <c r="R502" i="14"/>
  <c r="P502" i="14"/>
  <c r="Q502" i="14"/>
  <c r="R501" i="14"/>
  <c r="P501" i="14"/>
  <c r="Q501" i="14"/>
  <c r="R500" i="14"/>
  <c r="P500" i="14"/>
  <c r="Q500" i="14"/>
  <c r="R499" i="14"/>
  <c r="P499" i="14"/>
  <c r="Q499" i="14"/>
  <c r="R498" i="14"/>
  <c r="P498" i="14"/>
  <c r="Q498" i="14"/>
  <c r="R497" i="14"/>
  <c r="P497" i="14"/>
  <c r="Q497" i="14"/>
  <c r="R496" i="14"/>
  <c r="P496" i="14"/>
  <c r="Q496" i="14"/>
  <c r="R495" i="14"/>
  <c r="P495" i="14"/>
  <c r="Q495" i="14"/>
  <c r="R494" i="14"/>
  <c r="P494" i="14"/>
  <c r="Q494" i="14"/>
  <c r="R493" i="14"/>
  <c r="P493" i="14"/>
  <c r="Q493" i="14"/>
  <c r="R492" i="14"/>
  <c r="P492" i="14"/>
  <c r="Q492" i="14"/>
  <c r="R491" i="14"/>
  <c r="P491" i="14"/>
  <c r="Q491" i="14"/>
  <c r="R490" i="14"/>
  <c r="P490" i="14"/>
  <c r="Q490" i="14"/>
  <c r="R489" i="14"/>
  <c r="P489" i="14"/>
  <c r="Q489" i="14"/>
  <c r="R488" i="14"/>
  <c r="P488" i="14"/>
  <c r="Q488" i="14"/>
  <c r="R487" i="14"/>
  <c r="P487" i="14"/>
  <c r="Q487" i="14"/>
  <c r="R486" i="14"/>
  <c r="P486" i="14"/>
  <c r="Q486" i="14"/>
  <c r="R485" i="14"/>
  <c r="P485" i="14"/>
  <c r="Q485" i="14"/>
  <c r="R484" i="14"/>
  <c r="P484" i="14"/>
  <c r="Q484" i="14"/>
  <c r="R483" i="14"/>
  <c r="P483" i="14"/>
  <c r="Q483" i="14"/>
  <c r="R482" i="14"/>
  <c r="P482" i="14"/>
  <c r="Q482" i="14"/>
  <c r="R481" i="14"/>
  <c r="P481" i="14"/>
  <c r="Q481" i="14"/>
  <c r="R480" i="14"/>
  <c r="P480" i="14"/>
  <c r="Q480" i="14"/>
  <c r="R479" i="14"/>
  <c r="P479" i="14"/>
  <c r="Q479" i="14"/>
  <c r="R478" i="14"/>
  <c r="P478" i="14"/>
  <c r="Q478" i="14"/>
  <c r="R477" i="14"/>
  <c r="P477" i="14"/>
  <c r="Q477" i="14"/>
  <c r="R476" i="14"/>
  <c r="P476" i="14"/>
  <c r="Q476" i="14"/>
  <c r="R475" i="14"/>
  <c r="P475" i="14"/>
  <c r="Q475" i="14"/>
  <c r="R474" i="14"/>
  <c r="P474" i="14"/>
  <c r="Q474" i="14"/>
  <c r="R473" i="14"/>
  <c r="P473" i="14"/>
  <c r="Q473" i="14"/>
  <c r="R472" i="14"/>
  <c r="P472" i="14"/>
  <c r="Q472" i="14"/>
  <c r="R471" i="14"/>
  <c r="P471" i="14"/>
  <c r="Q471" i="14"/>
  <c r="R470" i="14"/>
  <c r="P470" i="14"/>
  <c r="Q470" i="14"/>
  <c r="R469" i="14"/>
  <c r="P469" i="14"/>
  <c r="Q469" i="14"/>
  <c r="R468" i="14"/>
  <c r="P468" i="14"/>
  <c r="Q468" i="14"/>
  <c r="R467" i="14"/>
  <c r="P467" i="14"/>
  <c r="Q467" i="14"/>
  <c r="R466" i="14"/>
  <c r="P466" i="14"/>
  <c r="Q466" i="14"/>
  <c r="R465" i="14"/>
  <c r="P465" i="14"/>
  <c r="Q465" i="14"/>
  <c r="R464" i="14"/>
  <c r="P464" i="14"/>
  <c r="Q464" i="14"/>
  <c r="R463" i="14"/>
  <c r="P463" i="14"/>
  <c r="Q463" i="14"/>
  <c r="R462" i="14"/>
  <c r="P462" i="14"/>
  <c r="Q462" i="14"/>
  <c r="R461" i="14"/>
  <c r="P461" i="14"/>
  <c r="Q461" i="14"/>
  <c r="R460" i="14"/>
  <c r="P460" i="14"/>
  <c r="Q460" i="14"/>
  <c r="R459" i="14"/>
  <c r="P459" i="14"/>
  <c r="Q459" i="14"/>
  <c r="R458" i="14"/>
  <c r="P458" i="14"/>
  <c r="Q458" i="14"/>
  <c r="R457" i="14"/>
  <c r="P457" i="14"/>
  <c r="Q457" i="14"/>
  <c r="R456" i="14"/>
  <c r="P456" i="14"/>
  <c r="Q456" i="14"/>
  <c r="R455" i="14"/>
  <c r="P455" i="14"/>
  <c r="Q455" i="14"/>
  <c r="R454" i="14"/>
  <c r="P454" i="14"/>
  <c r="Q454" i="14"/>
  <c r="R453" i="14"/>
  <c r="P453" i="14"/>
  <c r="Q453" i="14"/>
  <c r="R452" i="14"/>
  <c r="P452" i="14"/>
  <c r="Q452" i="14"/>
  <c r="R451" i="14"/>
  <c r="P451" i="14"/>
  <c r="Q451" i="14"/>
  <c r="R450" i="14"/>
  <c r="P450" i="14"/>
  <c r="Q450" i="14"/>
  <c r="R449" i="14"/>
  <c r="P449" i="14"/>
  <c r="Q449" i="14"/>
  <c r="R448" i="14"/>
  <c r="P448" i="14"/>
  <c r="Q448" i="14"/>
  <c r="R447" i="14"/>
  <c r="P447" i="14"/>
  <c r="Q447" i="14"/>
  <c r="R446" i="14"/>
  <c r="P446" i="14"/>
  <c r="Q446" i="14"/>
  <c r="R445" i="14"/>
  <c r="P445" i="14"/>
  <c r="Q445" i="14"/>
  <c r="R444" i="14"/>
  <c r="P444" i="14"/>
  <c r="Q444" i="14"/>
  <c r="R443" i="14"/>
  <c r="P443" i="14"/>
  <c r="Q443" i="14"/>
  <c r="R442" i="14"/>
  <c r="P442" i="14"/>
  <c r="Q442" i="14"/>
  <c r="R441" i="14"/>
  <c r="P441" i="14"/>
  <c r="Q441" i="14"/>
  <c r="R440" i="14"/>
  <c r="P440" i="14"/>
  <c r="Q440" i="14"/>
  <c r="R439" i="14"/>
  <c r="P439" i="14"/>
  <c r="Q439" i="14"/>
  <c r="R438" i="14"/>
  <c r="P438" i="14"/>
  <c r="Q438" i="14"/>
  <c r="R437" i="14"/>
  <c r="P437" i="14"/>
  <c r="Q437" i="14"/>
  <c r="R436" i="14"/>
  <c r="P436" i="14"/>
  <c r="Q436" i="14"/>
  <c r="R435" i="14"/>
  <c r="P435" i="14"/>
  <c r="Q435" i="14"/>
  <c r="R434" i="14"/>
  <c r="P434" i="14"/>
  <c r="Q434" i="14"/>
  <c r="R433" i="14"/>
  <c r="P433" i="14"/>
  <c r="Q433" i="14"/>
  <c r="R432" i="14"/>
  <c r="P432" i="14"/>
  <c r="Q432" i="14"/>
  <c r="R431" i="14"/>
  <c r="P431" i="14"/>
  <c r="Q431" i="14"/>
  <c r="R430" i="14"/>
  <c r="P430" i="14"/>
  <c r="Q430" i="14"/>
  <c r="R429" i="14"/>
  <c r="P429" i="14"/>
  <c r="Q429" i="14"/>
  <c r="R428" i="14"/>
  <c r="P428" i="14"/>
  <c r="Q428" i="14"/>
  <c r="R427" i="14"/>
  <c r="P427" i="14"/>
  <c r="Q427" i="14"/>
  <c r="R426" i="14"/>
  <c r="P426" i="14"/>
  <c r="Q426" i="14"/>
  <c r="R425" i="14"/>
  <c r="P425" i="14"/>
  <c r="Q425" i="14"/>
  <c r="R424" i="14"/>
  <c r="P424" i="14"/>
  <c r="Q424" i="14"/>
  <c r="R423" i="14"/>
  <c r="P423" i="14"/>
  <c r="Q423" i="14"/>
  <c r="R422" i="14"/>
  <c r="P422" i="14"/>
  <c r="Q422" i="14"/>
  <c r="R421" i="14"/>
  <c r="P421" i="14"/>
  <c r="Q421" i="14"/>
  <c r="R420" i="14"/>
  <c r="P420" i="14"/>
  <c r="Q420" i="14"/>
  <c r="R419" i="14"/>
  <c r="P419" i="14"/>
  <c r="Q419" i="14"/>
  <c r="R418" i="14"/>
  <c r="P418" i="14"/>
  <c r="Q418" i="14"/>
  <c r="R417" i="14"/>
  <c r="P417" i="14"/>
  <c r="Q417" i="14"/>
  <c r="R416" i="14"/>
  <c r="P416" i="14"/>
  <c r="Q416" i="14"/>
  <c r="R415" i="14"/>
  <c r="P415" i="14"/>
  <c r="Q415" i="14"/>
  <c r="R414" i="14"/>
  <c r="P414" i="14"/>
  <c r="Q414" i="14"/>
  <c r="R413" i="14"/>
  <c r="P413" i="14"/>
  <c r="Q413" i="14"/>
  <c r="R412" i="14"/>
  <c r="P412" i="14"/>
  <c r="Q412" i="14"/>
  <c r="R411" i="14"/>
  <c r="P411" i="14"/>
  <c r="Q411" i="14"/>
  <c r="R410" i="14"/>
  <c r="P410" i="14"/>
  <c r="Q410" i="14"/>
  <c r="R409" i="14"/>
  <c r="P409" i="14"/>
  <c r="Q409" i="14"/>
  <c r="R408" i="14"/>
  <c r="P408" i="14"/>
  <c r="Q408" i="14"/>
  <c r="R407" i="14"/>
  <c r="P407" i="14"/>
  <c r="Q407" i="14"/>
  <c r="R406" i="14"/>
  <c r="P406" i="14"/>
  <c r="Q406" i="14"/>
  <c r="R405" i="14"/>
  <c r="P405" i="14"/>
  <c r="Q405" i="14"/>
  <c r="R404" i="14"/>
  <c r="P404" i="14"/>
  <c r="Q404" i="14"/>
  <c r="R403" i="14"/>
  <c r="P403" i="14"/>
  <c r="Q403" i="14"/>
  <c r="R402" i="14"/>
  <c r="P402" i="14"/>
  <c r="Q402" i="14"/>
  <c r="R401" i="14"/>
  <c r="P401" i="14"/>
  <c r="Q401" i="14"/>
  <c r="R400" i="14"/>
  <c r="P400" i="14"/>
  <c r="Q400" i="14"/>
  <c r="R399" i="14"/>
  <c r="P399" i="14"/>
  <c r="Q399" i="14"/>
  <c r="R398" i="14"/>
  <c r="P398" i="14"/>
  <c r="Q398" i="14"/>
  <c r="R397" i="14"/>
  <c r="P397" i="14"/>
  <c r="Q397" i="14"/>
  <c r="R396" i="14"/>
  <c r="P396" i="14"/>
  <c r="Q396" i="14"/>
  <c r="R395" i="14"/>
  <c r="P395" i="14"/>
  <c r="Q395" i="14"/>
  <c r="R394" i="14"/>
  <c r="P394" i="14"/>
  <c r="Q394" i="14"/>
  <c r="R393" i="14"/>
  <c r="P393" i="14"/>
  <c r="Q393" i="14"/>
  <c r="R392" i="14"/>
  <c r="P392" i="14"/>
  <c r="Q392" i="14"/>
  <c r="R391" i="14"/>
  <c r="P391" i="14"/>
  <c r="Q391" i="14"/>
  <c r="R390" i="14"/>
  <c r="P390" i="14"/>
  <c r="Q390" i="14"/>
  <c r="R389" i="14"/>
  <c r="P389" i="14"/>
  <c r="Q389" i="14"/>
  <c r="R388" i="14"/>
  <c r="P388" i="14"/>
  <c r="Q388" i="14"/>
  <c r="R387" i="14"/>
  <c r="P387" i="14"/>
  <c r="Q387" i="14"/>
  <c r="R386" i="14"/>
  <c r="P386" i="14"/>
  <c r="Q386" i="14"/>
  <c r="R385" i="14"/>
  <c r="P385" i="14"/>
  <c r="Q385" i="14"/>
  <c r="R384" i="14"/>
  <c r="P384" i="14"/>
  <c r="Q384" i="14"/>
  <c r="R383" i="14"/>
  <c r="P383" i="14"/>
  <c r="Q383" i="14"/>
  <c r="R382" i="14"/>
  <c r="P382" i="14"/>
  <c r="Q382" i="14"/>
  <c r="R381" i="14"/>
  <c r="P381" i="14"/>
  <c r="Q381" i="14"/>
  <c r="R380" i="14"/>
  <c r="P380" i="14"/>
  <c r="Q380" i="14"/>
  <c r="R379" i="14"/>
  <c r="P379" i="14"/>
  <c r="Q379" i="14"/>
  <c r="R378" i="14"/>
  <c r="P378" i="14"/>
  <c r="Q378" i="14"/>
  <c r="R377" i="14"/>
  <c r="P377" i="14"/>
  <c r="Q377" i="14"/>
  <c r="R376" i="14"/>
  <c r="P376" i="14"/>
  <c r="Q376" i="14"/>
  <c r="R375" i="14"/>
  <c r="P375" i="14"/>
  <c r="Q375" i="14"/>
  <c r="R374" i="14"/>
  <c r="P374" i="14"/>
  <c r="Q374" i="14"/>
  <c r="R373" i="14"/>
  <c r="P373" i="14"/>
  <c r="Q373" i="14"/>
  <c r="R372" i="14"/>
  <c r="P372" i="14"/>
  <c r="Q372" i="14"/>
  <c r="R371" i="14"/>
  <c r="P371" i="14"/>
  <c r="Q371" i="14"/>
  <c r="R370" i="14"/>
  <c r="P370" i="14"/>
  <c r="Q370" i="14"/>
  <c r="R369" i="14"/>
  <c r="P369" i="14"/>
  <c r="Q369" i="14"/>
  <c r="R368" i="14"/>
  <c r="P368" i="14"/>
  <c r="Q368" i="14"/>
  <c r="R367" i="14"/>
  <c r="P367" i="14"/>
  <c r="Q367" i="14"/>
  <c r="R366" i="14"/>
  <c r="P366" i="14"/>
  <c r="Q366" i="14"/>
  <c r="R365" i="14"/>
  <c r="P365" i="14"/>
  <c r="Q365" i="14"/>
  <c r="R364" i="14"/>
  <c r="P364" i="14"/>
  <c r="Q364" i="14"/>
  <c r="R363" i="14"/>
  <c r="P363" i="14"/>
  <c r="Q363" i="14"/>
  <c r="R362" i="14"/>
  <c r="P362" i="14"/>
  <c r="Q362" i="14"/>
  <c r="R361" i="14"/>
  <c r="P361" i="14"/>
  <c r="Q361" i="14"/>
  <c r="R360" i="14"/>
  <c r="P360" i="14"/>
  <c r="Q360" i="14"/>
  <c r="R359" i="14"/>
  <c r="P359" i="14"/>
  <c r="Q359" i="14"/>
  <c r="R358" i="14"/>
  <c r="P358" i="14"/>
  <c r="Q358" i="14"/>
  <c r="R357" i="14"/>
  <c r="P357" i="14"/>
  <c r="Q357" i="14"/>
  <c r="R356" i="14"/>
  <c r="P356" i="14"/>
  <c r="Q356" i="14"/>
  <c r="R355" i="14"/>
  <c r="P355" i="14"/>
  <c r="Q355" i="14"/>
  <c r="R354" i="14"/>
  <c r="P354" i="14"/>
  <c r="Q354" i="14"/>
  <c r="R353" i="14"/>
  <c r="P353" i="14"/>
  <c r="Q353" i="14"/>
  <c r="R352" i="14"/>
  <c r="P352" i="14"/>
  <c r="Q352" i="14"/>
  <c r="R351" i="14"/>
  <c r="P351" i="14"/>
  <c r="Q351" i="14"/>
  <c r="R350" i="14"/>
  <c r="P350" i="14"/>
  <c r="Q350" i="14"/>
  <c r="R349" i="14"/>
  <c r="P349" i="14"/>
  <c r="Q349" i="14"/>
  <c r="R348" i="14"/>
  <c r="P348" i="14"/>
  <c r="Q348" i="14"/>
  <c r="R347" i="14"/>
  <c r="P347" i="14"/>
  <c r="Q347" i="14"/>
  <c r="R346" i="14"/>
  <c r="P346" i="14"/>
  <c r="Q346" i="14"/>
  <c r="R345" i="14"/>
  <c r="P345" i="14"/>
  <c r="Q345" i="14"/>
  <c r="R344" i="14"/>
  <c r="P344" i="14"/>
  <c r="Q344" i="14"/>
  <c r="R343" i="14"/>
  <c r="P343" i="14"/>
  <c r="Q343" i="14"/>
  <c r="R342" i="14"/>
  <c r="P342" i="14"/>
  <c r="Q342" i="14"/>
  <c r="R341" i="14"/>
  <c r="P341" i="14"/>
  <c r="Q341" i="14"/>
  <c r="R340" i="14"/>
  <c r="P340" i="14"/>
  <c r="Q340" i="14"/>
  <c r="R339" i="14"/>
  <c r="P339" i="14"/>
  <c r="Q339" i="14"/>
  <c r="R338" i="14"/>
  <c r="P338" i="14"/>
  <c r="Q338" i="14"/>
  <c r="R337" i="14"/>
  <c r="P337" i="14"/>
  <c r="Q337" i="14"/>
  <c r="R336" i="14"/>
  <c r="P336" i="14"/>
  <c r="Q336" i="14"/>
  <c r="R335" i="14"/>
  <c r="P335" i="14"/>
  <c r="Q335" i="14"/>
  <c r="R334" i="14"/>
  <c r="P334" i="14"/>
  <c r="Q334" i="14"/>
  <c r="R333" i="14"/>
  <c r="P333" i="14"/>
  <c r="Q333" i="14"/>
  <c r="R332" i="14"/>
  <c r="P332" i="14"/>
  <c r="Q332" i="14"/>
  <c r="R331" i="14"/>
  <c r="P331" i="14"/>
  <c r="Q331" i="14"/>
  <c r="R330" i="14"/>
  <c r="P330" i="14"/>
  <c r="Q330" i="14"/>
  <c r="R329" i="14"/>
  <c r="P329" i="14"/>
  <c r="Q329" i="14"/>
  <c r="R328" i="14"/>
  <c r="P328" i="14"/>
  <c r="Q328" i="14"/>
  <c r="R327" i="14"/>
  <c r="P327" i="14"/>
  <c r="Q327" i="14"/>
  <c r="R326" i="14"/>
  <c r="P326" i="14"/>
  <c r="Q326" i="14"/>
  <c r="R325" i="14"/>
  <c r="P325" i="14"/>
  <c r="Q325" i="14"/>
  <c r="R324" i="14"/>
  <c r="P324" i="14"/>
  <c r="Q324" i="14"/>
  <c r="R323" i="14"/>
  <c r="P323" i="14"/>
  <c r="Q323" i="14"/>
  <c r="R322" i="14"/>
  <c r="P322" i="14"/>
  <c r="Q322" i="14"/>
  <c r="R321" i="14"/>
  <c r="P321" i="14"/>
  <c r="Q321" i="14"/>
  <c r="R320" i="14"/>
  <c r="P320" i="14"/>
  <c r="Q320" i="14"/>
  <c r="R319" i="14"/>
  <c r="P319" i="14"/>
  <c r="Q319" i="14"/>
  <c r="R318" i="14"/>
  <c r="P318" i="14"/>
  <c r="Q318" i="14"/>
  <c r="R317" i="14"/>
  <c r="P317" i="14"/>
  <c r="Q317" i="14"/>
  <c r="R316" i="14"/>
  <c r="P316" i="14"/>
  <c r="Q316" i="14"/>
  <c r="R315" i="14"/>
  <c r="P315" i="14"/>
  <c r="Q315" i="14"/>
  <c r="R314" i="14"/>
  <c r="P314" i="14"/>
  <c r="Q314" i="14"/>
  <c r="R313" i="14"/>
  <c r="P313" i="14"/>
  <c r="Q313" i="14"/>
  <c r="R312" i="14"/>
  <c r="P312" i="14"/>
  <c r="Q312" i="14"/>
  <c r="R311" i="14"/>
  <c r="P311" i="14"/>
  <c r="Q311" i="14"/>
  <c r="R310" i="14"/>
  <c r="P310" i="14"/>
  <c r="Q310" i="14"/>
  <c r="R309" i="14"/>
  <c r="P309" i="14"/>
  <c r="Q309" i="14"/>
  <c r="R308" i="14"/>
  <c r="P308" i="14"/>
  <c r="Q308" i="14"/>
  <c r="R307" i="14"/>
  <c r="P307" i="14"/>
  <c r="Q307" i="14"/>
  <c r="R306" i="14"/>
  <c r="P306" i="14"/>
  <c r="Q306" i="14"/>
  <c r="R305" i="14"/>
  <c r="P305" i="14"/>
  <c r="Q305" i="14"/>
  <c r="R304" i="14"/>
  <c r="P304" i="14"/>
  <c r="Q304" i="14"/>
  <c r="R303" i="14"/>
  <c r="P303" i="14"/>
  <c r="Q303" i="14"/>
  <c r="R302" i="14"/>
  <c r="P302" i="14"/>
  <c r="Q302" i="14"/>
  <c r="R301" i="14"/>
  <c r="P301" i="14"/>
  <c r="Q301" i="14"/>
  <c r="R300" i="14"/>
  <c r="P300" i="14"/>
  <c r="Q300" i="14"/>
  <c r="R299" i="14"/>
  <c r="P299" i="14"/>
  <c r="Q299" i="14"/>
  <c r="R298" i="14"/>
  <c r="P298" i="14"/>
  <c r="Q298" i="14"/>
  <c r="R297" i="14"/>
  <c r="P297" i="14"/>
  <c r="Q297" i="14"/>
  <c r="R296" i="14"/>
  <c r="P296" i="14"/>
  <c r="Q296" i="14"/>
  <c r="R295" i="14"/>
  <c r="P295" i="14"/>
  <c r="Q295" i="14"/>
  <c r="R294" i="14"/>
  <c r="P294" i="14"/>
  <c r="Q294" i="14"/>
  <c r="R293" i="14"/>
  <c r="P293" i="14"/>
  <c r="Q293" i="14"/>
  <c r="R292" i="14"/>
  <c r="P292" i="14"/>
  <c r="Q292" i="14"/>
  <c r="R291" i="14"/>
  <c r="P291" i="14"/>
  <c r="Q291" i="14"/>
  <c r="R290" i="14"/>
  <c r="P290" i="14"/>
  <c r="Q290" i="14"/>
  <c r="R289" i="14"/>
  <c r="P289" i="14"/>
  <c r="Q289" i="14"/>
  <c r="R288" i="14"/>
  <c r="P288" i="14"/>
  <c r="Q288" i="14"/>
  <c r="R287" i="14"/>
  <c r="P287" i="14"/>
  <c r="Q287" i="14"/>
  <c r="R286" i="14"/>
  <c r="P286" i="14"/>
  <c r="Q286" i="14"/>
  <c r="R285" i="14"/>
  <c r="P285" i="14"/>
  <c r="Q285" i="14"/>
  <c r="R284" i="14"/>
  <c r="P284" i="14"/>
  <c r="Q284" i="14"/>
  <c r="R283" i="14"/>
  <c r="P283" i="14"/>
  <c r="Q283" i="14"/>
  <c r="R282" i="14"/>
  <c r="P282" i="14"/>
  <c r="Q282" i="14"/>
  <c r="R281" i="14"/>
  <c r="P281" i="14"/>
  <c r="Q281" i="14"/>
  <c r="R280" i="14"/>
  <c r="P280" i="14"/>
  <c r="Q280" i="14"/>
  <c r="R279" i="14"/>
  <c r="P279" i="14"/>
  <c r="Q279" i="14"/>
  <c r="R278" i="14"/>
  <c r="P278" i="14"/>
  <c r="Q278" i="14"/>
  <c r="R277" i="14"/>
  <c r="P277" i="14"/>
  <c r="Q277" i="14"/>
  <c r="R276" i="14"/>
  <c r="P276" i="14"/>
  <c r="Q276" i="14"/>
  <c r="R275" i="14"/>
  <c r="P275" i="14"/>
  <c r="Q275" i="14"/>
  <c r="R274" i="14"/>
  <c r="P274" i="14"/>
  <c r="Q274" i="14"/>
  <c r="R273" i="14"/>
  <c r="P273" i="14"/>
  <c r="Q273" i="14"/>
  <c r="R272" i="14"/>
  <c r="P272" i="14"/>
  <c r="Q272" i="14"/>
  <c r="R271" i="14"/>
  <c r="P271" i="14"/>
  <c r="Q271" i="14"/>
  <c r="R270" i="14"/>
  <c r="P270" i="14"/>
  <c r="Q270" i="14"/>
  <c r="R269" i="14"/>
  <c r="P269" i="14"/>
  <c r="Q269" i="14"/>
  <c r="R268" i="14"/>
  <c r="P268" i="14"/>
  <c r="Q268" i="14"/>
  <c r="R267" i="14"/>
  <c r="P267" i="14"/>
  <c r="Q267" i="14"/>
  <c r="R266" i="14"/>
  <c r="P266" i="14"/>
  <c r="Q266" i="14"/>
  <c r="R265" i="14"/>
  <c r="P265" i="14"/>
  <c r="Q265" i="14"/>
  <c r="R264" i="14"/>
  <c r="P264" i="14"/>
  <c r="Q264" i="14"/>
  <c r="R263" i="14"/>
  <c r="P263" i="14"/>
  <c r="Q263" i="14"/>
  <c r="R262" i="14"/>
  <c r="P262" i="14"/>
  <c r="Q262" i="14"/>
  <c r="R261" i="14"/>
  <c r="P261" i="14"/>
  <c r="Q261" i="14"/>
  <c r="R260" i="14"/>
  <c r="P260" i="14"/>
  <c r="Q260" i="14"/>
  <c r="R259" i="14"/>
  <c r="P259" i="14"/>
  <c r="Q259" i="14"/>
  <c r="R258" i="14"/>
  <c r="P258" i="14"/>
  <c r="Q258" i="14"/>
  <c r="R257" i="14"/>
  <c r="P257" i="14"/>
  <c r="Q257" i="14"/>
  <c r="R256" i="14"/>
  <c r="P256" i="14"/>
  <c r="Q256" i="14"/>
  <c r="R255" i="14"/>
  <c r="P255" i="14"/>
  <c r="Q255" i="14"/>
  <c r="R254" i="14"/>
  <c r="P254" i="14"/>
  <c r="Q254" i="14"/>
  <c r="R253" i="14"/>
  <c r="P253" i="14"/>
  <c r="Q253" i="14"/>
  <c r="R252" i="14"/>
  <c r="P252" i="14"/>
  <c r="Q252" i="14"/>
  <c r="R251" i="14"/>
  <c r="P251" i="14"/>
  <c r="Q251" i="14"/>
  <c r="R250" i="14"/>
  <c r="P250" i="14"/>
  <c r="Q250" i="14"/>
  <c r="R249" i="14"/>
  <c r="P249" i="14"/>
  <c r="Q249" i="14"/>
  <c r="R248" i="14"/>
  <c r="P248" i="14"/>
  <c r="Q248" i="14"/>
  <c r="R247" i="14"/>
  <c r="P247" i="14"/>
  <c r="Q247" i="14"/>
  <c r="R246" i="14"/>
  <c r="P246" i="14"/>
  <c r="Q246" i="14"/>
  <c r="R245" i="14"/>
  <c r="P245" i="14"/>
  <c r="Q245" i="14"/>
  <c r="R244" i="14"/>
  <c r="P244" i="14"/>
  <c r="Q244" i="14"/>
  <c r="R243" i="14"/>
  <c r="P243" i="14"/>
  <c r="Q243" i="14"/>
  <c r="R242" i="14"/>
  <c r="P242" i="14"/>
  <c r="Q242" i="14"/>
  <c r="R241" i="14"/>
  <c r="P241" i="14"/>
  <c r="Q241" i="14"/>
  <c r="R240" i="14"/>
  <c r="P240" i="14"/>
  <c r="Q240" i="14"/>
  <c r="R239" i="14"/>
  <c r="P239" i="14"/>
  <c r="Q239" i="14"/>
  <c r="R238" i="14"/>
  <c r="P238" i="14"/>
  <c r="Q238" i="14"/>
  <c r="R237" i="14"/>
  <c r="P237" i="14"/>
  <c r="Q237" i="14"/>
  <c r="R236" i="14"/>
  <c r="P236" i="14"/>
  <c r="Q236" i="14"/>
  <c r="R235" i="14"/>
  <c r="P235" i="14"/>
  <c r="Q235" i="14"/>
  <c r="R234" i="14"/>
  <c r="P234" i="14"/>
  <c r="Q234" i="14"/>
  <c r="R233" i="14"/>
  <c r="P233" i="14"/>
  <c r="Q233" i="14"/>
  <c r="R232" i="14"/>
  <c r="P232" i="14"/>
  <c r="Q232" i="14"/>
  <c r="R231" i="14"/>
  <c r="P231" i="14"/>
  <c r="Q231" i="14"/>
  <c r="R230" i="14"/>
  <c r="P230" i="14"/>
  <c r="Q230" i="14"/>
  <c r="R229" i="14"/>
  <c r="P229" i="14"/>
  <c r="Q229" i="14"/>
  <c r="R228" i="14"/>
  <c r="P228" i="14"/>
  <c r="Q228" i="14"/>
  <c r="R227" i="14"/>
  <c r="P227" i="14"/>
  <c r="Q227" i="14"/>
  <c r="R226" i="14"/>
  <c r="P226" i="14"/>
  <c r="Q226" i="14"/>
  <c r="R225" i="14"/>
  <c r="P225" i="14"/>
  <c r="Q225" i="14"/>
  <c r="R224" i="14"/>
  <c r="P224" i="14"/>
  <c r="Q224" i="14"/>
  <c r="R223" i="14"/>
  <c r="P223" i="14"/>
  <c r="Q223" i="14"/>
  <c r="R222" i="14"/>
  <c r="P222" i="14"/>
  <c r="Q222" i="14"/>
  <c r="R221" i="14"/>
  <c r="P221" i="14"/>
  <c r="Q221" i="14"/>
  <c r="R220" i="14"/>
  <c r="P220" i="14"/>
  <c r="Q220" i="14"/>
  <c r="R219" i="14"/>
  <c r="P219" i="14"/>
  <c r="Q219" i="14"/>
  <c r="R218" i="14"/>
  <c r="P218" i="14"/>
  <c r="Q218" i="14"/>
  <c r="R217" i="14"/>
  <c r="P217" i="14"/>
  <c r="Q217" i="14"/>
  <c r="R216" i="14"/>
  <c r="P216" i="14"/>
  <c r="Q216" i="14"/>
  <c r="R215" i="14"/>
  <c r="P215" i="14"/>
  <c r="Q215" i="14"/>
  <c r="R214" i="14"/>
  <c r="P214" i="14"/>
  <c r="Q214" i="14"/>
  <c r="R213" i="14"/>
  <c r="P213" i="14"/>
  <c r="Q213" i="14"/>
  <c r="R212" i="14"/>
  <c r="P212" i="14"/>
  <c r="Q212" i="14"/>
  <c r="R211" i="14"/>
  <c r="P211" i="14"/>
  <c r="Q211" i="14"/>
  <c r="R210" i="14"/>
  <c r="P210" i="14"/>
  <c r="Q210" i="14"/>
  <c r="R209" i="14"/>
  <c r="P209" i="14"/>
  <c r="Q209" i="14"/>
  <c r="R208" i="14"/>
  <c r="P208" i="14"/>
  <c r="Q208" i="14"/>
  <c r="R207" i="14"/>
  <c r="P207" i="14"/>
  <c r="Q207" i="14"/>
  <c r="R206" i="14"/>
  <c r="P206" i="14"/>
  <c r="Q206" i="14"/>
  <c r="R205" i="14"/>
  <c r="P205" i="14"/>
  <c r="Q205" i="14"/>
  <c r="R204" i="14"/>
  <c r="P204" i="14"/>
  <c r="Q204" i="14"/>
  <c r="R203" i="14"/>
  <c r="P203" i="14"/>
  <c r="Q203" i="14"/>
  <c r="R202" i="14"/>
  <c r="P202" i="14"/>
  <c r="Q202" i="14"/>
  <c r="R201" i="14"/>
  <c r="P201" i="14"/>
  <c r="Q201" i="14"/>
  <c r="R200" i="14"/>
  <c r="P200" i="14"/>
  <c r="Q200" i="14"/>
  <c r="R199" i="14"/>
  <c r="P199" i="14"/>
  <c r="Q199" i="14"/>
  <c r="R198" i="14"/>
  <c r="P198" i="14"/>
  <c r="Q198" i="14"/>
  <c r="R197" i="14"/>
  <c r="P197" i="14"/>
  <c r="Q197" i="14"/>
  <c r="R196" i="14"/>
  <c r="P196" i="14"/>
  <c r="Q196" i="14"/>
  <c r="R195" i="14"/>
  <c r="P195" i="14"/>
  <c r="Q195" i="14"/>
  <c r="R194" i="14"/>
  <c r="P194" i="14"/>
  <c r="Q194" i="14"/>
  <c r="R193" i="14"/>
  <c r="P193" i="14"/>
  <c r="Q193" i="14"/>
  <c r="R192" i="14"/>
  <c r="P192" i="14"/>
  <c r="Q192" i="14"/>
  <c r="R191" i="14"/>
  <c r="P191" i="14"/>
  <c r="Q191" i="14"/>
  <c r="R190" i="14"/>
  <c r="P190" i="14"/>
  <c r="Q190" i="14"/>
  <c r="R189" i="14"/>
  <c r="P189" i="14"/>
  <c r="Q189" i="14"/>
  <c r="R188" i="14"/>
  <c r="P188" i="14"/>
  <c r="Q188" i="14"/>
  <c r="R187" i="14"/>
  <c r="P187" i="14"/>
  <c r="Q187" i="14"/>
  <c r="R186" i="14"/>
  <c r="P186" i="14"/>
  <c r="Q186" i="14"/>
  <c r="R185" i="14"/>
  <c r="P185" i="14"/>
  <c r="Q185" i="14"/>
  <c r="R184" i="14"/>
  <c r="P184" i="14"/>
  <c r="Q184" i="14"/>
  <c r="R183" i="14"/>
  <c r="P183" i="14"/>
  <c r="Q183" i="14"/>
  <c r="R182" i="14"/>
  <c r="P182" i="14"/>
  <c r="Q182" i="14"/>
  <c r="R181" i="14"/>
  <c r="P181" i="14"/>
  <c r="Q181" i="14"/>
  <c r="R180" i="14"/>
  <c r="P180" i="14"/>
  <c r="Q180" i="14"/>
  <c r="R179" i="14"/>
  <c r="P179" i="14"/>
  <c r="Q179" i="14"/>
  <c r="R178" i="14"/>
  <c r="P178" i="14"/>
  <c r="Q178" i="14"/>
  <c r="R177" i="14"/>
  <c r="P177" i="14"/>
  <c r="Q177" i="14"/>
  <c r="R176" i="14"/>
  <c r="P176" i="14"/>
  <c r="Q176" i="14"/>
  <c r="R175" i="14"/>
  <c r="P175" i="14"/>
  <c r="Q175" i="14"/>
  <c r="R174" i="14"/>
  <c r="P174" i="14"/>
  <c r="Q174" i="14"/>
  <c r="R173" i="14"/>
  <c r="P173" i="14"/>
  <c r="Q173" i="14"/>
  <c r="R172" i="14"/>
  <c r="P172" i="14"/>
  <c r="Q172" i="14"/>
  <c r="R171" i="14"/>
  <c r="P171" i="14"/>
  <c r="Q171" i="14"/>
  <c r="R170" i="14"/>
  <c r="P170" i="14"/>
  <c r="Q170" i="14"/>
  <c r="R169" i="14"/>
  <c r="P169" i="14"/>
  <c r="Q169" i="14"/>
  <c r="R168" i="14"/>
  <c r="P168" i="14"/>
  <c r="Q168" i="14"/>
  <c r="R167" i="14"/>
  <c r="P167" i="14"/>
  <c r="Q167" i="14"/>
  <c r="R166" i="14"/>
  <c r="P166" i="14"/>
  <c r="Q166" i="14"/>
  <c r="R165" i="14"/>
  <c r="P165" i="14"/>
  <c r="Q165" i="14"/>
  <c r="R164" i="14"/>
  <c r="P164" i="14"/>
  <c r="Q164" i="14"/>
  <c r="R163" i="14"/>
  <c r="P163" i="14"/>
  <c r="Q163" i="14"/>
  <c r="R162" i="14"/>
  <c r="P162" i="14"/>
  <c r="Q162" i="14"/>
  <c r="R161" i="14"/>
  <c r="P161" i="14"/>
  <c r="Q161" i="14"/>
  <c r="R160" i="14"/>
  <c r="P160" i="14"/>
  <c r="Q160" i="14"/>
  <c r="R159" i="14"/>
  <c r="P159" i="14"/>
  <c r="Q159" i="14"/>
  <c r="R158" i="14"/>
  <c r="P158" i="14"/>
  <c r="Q158" i="14"/>
  <c r="R157" i="14"/>
  <c r="P157" i="14"/>
  <c r="Q157" i="14"/>
  <c r="R156" i="14"/>
  <c r="P156" i="14"/>
  <c r="Q156" i="14"/>
  <c r="R155" i="14"/>
  <c r="P155" i="14"/>
  <c r="Q155" i="14"/>
  <c r="R154" i="14"/>
  <c r="P154" i="14"/>
  <c r="Q154" i="14"/>
  <c r="R153" i="14"/>
  <c r="P153" i="14"/>
  <c r="Q153" i="14"/>
  <c r="R152" i="14"/>
  <c r="P152" i="14"/>
  <c r="Q152" i="14"/>
  <c r="R151" i="14"/>
  <c r="P151" i="14"/>
  <c r="Q151" i="14"/>
  <c r="R150" i="14"/>
  <c r="P150" i="14"/>
  <c r="Q150" i="14"/>
  <c r="R149" i="14"/>
  <c r="P149" i="14"/>
  <c r="Q149" i="14"/>
  <c r="R148" i="14"/>
  <c r="P148" i="14"/>
  <c r="Q148" i="14"/>
  <c r="R147" i="14"/>
  <c r="P147" i="14"/>
  <c r="Q147" i="14"/>
  <c r="R146" i="14"/>
  <c r="P146" i="14"/>
  <c r="Q146" i="14"/>
  <c r="R145" i="14"/>
  <c r="P145" i="14"/>
  <c r="Q145" i="14"/>
  <c r="R144" i="14"/>
  <c r="P144" i="14"/>
  <c r="Q144" i="14"/>
  <c r="R143" i="14"/>
  <c r="P143" i="14"/>
  <c r="Q143" i="14"/>
  <c r="R142" i="14"/>
  <c r="P142" i="14"/>
  <c r="Q142" i="14"/>
  <c r="R141" i="14"/>
  <c r="P141" i="14"/>
  <c r="Q141" i="14"/>
  <c r="R140" i="14"/>
  <c r="P140" i="14"/>
  <c r="Q140" i="14"/>
  <c r="R139" i="14"/>
  <c r="P139" i="14"/>
  <c r="Q139" i="14"/>
  <c r="R138" i="14"/>
  <c r="P138" i="14"/>
  <c r="Q138" i="14"/>
  <c r="R137" i="14"/>
  <c r="P137" i="14"/>
  <c r="Q137" i="14"/>
  <c r="R136" i="14"/>
  <c r="P136" i="14"/>
  <c r="Q136" i="14"/>
  <c r="R135" i="14"/>
  <c r="P135" i="14"/>
  <c r="Q135" i="14"/>
  <c r="R134" i="14"/>
  <c r="P134" i="14"/>
  <c r="Q134" i="14"/>
  <c r="R133" i="14"/>
  <c r="P133" i="14"/>
  <c r="Q133" i="14"/>
  <c r="R132" i="14"/>
  <c r="P132" i="14"/>
  <c r="Q132" i="14"/>
  <c r="R131" i="14"/>
  <c r="P131" i="14"/>
  <c r="Q131" i="14"/>
  <c r="R130" i="14"/>
  <c r="P130" i="14"/>
  <c r="Q130" i="14"/>
  <c r="R129" i="14"/>
  <c r="P129" i="14"/>
  <c r="Q129" i="14"/>
  <c r="R128" i="14"/>
  <c r="P128" i="14"/>
  <c r="Q128" i="14"/>
  <c r="R127" i="14"/>
  <c r="P127" i="14"/>
  <c r="Q127" i="14"/>
  <c r="R126" i="14"/>
  <c r="P126" i="14"/>
  <c r="Q126" i="14"/>
  <c r="R125" i="14"/>
  <c r="P125" i="14"/>
  <c r="Q125" i="14"/>
  <c r="R124" i="14"/>
  <c r="P124" i="14"/>
  <c r="Q124" i="14"/>
  <c r="R123" i="14"/>
  <c r="P123" i="14"/>
  <c r="Q123" i="14"/>
  <c r="R122" i="14"/>
  <c r="P122" i="14"/>
  <c r="Q122" i="14"/>
  <c r="R121" i="14"/>
  <c r="P121" i="14"/>
  <c r="Q121" i="14"/>
  <c r="R120" i="14"/>
  <c r="P120" i="14"/>
  <c r="Q120" i="14"/>
  <c r="R119" i="14"/>
  <c r="P119" i="14"/>
  <c r="Q119" i="14"/>
  <c r="R118" i="14"/>
  <c r="P118" i="14"/>
  <c r="Q118" i="14"/>
  <c r="R117" i="14"/>
  <c r="P117" i="14"/>
  <c r="Q117" i="14"/>
  <c r="R116" i="14"/>
  <c r="P116" i="14"/>
  <c r="Q116" i="14"/>
  <c r="R115" i="14"/>
  <c r="P115" i="14"/>
  <c r="Q115" i="14"/>
  <c r="R114" i="14"/>
  <c r="P114" i="14"/>
  <c r="Q114" i="14"/>
  <c r="R113" i="14"/>
  <c r="P113" i="14"/>
  <c r="Q113" i="14"/>
  <c r="R112" i="14"/>
  <c r="P112" i="14"/>
  <c r="Q112" i="14"/>
  <c r="R111" i="14"/>
  <c r="P111" i="14"/>
  <c r="Q111" i="14"/>
  <c r="R110" i="14"/>
  <c r="P110" i="14"/>
  <c r="Q110" i="14"/>
  <c r="R109" i="14"/>
  <c r="P109" i="14"/>
  <c r="Q109" i="14"/>
  <c r="R108" i="14"/>
  <c r="P108" i="14"/>
  <c r="Q108" i="14"/>
  <c r="R107" i="14"/>
  <c r="P107" i="14"/>
  <c r="Q107" i="14"/>
  <c r="R106" i="14"/>
  <c r="P106" i="14"/>
  <c r="Q106" i="14"/>
  <c r="R105" i="14"/>
  <c r="P105" i="14"/>
  <c r="Q105" i="14"/>
  <c r="R104" i="14"/>
  <c r="P104" i="14"/>
  <c r="Q104" i="14"/>
  <c r="R103" i="14"/>
  <c r="P103" i="14"/>
  <c r="Q103" i="14"/>
  <c r="R102" i="14"/>
  <c r="P102" i="14"/>
  <c r="Q102" i="14"/>
  <c r="R101" i="14"/>
  <c r="P101" i="14"/>
  <c r="Q101" i="14"/>
  <c r="R100" i="14"/>
  <c r="P100" i="14"/>
  <c r="Q100" i="14"/>
  <c r="R99" i="14"/>
  <c r="P99" i="14"/>
  <c r="Q99" i="14"/>
  <c r="R98" i="14"/>
  <c r="P98" i="14"/>
  <c r="Q98" i="14"/>
  <c r="R97" i="14"/>
  <c r="P97" i="14"/>
  <c r="Q97" i="14"/>
  <c r="R96" i="14"/>
  <c r="P96" i="14"/>
  <c r="Q96" i="14"/>
  <c r="R95" i="14"/>
  <c r="P95" i="14"/>
  <c r="Q95" i="14"/>
  <c r="R94" i="14"/>
  <c r="P94" i="14"/>
  <c r="Q94" i="14"/>
  <c r="R93" i="14"/>
  <c r="P93" i="14"/>
  <c r="Q93" i="14"/>
  <c r="R92" i="14"/>
  <c r="P92" i="14"/>
  <c r="Q92" i="14"/>
  <c r="R91" i="14"/>
  <c r="P91" i="14"/>
  <c r="Q91" i="14"/>
  <c r="R90" i="14"/>
  <c r="P90" i="14"/>
  <c r="Q90" i="14"/>
  <c r="R89" i="14"/>
  <c r="P89" i="14"/>
  <c r="Q89" i="14"/>
  <c r="R88" i="14"/>
  <c r="P88" i="14"/>
  <c r="Q88" i="14"/>
  <c r="R87" i="14"/>
  <c r="P87" i="14"/>
  <c r="Q87" i="14"/>
  <c r="R86" i="14"/>
  <c r="P86" i="14"/>
  <c r="Q86" i="14"/>
  <c r="R85" i="14"/>
  <c r="P85" i="14"/>
  <c r="Q85" i="14"/>
  <c r="R84" i="14"/>
  <c r="P84" i="14"/>
  <c r="Q84" i="14"/>
  <c r="R83" i="14"/>
  <c r="P83" i="14"/>
  <c r="Q83" i="14"/>
  <c r="R82" i="14"/>
  <c r="P82" i="14"/>
  <c r="Q82" i="14"/>
  <c r="R81" i="14"/>
  <c r="P81" i="14"/>
  <c r="Q81" i="14"/>
  <c r="R80" i="14"/>
  <c r="P80" i="14"/>
  <c r="Q80" i="14"/>
  <c r="R79" i="14"/>
  <c r="P79" i="14"/>
  <c r="Q79" i="14"/>
  <c r="R78" i="14"/>
  <c r="P78" i="14"/>
  <c r="Q78" i="14"/>
  <c r="R77" i="14"/>
  <c r="P77" i="14"/>
  <c r="Q77" i="14"/>
  <c r="R76" i="14"/>
  <c r="P76" i="14"/>
  <c r="Q76" i="14"/>
  <c r="R75" i="14"/>
  <c r="P75" i="14"/>
  <c r="Q75" i="14"/>
  <c r="R74" i="14"/>
  <c r="P74" i="14"/>
  <c r="Q74" i="14"/>
  <c r="R73" i="14"/>
  <c r="P73" i="14"/>
  <c r="Q73" i="14"/>
  <c r="R72" i="14"/>
  <c r="P72" i="14"/>
  <c r="Q72" i="14"/>
  <c r="R71" i="14"/>
  <c r="P71" i="14"/>
  <c r="Q71" i="14"/>
  <c r="R70" i="14"/>
  <c r="P70" i="14"/>
  <c r="Q70" i="14"/>
  <c r="R69" i="14"/>
  <c r="P69" i="14"/>
  <c r="Q69" i="14"/>
  <c r="R68" i="14"/>
  <c r="P68" i="14"/>
  <c r="Q68" i="14"/>
  <c r="R67" i="14"/>
  <c r="P67" i="14"/>
  <c r="Q67" i="14"/>
  <c r="R66" i="14"/>
  <c r="P66" i="14"/>
  <c r="Q66" i="14"/>
  <c r="R65" i="14"/>
  <c r="P65" i="14"/>
  <c r="Q65" i="14"/>
  <c r="R64" i="14"/>
  <c r="P64" i="14"/>
  <c r="Q64" i="14"/>
  <c r="R63" i="14"/>
  <c r="P63" i="14"/>
  <c r="Q63" i="14"/>
  <c r="R62" i="14"/>
  <c r="P62" i="14"/>
  <c r="Q62" i="14"/>
  <c r="R61" i="14"/>
  <c r="P61" i="14"/>
  <c r="Q61" i="14"/>
  <c r="R60" i="14"/>
  <c r="P60" i="14"/>
  <c r="Q60" i="14"/>
  <c r="R59" i="14"/>
  <c r="P59" i="14"/>
  <c r="Q59" i="14"/>
  <c r="R58" i="14"/>
  <c r="P58" i="14"/>
  <c r="Q58" i="14"/>
  <c r="R57" i="14"/>
  <c r="P57" i="14"/>
  <c r="Q57" i="14"/>
  <c r="R56" i="14"/>
  <c r="P56" i="14"/>
  <c r="Q56" i="14"/>
  <c r="R55" i="14"/>
  <c r="P55" i="14"/>
  <c r="Q55" i="14"/>
  <c r="R54" i="14"/>
  <c r="P54" i="14"/>
  <c r="Q54" i="14"/>
  <c r="R53" i="14"/>
  <c r="P53" i="14"/>
  <c r="Q53" i="14"/>
  <c r="R52" i="14"/>
  <c r="P52" i="14"/>
  <c r="Q52" i="14"/>
  <c r="R51" i="14"/>
  <c r="P51" i="14"/>
  <c r="Q51" i="14"/>
  <c r="R50" i="14"/>
  <c r="P50" i="14"/>
  <c r="Q50" i="14"/>
  <c r="R49" i="14"/>
  <c r="P49" i="14"/>
  <c r="Q49" i="14"/>
  <c r="R48" i="14"/>
  <c r="P48" i="14"/>
  <c r="Q48" i="14"/>
  <c r="R47" i="14"/>
  <c r="P47" i="14"/>
  <c r="Q47" i="14"/>
  <c r="R46" i="14"/>
  <c r="P46" i="14"/>
  <c r="Q46" i="14"/>
  <c r="R45" i="14"/>
  <c r="P45" i="14"/>
  <c r="Q45" i="14"/>
  <c r="R44" i="14"/>
  <c r="P44" i="14"/>
  <c r="Q44" i="14"/>
  <c r="R43" i="14"/>
  <c r="P43" i="14"/>
  <c r="Q43" i="14"/>
  <c r="R42" i="14"/>
  <c r="P42" i="14"/>
  <c r="Q42" i="14"/>
  <c r="R41" i="14"/>
  <c r="P41" i="14"/>
  <c r="Q41" i="14"/>
  <c r="R40" i="14"/>
  <c r="P40" i="14"/>
  <c r="Q40" i="14"/>
  <c r="R39" i="14"/>
  <c r="P39" i="14"/>
  <c r="Q39" i="14"/>
  <c r="R38" i="14"/>
  <c r="P38" i="14"/>
  <c r="Q38" i="14"/>
  <c r="R37" i="14"/>
  <c r="P37" i="14"/>
  <c r="Q37" i="14"/>
  <c r="R36" i="14"/>
  <c r="P36" i="14"/>
  <c r="Q36" i="14"/>
  <c r="R35" i="14"/>
  <c r="P35" i="14"/>
  <c r="Q35" i="14"/>
  <c r="R34" i="14"/>
  <c r="P34" i="14"/>
  <c r="Q34" i="14"/>
  <c r="R33" i="14"/>
  <c r="P33" i="14"/>
  <c r="Q33" i="14"/>
  <c r="R32" i="14"/>
  <c r="P32" i="14"/>
  <c r="Q32" i="14"/>
  <c r="R31" i="14"/>
  <c r="P31" i="14"/>
  <c r="Q31" i="14"/>
  <c r="R30" i="14"/>
  <c r="P30" i="14"/>
  <c r="Q30" i="14"/>
  <c r="R29" i="14"/>
  <c r="P29" i="14"/>
  <c r="Q29" i="14"/>
  <c r="R28" i="14"/>
  <c r="P28" i="14"/>
  <c r="Q28" i="14"/>
  <c r="R27" i="14"/>
  <c r="P27" i="14"/>
  <c r="Q27" i="14"/>
  <c r="R26" i="14"/>
  <c r="P26" i="14"/>
  <c r="Q26" i="14"/>
  <c r="R25" i="14"/>
  <c r="P25" i="14"/>
  <c r="Q25" i="14"/>
  <c r="R24" i="14"/>
  <c r="P24" i="14"/>
  <c r="Q24" i="14"/>
  <c r="R23" i="14"/>
  <c r="P23" i="14"/>
  <c r="Q23" i="14"/>
  <c r="R22" i="14"/>
  <c r="P22" i="14"/>
  <c r="Q22" i="14"/>
  <c r="R21" i="14"/>
  <c r="P21" i="14"/>
  <c r="Q21" i="14"/>
  <c r="R20" i="14"/>
  <c r="P20" i="14"/>
  <c r="Q20" i="14"/>
  <c r="R19" i="14"/>
  <c r="P19" i="14"/>
  <c r="Q19" i="14"/>
  <c r="R18" i="14"/>
  <c r="P18" i="14"/>
  <c r="Q18" i="14"/>
  <c r="R17" i="14"/>
  <c r="P17" i="14"/>
  <c r="Q17" i="14"/>
  <c r="R16" i="14"/>
  <c r="P16" i="14"/>
  <c r="Q16" i="14"/>
  <c r="R15" i="14"/>
  <c r="P15" i="14"/>
  <c r="Q15" i="14"/>
  <c r="R14" i="14"/>
  <c r="P14" i="14"/>
  <c r="Q14" i="14"/>
  <c r="R13" i="14"/>
  <c r="P13" i="14"/>
  <c r="Q13" i="14"/>
  <c r="R12" i="14"/>
  <c r="P12" i="14"/>
  <c r="Q12" i="14"/>
  <c r="R11" i="14"/>
  <c r="P11" i="14"/>
  <c r="Q11" i="14"/>
  <c r="R10" i="14"/>
  <c r="P10" i="14"/>
  <c r="B172" i="14" l="1"/>
  <c r="B162" i="14"/>
  <c r="B152" i="14"/>
  <c r="B142" i="14"/>
  <c r="B132" i="14"/>
  <c r="B122" i="14"/>
  <c r="B112" i="14"/>
  <c r="B7" i="14" l="1"/>
  <c r="A21" i="14" l="1"/>
  <c r="B11" i="14" l="1"/>
  <c r="A15" i="14" l="1"/>
  <c r="A14" i="14"/>
  <c r="A17" i="14" s="1"/>
  <c r="B10" i="14"/>
  <c r="AC1" i="14"/>
  <c r="AC2" i="14" s="1"/>
  <c r="AB1" i="14"/>
  <c r="Q1" i="14"/>
  <c r="P1" i="14"/>
  <c r="B17" i="14" l="1"/>
  <c r="B25" i="14"/>
  <c r="B33" i="14"/>
  <c r="B41" i="14"/>
  <c r="B49" i="14"/>
  <c r="B57" i="14"/>
  <c r="B65" i="14"/>
  <c r="B73" i="14"/>
  <c r="B81" i="14"/>
  <c r="B89" i="14"/>
  <c r="B97" i="14"/>
  <c r="B105" i="14"/>
  <c r="B18" i="14"/>
  <c r="B26" i="14"/>
  <c r="B34" i="14"/>
  <c r="B42" i="14"/>
  <c r="B50" i="14"/>
  <c r="B58" i="14"/>
  <c r="B66" i="14"/>
  <c r="B74" i="14"/>
  <c r="B82" i="14"/>
  <c r="B90" i="14"/>
  <c r="B67" i="14"/>
  <c r="B99" i="14"/>
  <c r="B51" i="14"/>
  <c r="B107" i="14"/>
  <c r="B75" i="14"/>
  <c r="B19" i="14"/>
  <c r="B83" i="14"/>
  <c r="B27" i="14"/>
  <c r="B91" i="14"/>
  <c r="B35" i="14"/>
  <c r="B98" i="14"/>
  <c r="B43" i="14"/>
  <c r="B106" i="14"/>
  <c r="B59" i="14"/>
  <c r="B20" i="14"/>
  <c r="B48" i="14"/>
  <c r="B87" i="14"/>
  <c r="B23" i="14"/>
  <c r="B62" i="14"/>
  <c r="B101" i="14"/>
  <c r="B37" i="14"/>
  <c r="B76" i="14"/>
  <c r="B104" i="14"/>
  <c r="B40" i="14"/>
  <c r="B79" i="14"/>
  <c r="B15" i="14"/>
  <c r="B54" i="14"/>
  <c r="B93" i="14"/>
  <c r="B29" i="14"/>
  <c r="B68" i="14"/>
  <c r="B96" i="14"/>
  <c r="B32" i="14"/>
  <c r="B71" i="14"/>
  <c r="B110" i="14"/>
  <c r="B46" i="14"/>
  <c r="B85" i="14"/>
  <c r="B21" i="14"/>
  <c r="B60" i="14"/>
  <c r="B88" i="14"/>
  <c r="B24" i="14"/>
  <c r="B63" i="14"/>
  <c r="B102" i="14"/>
  <c r="B38" i="14"/>
  <c r="B77" i="14"/>
  <c r="B13" i="14"/>
  <c r="B52" i="14"/>
  <c r="B80" i="14"/>
  <c r="B16" i="14"/>
  <c r="B55" i="14"/>
  <c r="B94" i="14"/>
  <c r="B30" i="14"/>
  <c r="B69" i="14"/>
  <c r="B108" i="14"/>
  <c r="B44" i="14"/>
  <c r="B72" i="14"/>
  <c r="B12" i="14"/>
  <c r="B47" i="14"/>
  <c r="B86" i="14"/>
  <c r="B22" i="14"/>
  <c r="B61" i="14"/>
  <c r="B100" i="14"/>
  <c r="B36" i="14"/>
  <c r="B64" i="14"/>
  <c r="B103" i="14"/>
  <c r="B39" i="14"/>
  <c r="B78" i="14"/>
  <c r="B14" i="14"/>
  <c r="B53" i="14"/>
  <c r="B92" i="14"/>
  <c r="B28" i="14"/>
  <c r="B56" i="14"/>
  <c r="B95" i="14"/>
  <c r="B31" i="14"/>
  <c r="B70" i="14"/>
  <c r="B109" i="14"/>
  <c r="B45" i="14"/>
  <c r="B84" i="14"/>
  <c r="A16" i="14"/>
</calcChain>
</file>

<file path=xl/comments1.xml><?xml version="1.0" encoding="utf-8"?>
<comments xmlns="http://schemas.openxmlformats.org/spreadsheetml/2006/main">
  <authors>
    <author>René</author>
  </authors>
  <commentList>
    <comment ref="B1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Tipo de Dado que ira para Grow: 0 Intensidade</t>
        </r>
      </text>
    </comment>
    <comment ref="C1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Pode close Fit</t>
        </r>
      </text>
    </comment>
    <comment ref="D1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Pode close Grow</t>
        </r>
      </text>
    </comment>
    <comment ref="E1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Para reescalar automático</t>
        </r>
      </text>
    </comment>
    <comment ref="A2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Digitos Temperatura</t>
        </r>
      </text>
    </comment>
    <comment ref="B2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se as curvas foram modificadas, 0 se não</t>
        </r>
      </text>
    </comment>
    <comment ref="C2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máximo de picos</t>
        </r>
      </text>
    </comment>
    <comment ref="D2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Pede para revisar a sensibilidade do peak finder</t>
        </r>
      </text>
    </comment>
    <comment ref="E2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Major Intervalo em X</t>
        </r>
      </text>
    </comment>
    <comment ref="A3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Digitos Intensidade</t>
        </r>
      </text>
    </comment>
    <comment ref="B3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option btn 1 linear, 0 para logaritmica</t>
        </r>
      </text>
    </comment>
    <comment ref="C3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qualidade da exportação imagem: 9 high</t>
        </r>
      </text>
    </comment>
    <comment ref="D3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valor da sensibilidade para peak finder</t>
        </r>
      </text>
    </comment>
    <comment ref="E3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Minor Intervalo em X</t>
        </r>
      </text>
    </comment>
    <comment ref="A4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Digitos da Energia</t>
        </r>
      </text>
    </comment>
    <comment ref="A5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Digitos de b</t>
        </r>
      </text>
    </comment>
    <comment ref="B6" authorId="0" shapeId="0">
      <text>
        <r>
          <rPr>
            <b/>
            <sz val="9"/>
            <color indexed="81"/>
            <rFont val="Segoe UI"/>
            <family val="2"/>
          </rPr>
          <t>René:</t>
        </r>
        <r>
          <rPr>
            <sz val="9"/>
            <color indexed="81"/>
            <rFont val="Segoe UI"/>
            <family val="2"/>
          </rPr>
          <t xml:space="preserve">
oculta a planilha GROW, 1 mostra</t>
        </r>
      </text>
    </comment>
  </commentList>
</comments>
</file>

<file path=xl/sharedStrings.xml><?xml version="1.0" encoding="utf-8"?>
<sst xmlns="http://schemas.openxmlformats.org/spreadsheetml/2006/main" count="439" uniqueCount="164">
  <si>
    <t>BG Data</t>
  </si>
  <si>
    <t>A</t>
  </si>
  <si>
    <t>B</t>
  </si>
  <si>
    <t>C</t>
  </si>
  <si>
    <t>DosesMax</t>
  </si>
  <si>
    <t>Tmin</t>
  </si>
  <si>
    <t>Tmax</t>
  </si>
  <si>
    <t>Function ---&gt;</t>
  </si>
  <si>
    <t>T(i)</t>
  </si>
  <si>
    <t>L(i)</t>
  </si>
  <si>
    <t>Shifted</t>
  </si>
  <si>
    <t>Grow</t>
  </si>
  <si>
    <t>Order</t>
  </si>
  <si>
    <t>E (eV)</t>
  </si>
  <si>
    <t>b</t>
  </si>
  <si>
    <t>Area</t>
  </si>
  <si>
    <t>P1</t>
  </si>
  <si>
    <t>P2</t>
  </si>
  <si>
    <t>P3</t>
  </si>
  <si>
    <t>P4</t>
  </si>
  <si>
    <t>P5</t>
  </si>
  <si>
    <t>Residual Position</t>
  </si>
  <si>
    <t>Ndata:</t>
  </si>
  <si>
    <t>Range:</t>
  </si>
  <si>
    <t>Name:</t>
  </si>
  <si>
    <t>BG:</t>
  </si>
  <si>
    <t>b:</t>
  </si>
  <si>
    <t>RT:</t>
  </si>
  <si>
    <t>i</t>
  </si>
  <si>
    <t>a.u.</t>
  </si>
  <si>
    <t>Dose</t>
  </si>
  <si>
    <t>Intensity</t>
  </si>
  <si>
    <t>TL Intensity</t>
  </si>
  <si>
    <t>D</t>
  </si>
  <si>
    <t>Temperature</t>
  </si>
  <si>
    <t>DosesMin</t>
  </si>
  <si>
    <t>Energy</t>
  </si>
  <si>
    <t>b factor</t>
  </si>
  <si>
    <t>Frequency Factor</t>
  </si>
  <si>
    <t>LifeTime</t>
  </si>
  <si>
    <t>s (s^-1)</t>
  </si>
  <si>
    <t>t (day)</t>
  </si>
  <si>
    <t>TL (oC)</t>
  </si>
  <si>
    <t>Tm (oC)</t>
  </si>
  <si>
    <t>Notes:</t>
  </si>
  <si>
    <t>I=A*(1-exp(-(d+B)/C))</t>
  </si>
  <si>
    <t>I=A*d+B</t>
  </si>
  <si>
    <t>FitLum</t>
  </si>
  <si>
    <t>-</t>
  </si>
  <si>
    <t>Gy</t>
  </si>
  <si>
    <t>Type:</t>
  </si>
  <si>
    <t>G</t>
  </si>
  <si>
    <t>Erro parametros</t>
  </si>
  <si>
    <t>5 - 450</t>
  </si>
  <si>
    <t>Quartz Samples</t>
  </si>
  <si>
    <t>P1-159.6</t>
  </si>
  <si>
    <t>P2-216.1</t>
  </si>
  <si>
    <t>P3-274.4</t>
  </si>
  <si>
    <t>P4-328.1</t>
  </si>
  <si>
    <t>P5-401</t>
  </si>
  <si>
    <t>P1-158.7</t>
  </si>
  <si>
    <t>P2-216.7</t>
  </si>
  <si>
    <t>P3-273.7</t>
  </si>
  <si>
    <t>P4-327.6</t>
  </si>
  <si>
    <t>P5-400.7</t>
  </si>
  <si>
    <t>P1-158.3</t>
  </si>
  <si>
    <t>P2-215.8</t>
  </si>
  <si>
    <t>P3-274</t>
  </si>
  <si>
    <t>P4-326.7</t>
  </si>
  <si>
    <t>P5-398.7</t>
  </si>
  <si>
    <t>P1-157.9</t>
  </si>
  <si>
    <t>P2-215.6</t>
  </si>
  <si>
    <t>P3-271.8</t>
  </si>
  <si>
    <t>P4-326</t>
  </si>
  <si>
    <t>P5-400.6</t>
  </si>
  <si>
    <t>P1-159.4</t>
  </si>
  <si>
    <t>P2-214.7</t>
  </si>
  <si>
    <t>P3-266.5</t>
  </si>
  <si>
    <t>P4-323</t>
  </si>
  <si>
    <t>P5-398</t>
  </si>
  <si>
    <t>P1-161.1</t>
  </si>
  <si>
    <t>P2-214.5</t>
  </si>
  <si>
    <t>P3-271.6</t>
  </si>
  <si>
    <t>P4-322.4</t>
  </si>
  <si>
    <t>P5-397.2</t>
  </si>
  <si>
    <t>P1-162.6</t>
  </si>
  <si>
    <t>P2-214</t>
  </si>
  <si>
    <t>P3-278.6</t>
  </si>
  <si>
    <t>P4-322.3</t>
  </si>
  <si>
    <t>P5-396.9</t>
  </si>
  <si>
    <t>P1-164.1</t>
  </si>
  <si>
    <t>P2-213.6</t>
  </si>
  <si>
    <t>P3-277.6</t>
  </si>
  <si>
    <t>P4-321</t>
  </si>
  <si>
    <t>P5-395.6</t>
  </si>
  <si>
    <t>D 17/06/2024 21:03:30</t>
  </si>
  <si>
    <t>D 17/06/2024 21:04:49</t>
  </si>
  <si>
    <t>D 17/06/2024 21:06:43</t>
  </si>
  <si>
    <t>D 17/06/2024 21:06:54</t>
  </si>
  <si>
    <t>D 17/06/2024 21:15:12</t>
  </si>
  <si>
    <t>D 17/06/2024 21:21:33</t>
  </si>
  <si>
    <t>D 17/06/2024 21:27:53</t>
  </si>
  <si>
    <t>D 17/06/2024 21:35:46</t>
  </si>
  <si>
    <t>D 17/06/2024 21:50:52</t>
  </si>
  <si>
    <t>D 17/06/2024 22:24:16</t>
  </si>
  <si>
    <t>D 17/06/2024 22:27:54</t>
  </si>
  <si>
    <t>G 17/06/2024 22:31:47</t>
  </si>
  <si>
    <t>I=A*d+B*d^2+C*d^3</t>
  </si>
  <si>
    <t>D 17/06/2024 22:40:05</t>
  </si>
  <si>
    <t>D 17/06/2024 22:41:40</t>
  </si>
  <si>
    <t>D 17/06/2024 22:43:31</t>
  </si>
  <si>
    <t>D 18/06/2024 16:17:39</t>
  </si>
  <si>
    <t>D 18/06/2024 16:29:21</t>
  </si>
  <si>
    <t>D 18/06/2024 16:30:43</t>
  </si>
  <si>
    <t>D 18/06/2024 16:32:43</t>
  </si>
  <si>
    <t>D 18/06/2024 16:34:13</t>
  </si>
  <si>
    <t>G 18/06/2024 16:47:47</t>
  </si>
  <si>
    <t>G 18/06/2024 16:50:56</t>
  </si>
  <si>
    <t>G 18/06/2024 16:51:08</t>
  </si>
  <si>
    <t>D 18/06/2024 23:41:14</t>
  </si>
  <si>
    <t>D 18/06/2024 23:41:34</t>
  </si>
  <si>
    <t>D 18/06/2024 23:48:46</t>
  </si>
  <si>
    <t>D 18/06/2024 23:49:02</t>
  </si>
  <si>
    <t>D 18/06/2024 23:49:15</t>
  </si>
  <si>
    <t>D 18/06/2024 23:50:00</t>
  </si>
  <si>
    <t>D 18/06/2024 23:50:04</t>
  </si>
  <si>
    <t>D 18/06/2024 23:50:34</t>
  </si>
  <si>
    <t>D 18/06/2024 23:50:49</t>
  </si>
  <si>
    <t>D 18/06/2024 23:52:08</t>
  </si>
  <si>
    <t>D 18/06/2024 23:52:14</t>
  </si>
  <si>
    <t>D 18/06/2024 23:55:32</t>
  </si>
  <si>
    <t>D 18/06/2024 23:56:30</t>
  </si>
  <si>
    <t>D 19/06/2024 21:33:35</t>
  </si>
  <si>
    <t>D 20/06/2024 12:43:38</t>
  </si>
  <si>
    <t>D 20/06/2024 12:48:24</t>
  </si>
  <si>
    <t>D 20/06/2024 12:56:54</t>
  </si>
  <si>
    <t>°C</t>
  </si>
  <si>
    <t>D 20/06/2024 14:01:24</t>
  </si>
  <si>
    <t>D 20/06/2024 14:03:53</t>
  </si>
  <si>
    <t>D 20/06/2024 14:11:19</t>
  </si>
  <si>
    <t>G 20/06/2024 14:13:31</t>
  </si>
  <si>
    <t>G 20/06/2024 14:15:00</t>
  </si>
  <si>
    <t>G 20/06/2024 14:15:20</t>
  </si>
  <si>
    <t>G 20/06/2024 14:16:57</t>
  </si>
  <si>
    <t>G 20/06/2024 14:17:13</t>
  </si>
  <si>
    <t>G 20/06/2024 14:25:32</t>
  </si>
  <si>
    <t>G 20/06/2024 14:32:28</t>
  </si>
  <si>
    <t>D 20/06/2024 14:38:15</t>
  </si>
  <si>
    <t>G 20/06/2024 14:42:05</t>
  </si>
  <si>
    <t>G 20/06/2024 14:44:37</t>
  </si>
  <si>
    <t>D 20/06/2024 15:02:16</t>
  </si>
  <si>
    <t>CGCD</t>
  </si>
  <si>
    <t>D 20/06/2024 18:27:44</t>
  </si>
  <si>
    <t>D 20/06/2024 18:27:51</t>
  </si>
  <si>
    <t>D 20/06/2024 18:28:21</t>
  </si>
  <si>
    <t>D 20/06/2024 18:30:35</t>
  </si>
  <si>
    <t>G 20/06/2024 18:31:12</t>
  </si>
  <si>
    <t>G 20/06/2024 18:35:53</t>
  </si>
  <si>
    <t>D 20/06/2024 18:36:13</t>
  </si>
  <si>
    <t>G 20/06/2024 18:40:07</t>
  </si>
  <si>
    <t>G 20/06/2024 18:40:16</t>
  </si>
  <si>
    <t>D 20/06/2024 18:40:51</t>
  </si>
  <si>
    <t>D 20/06/2024 19:31:01</t>
  </si>
  <si>
    <t>D 20/06/2024 19:32:45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</si>
</sst>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416]General"/>
    <numFmt numFmtId="165" formatCode="&quot;FOM= &quot;#,##0.0000"/>
    <numFmt numFmtId="166" formatCode="0.0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1"/>
      <name val="Times New Roman"/>
      <family val="1"/>
    </font>
    <font>
      <sz val="11"/>
      <color rgb="FF000000"/>
      <name val="Calibri"/>
      <family val="2"/>
    </font>
    <font>
      <b/>
      <sz val="12"/>
      <color theme="0"/>
      <name val="Times New Roman"/>
      <family val="1"/>
    </font>
    <font>
      <sz val="11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b/>
      <sz val="11"/>
      <color theme="1"/>
      <name val="Agency FB"/>
      <family val="2"/>
    </font>
    <font>
      <b/>
      <sz val="11"/>
      <color rgb="FFFFFFFF"/>
      <name val="Calibri"/>
      <family val="2"/>
      <scheme val="minor"/>
    </font>
    <font>
      <sz val="11"/>
      <color rgb="FFB2B2B2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Symbol"/>
      <family val="1"/>
      <charset val="2"/>
    </font>
    <font>
      <sz val="11"/>
      <name val="Calibri"/>
      <family val="2"/>
      <scheme val="minor"/>
    </font>
    <font>
      <sz val="11"/>
      <name val="Agency FB"/>
      <family val="2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B2B2B2"/>
      <name val="Agency FB"/>
      <family val="2"/>
    </font>
    <font>
      <b/>
      <sz val="11"/>
      <color rgb="FFB2B2B2"/>
      <name val="Agency FB"/>
      <family val="2"/>
    </font>
    <font>
      <b/>
      <sz val="11"/>
      <color rgb="FF000000"/>
      <name val="Agency FB"/>
      <family val="2"/>
    </font>
    <font>
      <sz val="11"/>
      <color theme="0" tint="-0.499984740745262"/>
      <name val="Calibri"/>
      <family val="2"/>
      <scheme val="minor"/>
    </font>
    <font>
      <sz val="11"/>
      <color rgb="FF000000"/>
      <name val="Agency FB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4BACC6"/>
        <bgColor indexed="64"/>
      </patternFill>
    </fill>
    <fill>
      <patternFill patternType="solid">
        <fgColor rgb="FF0F243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/>
      <diagonal/>
    </border>
  </borders>
  <cellStyleXfs count="2">
    <xf numFmtId="0" fontId="0" fillId="0" borderId="0"/>
    <xf numFmtId="164" fontId="3" fillId="0" borderId="0"/>
  </cellStyleXfs>
  <cellXfs count="54">
    <xf numFmtId="0" fontId="0" fillId="0" borderId="0" xfId="0"/>
    <xf numFmtId="0" fontId="0" fillId="0" borderId="0" xfId="0" applyNumberFormat="1"/>
    <xf numFmtId="0" fontId="4" fillId="2" borderId="0" xfId="0" applyFont="1" applyFill="1" applyBorder="1" applyAlignment="1" applyProtection="1">
      <alignment horizontal="center" vertical="center"/>
    </xf>
    <xf numFmtId="0" fontId="0" fillId="0" borderId="0" xfId="0" applyAlignment="1">
      <alignment horizontal="center"/>
    </xf>
    <xf numFmtId="2" fontId="1" fillId="2" borderId="0" xfId="0" applyNumberFormat="1" applyFont="1" applyFill="1" applyBorder="1" applyAlignment="1" applyProtection="1">
      <alignment horizontal="center"/>
    </xf>
    <xf numFmtId="0" fontId="2" fillId="0" borderId="0" xfId="0" applyNumberFormat="1" applyFont="1" applyBorder="1" applyAlignment="1">
      <alignment horizontal="center" vertical="center"/>
    </xf>
    <xf numFmtId="0" fontId="0" fillId="0" borderId="0" xfId="0" applyNumberFormat="1" applyAlignment="1">
      <alignment horizontal="center"/>
    </xf>
    <xf numFmtId="0" fontId="1" fillId="2" borderId="0" xfId="0" applyNumberFormat="1" applyFont="1" applyFill="1" applyBorder="1" applyAlignment="1" applyProtection="1">
      <alignment horizontal="center"/>
    </xf>
    <xf numFmtId="0" fontId="6" fillId="0" borderId="0" xfId="0" applyNumberFormat="1" applyFont="1" applyAlignment="1">
      <alignment horizontal="center"/>
    </xf>
    <xf numFmtId="0" fontId="6" fillId="0" borderId="0" xfId="0" applyFont="1" applyAlignment="1">
      <alignment horizontal="center"/>
    </xf>
    <xf numFmtId="0" fontId="4" fillId="2" borderId="0" xfId="0" applyNumberFormat="1" applyFont="1" applyFill="1" applyBorder="1" applyAlignment="1" applyProtection="1">
      <alignment horizontal="center" vertical="center"/>
    </xf>
    <xf numFmtId="0" fontId="7" fillId="0" borderId="0" xfId="0" applyNumberFormat="1" applyFont="1"/>
    <xf numFmtId="0" fontId="8" fillId="4" borderId="0" xfId="0" applyFont="1" applyFill="1" applyAlignment="1">
      <alignment horizontal="center"/>
    </xf>
    <xf numFmtId="0" fontId="0" fillId="0" borderId="0" xfId="0" applyNumberFormat="1" applyFont="1"/>
    <xf numFmtId="0" fontId="10" fillId="0" borderId="0" xfId="0" applyFont="1"/>
    <xf numFmtId="0" fontId="11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12" fillId="0" borderId="0" xfId="0" applyNumberFormat="1" applyFont="1"/>
    <xf numFmtId="0" fontId="13" fillId="0" borderId="0" xfId="0" applyNumberFormat="1" applyFont="1"/>
    <xf numFmtId="0" fontId="12" fillId="0" borderId="0" xfId="0" applyFont="1"/>
    <xf numFmtId="0" fontId="12" fillId="0" borderId="0" xfId="0" applyNumberFormat="1" applyFont="1" applyFill="1"/>
    <xf numFmtId="0" fontId="12" fillId="0" borderId="0" xfId="0" applyFont="1" applyFill="1"/>
    <xf numFmtId="2" fontId="12" fillId="0" borderId="0" xfId="0" applyNumberFormat="1" applyFont="1"/>
    <xf numFmtId="2" fontId="14" fillId="0" borderId="0" xfId="0" applyNumberFormat="1" applyFont="1"/>
    <xf numFmtId="0" fontId="12" fillId="0" borderId="0" xfId="0" applyFont="1" applyAlignment="1">
      <alignment horizontal="center"/>
    </xf>
    <xf numFmtId="11" fontId="12" fillId="0" borderId="0" xfId="0" applyNumberFormat="1" applyFont="1"/>
    <xf numFmtId="0" fontId="0" fillId="0" borderId="0" xfId="0" applyFont="1" applyAlignment="1">
      <alignment horizontal="center"/>
    </xf>
    <xf numFmtId="0" fontId="13" fillId="0" borderId="0" xfId="0" applyNumberFormat="1" applyFont="1" applyAlignment="1">
      <alignment horizontal="center"/>
    </xf>
    <xf numFmtId="0" fontId="12" fillId="0" borderId="0" xfId="0" applyNumberFormat="1" applyFont="1" applyAlignment="1">
      <alignment horizontal="center"/>
    </xf>
    <xf numFmtId="0" fontId="12" fillId="5" borderId="0" xfId="0" applyNumberFormat="1" applyFont="1" applyFill="1"/>
    <xf numFmtId="0" fontId="12" fillId="5" borderId="0" xfId="0" applyFont="1" applyFill="1"/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6" fillId="3" borderId="0" xfId="0" applyFont="1" applyFill="1" applyAlignment="1">
      <alignment horizontal="center"/>
    </xf>
    <xf numFmtId="0" fontId="12" fillId="0" borderId="0" xfId="0" applyFont="1" applyAlignment="1">
      <alignment horizontal="right"/>
    </xf>
    <xf numFmtId="0" fontId="12" fillId="0" borderId="0" xfId="0" applyFont="1" applyFill="1" applyAlignment="1">
      <alignment horizontal="center"/>
    </xf>
    <xf numFmtId="0" fontId="15" fillId="0" borderId="0" xfId="0" applyNumberFormat="1" applyFont="1"/>
    <xf numFmtId="0" fontId="12" fillId="6" borderId="0" xfId="0" applyNumberFormat="1" applyFont="1" applyFill="1" applyAlignment="1">
      <alignment horizontal="center"/>
    </xf>
    <xf numFmtId="0" fontId="12" fillId="2" borderId="0" xfId="0" applyNumberFormat="1" applyFont="1" applyFill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20" fillId="0" borderId="0" xfId="0" applyNumberFormat="1" applyFont="1"/>
    <xf numFmtId="2" fontId="10" fillId="0" borderId="0" xfId="0" applyNumberFormat="1" applyFont="1"/>
    <xf numFmtId="2" fontId="14" fillId="0" borderId="0" xfId="0" applyNumberFormat="1" applyFont="1" applyFill="1"/>
    <xf numFmtId="0" fontId="14" fillId="0" borderId="0" xfId="0" applyFont="1" applyFill="1"/>
    <xf numFmtId="11" fontId="9" fillId="0" borderId="0" xfId="0" applyNumberFormat="1" applyFont="1"/>
    <xf numFmtId="0" fontId="2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9" fillId="0" borderId="0" xfId="0" applyFont="1"/>
    <xf numFmtId="166" fontId="0" fillId="0" borderId="0" xfId="0" applyNumberFormat="1"/>
    <xf numFmtId="0" fontId="14" fillId="0" borderId="0" xfId="0" applyNumberFormat="1" applyFont="1" applyAlignment="1">
      <alignment horizontal="center"/>
    </xf>
    <xf numFmtId="22" fontId="12" fillId="0" borderId="0" xfId="0" applyNumberFormat="1" applyFont="1"/>
    <xf numFmtId="166" fontId="0" fillId="0" borderId="0" xfId="0" applyNumberFormat="1" applyAlignment="1">
      <alignment horizontal="center"/>
    </xf>
    <xf numFmtId="165" fontId="6" fillId="0" borderId="0" xfId="0" applyNumberFormat="1" applyFont="1" applyAlignment="1">
      <alignment horizontal="center"/>
    </xf>
  </cellXfs>
  <cellStyles count="2">
    <cellStyle name="Excel Built-in Normal" xfId="1"/>
    <cellStyle name="Normal" xfId="0" builtinId="0"/>
  </cellStyles>
  <dxfs count="38">
    <dxf>
      <font>
        <strike val="0"/>
        <color theme="0" tint="-0.34998626667073579"/>
      </font>
    </dxf>
    <dxf>
      <font>
        <strike val="0"/>
        <color theme="0" tint="-0.34998626667073579"/>
      </font>
    </dxf>
    <dxf>
      <font>
        <strike val="0"/>
        <color theme="0" tint="-0.34998626667073579"/>
      </font>
    </dxf>
    <dxf>
      <font>
        <strike val="0"/>
        <color theme="0" tint="-0.34998626667073579"/>
      </font>
    </dxf>
    <dxf>
      <font>
        <strike val="0"/>
        <color theme="0" tint="-0.34998626667073579"/>
      </font>
    </dxf>
    <dxf>
      <font>
        <strike val="0"/>
        <color theme="0" tint="-0.34998626667073579"/>
      </font>
    </dxf>
    <dxf>
      <font>
        <color theme="0" tint="-0.34998626667073579"/>
      </font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b/>
        <i val="0"/>
        <color theme="0"/>
      </font>
      <fill>
        <patternFill>
          <bgColor theme="3" tint="-0.499984740745262"/>
        </patternFill>
      </fill>
    </dxf>
    <dxf>
      <font>
        <color theme="3" tint="-0.499984740745262"/>
      </font>
      <fill>
        <patternFill>
          <bgColor theme="8" tint="0.79998168889431442"/>
        </patternFill>
      </fill>
    </dxf>
    <dxf>
      <font>
        <color rgb="FFFFFFFF"/>
      </font>
      <fill>
        <patternFill>
          <bgColor rgb="FF0F243E"/>
        </patternFill>
      </fill>
    </dxf>
  </dxfs>
  <tableStyles count="0" defaultTableStyle="TableStyleMedium9" defaultPivotStyle="PivotStyleLight16"/>
  <colors>
    <mruColors>
      <color rgb="FFD00FDF"/>
      <color rgb="FF276A7C"/>
      <color rgb="FFF86270"/>
      <color rgb="FF2B7D2B"/>
      <color rgb="FF2C4D75"/>
      <color rgb="FFF21665"/>
      <color rgb="FFF595D5"/>
      <color rgb="FFFF0000"/>
      <color rgb="FFE93794"/>
      <color rgb="FFC9EF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77703981455839"/>
          <c:y val="2.8604645576613581E-2"/>
          <c:w val="0.50983433678656676"/>
          <c:h val="0.8067571441153627"/>
        </c:manualLayout>
      </c:layout>
      <c:scatterChart>
        <c:scatterStyle val="lineMarker"/>
        <c:varyColors val="0"/>
        <c:ser>
          <c:idx val="2"/>
          <c:order val="0"/>
          <c:tx>
            <c:strRef>
              <c:f>'Data-Plot'!$E$10</c:f>
              <c:strCache>
                <c:ptCount val="1"/>
                <c:pt idx="0">
                  <c:v>P1-164.1</c:v>
                </c:pt>
              </c:strCache>
            </c:strRef>
          </c:tx>
          <c:spPr>
            <a:ln w="22225" cap="rnd">
              <a:solidFill>
                <a:schemeClr val="accent3">
                  <a:lumMod val="75000"/>
                </a:schemeClr>
              </a:solidFill>
              <a:round/>
            </a:ln>
            <a:effectLst>
              <a:outerShdw blurRad="50800" dist="50800" dir="5400000" algn="ctr" rotWithShape="0">
                <a:schemeClr val="bg1"/>
              </a:outerShdw>
            </a:effectLst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'Data-Plot'!$E$11:$E$1020</c:f>
              <c:numCache>
                <c:formatCode>General</c:formatCode>
                <c:ptCount val="1010"/>
                <c:pt idx="0">
                  <c:v>2.4526572633485753E-2</c:v>
                </c:pt>
                <c:pt idx="1">
                  <c:v>5.1582357288717059E-2</c:v>
                </c:pt>
                <c:pt idx="2">
                  <c:v>0.10572086227557326</c:v>
                </c:pt>
                <c:pt idx="3">
                  <c:v>0.21144073052812851</c:v>
                </c:pt>
                <c:pt idx="4">
                  <c:v>0.41316143317861043</c:v>
                </c:pt>
                <c:pt idx="5">
                  <c:v>0.7896840991530556</c:v>
                </c:pt>
                <c:pt idx="6">
                  <c:v>1.4779379338012488</c:v>
                </c:pt>
                <c:pt idx="7">
                  <c:v>2.7112195295187225</c:v>
                </c:pt>
                <c:pt idx="8">
                  <c:v>4.8796342032124898</c:v>
                </c:pt>
                <c:pt idx="9">
                  <c:v>8.6239453757673061</c:v>
                </c:pt>
                <c:pt idx="10">
                  <c:v>14.978829640880585</c:v>
                </c:pt>
                <c:pt idx="11">
                  <c:v>25.587960355509757</c:v>
                </c:pt>
                <c:pt idx="12">
                  <c:v>43.02173966954431</c:v>
                </c:pt>
                <c:pt idx="13">
                  <c:v>71.239106080988847</c:v>
                </c:pt>
                <c:pt idx="14">
                  <c:v>116.24757527216703</c:v>
                </c:pt>
                <c:pt idx="15">
                  <c:v>187.02964037863646</c:v>
                </c:pt>
                <c:pt idx="16">
                  <c:v>296.81622476307155</c:v>
                </c:pt>
                <c:pt idx="17">
                  <c:v>464.79282234340315</c:v>
                </c:pt>
                <c:pt idx="18">
                  <c:v>718.30814423749644</c:v>
                </c:pt>
                <c:pt idx="19">
                  <c:v>1095.5928652470323</c:v>
                </c:pt>
                <c:pt idx="20">
                  <c:v>1648.8408746183809</c:v>
                </c:pt>
                <c:pt idx="21">
                  <c:v>2447.1800627421753</c:v>
                </c:pt>
                <c:pt idx="22">
                  <c:v>3578.4527121804877</c:v>
                </c:pt>
                <c:pt idx="23">
                  <c:v>5147.7171763795068</c:v>
                </c:pt>
                <c:pt idx="24">
                  <c:v>7268.9522730538747</c:v>
                </c:pt>
                <c:pt idx="25">
                  <c:v>10044.950713310614</c:v>
                </c:pt>
                <c:pt idx="26">
                  <c:v>13530.075598446474</c:v>
                </c:pt>
                <c:pt idx="27">
                  <c:v>17674.10035360061</c:v>
                </c:pt>
                <c:pt idx="28">
                  <c:v>22256.399596583415</c:v>
                </c:pt>
                <c:pt idx="29">
                  <c:v>26839.34245141019</c:v>
                </c:pt>
                <c:pt idx="30">
                  <c:v>30788.600162665349</c:v>
                </c:pt>
                <c:pt idx="31">
                  <c:v>33401.767071646464</c:v>
                </c:pt>
                <c:pt idx="32">
                  <c:v>34131.610468485538</c:v>
                </c:pt>
                <c:pt idx="33">
                  <c:v>32805.566324188592</c:v>
                </c:pt>
                <c:pt idx="34">
                  <c:v>29707.093707089836</c:v>
                </c:pt>
                <c:pt idx="35">
                  <c:v>25459.681538139586</c:v>
                </c:pt>
                <c:pt idx="36">
                  <c:v>20788.143718782307</c:v>
                </c:pt>
                <c:pt idx="37">
                  <c:v>16298.453470488666</c:v>
                </c:pt>
                <c:pt idx="38">
                  <c:v>12369.160287339142</c:v>
                </c:pt>
                <c:pt idx="39">
                  <c:v>9155.4052408577936</c:v>
                </c:pt>
                <c:pt idx="40">
                  <c:v>6653.3361155579505</c:v>
                </c:pt>
                <c:pt idx="41">
                  <c:v>4773.475907681961</c:v>
                </c:pt>
                <c:pt idx="42">
                  <c:v>3396.2902948396468</c:v>
                </c:pt>
                <c:pt idx="43">
                  <c:v>2404.7593871504532</c:v>
                </c:pt>
                <c:pt idx="44">
                  <c:v>1699.0385461064168</c:v>
                </c:pt>
                <c:pt idx="45">
                  <c:v>1200.2755090461023</c:v>
                </c:pt>
                <c:pt idx="46">
                  <c:v>849.10272854745563</c:v>
                </c:pt>
                <c:pt idx="47">
                  <c:v>602.17400341673408</c:v>
                </c:pt>
                <c:pt idx="48">
                  <c:v>428.46363746190912</c:v>
                </c:pt>
                <c:pt idx="49">
                  <c:v>306.04353144509196</c:v>
                </c:pt>
                <c:pt idx="50">
                  <c:v>219.53368050552979</c:v>
                </c:pt>
                <c:pt idx="51">
                  <c:v>158.19135612059316</c:v>
                </c:pt>
                <c:pt idx="52">
                  <c:v>114.52512388210869</c:v>
                </c:pt>
                <c:pt idx="53">
                  <c:v>83.309922066657649</c:v>
                </c:pt>
                <c:pt idx="54">
                  <c:v>60.896028268901624</c:v>
                </c:pt>
                <c:pt idx="55">
                  <c:v>44.727925834154689</c:v>
                </c:pt>
                <c:pt idx="56">
                  <c:v>33.010708726738848</c:v>
                </c:pt>
                <c:pt idx="57">
                  <c:v>24.479180428328622</c:v>
                </c:pt>
                <c:pt idx="58">
                  <c:v>18.238029528791433</c:v>
                </c:pt>
                <c:pt idx="59">
                  <c:v>13.651061146892316</c:v>
                </c:pt>
                <c:pt idx="60">
                  <c:v>10.264258968025311</c:v>
                </c:pt>
                <c:pt idx="61">
                  <c:v>7.7521932044021291</c:v>
                </c:pt>
                <c:pt idx="62">
                  <c:v>5.8805664173507317</c:v>
                </c:pt>
                <c:pt idx="63">
                  <c:v>4.4799419316875069</c:v>
                </c:pt>
                <c:pt idx="64">
                  <c:v>3.4272443400150254</c:v>
                </c:pt>
                <c:pt idx="65">
                  <c:v>2.6326800512304533</c:v>
                </c:pt>
                <c:pt idx="66">
                  <c:v>2.0304515032709149</c:v>
                </c:pt>
                <c:pt idx="67">
                  <c:v>1.5721369471441979</c:v>
                </c:pt>
                <c:pt idx="68">
                  <c:v>1.2219506446403259</c:v>
                </c:pt>
                <c:pt idx="69">
                  <c:v>0.95333500202239929</c:v>
                </c:pt>
                <c:pt idx="70">
                  <c:v>0.74650002917083291</c:v>
                </c:pt>
                <c:pt idx="71">
                  <c:v>0.58663936100354142</c:v>
                </c:pt>
                <c:pt idx="72">
                  <c:v>0.46263146298806301</c:v>
                </c:pt>
                <c:pt idx="73">
                  <c:v>0.36609020691430871</c:v>
                </c:pt>
                <c:pt idx="74">
                  <c:v>0.29066804528442919</c:v>
                </c:pt>
                <c:pt idx="75">
                  <c:v>0.23154255333574095</c:v>
                </c:pt>
                <c:pt idx="76">
                  <c:v>0.18503661187194584</c:v>
                </c:pt>
                <c:pt idx="77">
                  <c:v>0.14833637144893372</c:v>
                </c:pt>
                <c:pt idx="78">
                  <c:v>0.11928103696002616</c:v>
                </c:pt>
                <c:pt idx="79">
                  <c:v>9.6205604857144272E-2</c:v>
                </c:pt>
                <c:pt idx="80">
                  <c:v>7.7822787897545834E-2</c:v>
                </c:pt>
                <c:pt idx="81">
                  <c:v>6.313404710697583E-2</c:v>
                </c:pt>
                <c:pt idx="82">
                  <c:v>5.1362321657449798E-2</c:v>
                </c:pt>
                <c:pt idx="83">
                  <c:v>4.1900990733450563E-2</c:v>
                </c:pt>
                <c:pt idx="84">
                  <c:v>3.4275020633492935E-2</c:v>
                </c:pt>
                <c:pt idx="85">
                  <c:v>2.8111290481500208E-2</c:v>
                </c:pt>
                <c:pt idx="86">
                  <c:v>2.3115854964336033E-2</c:v>
                </c:pt>
                <c:pt idx="87">
                  <c:v>1.9056467196477384E-2</c:v>
                </c:pt>
                <c:pt idx="88">
                  <c:v>1.5749103050643507E-2</c:v>
                </c:pt>
                <c:pt idx="89">
                  <c:v>1.3047539115179366E-2</c:v>
                </c:pt>
              </c:numCache>
            </c:numRef>
          </c:yVal>
          <c:smooth val="0"/>
        </c:ser>
        <c:ser>
          <c:idx val="3"/>
          <c:order val="1"/>
          <c:tx>
            <c:strRef>
              <c:f>'Data-Plot'!$F$10</c:f>
              <c:strCache>
                <c:ptCount val="1"/>
                <c:pt idx="0">
                  <c:v>P2-213.6</c:v>
                </c:pt>
              </c:strCache>
            </c:strRef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'Data-Plot'!$F$11:$F$1020</c:f>
              <c:numCache>
                <c:formatCode>General</c:formatCode>
                <c:ptCount val="1010"/>
                <c:pt idx="0">
                  <c:v>4.3849718839868105E-3</c:v>
                </c:pt>
                <c:pt idx="1">
                  <c:v>9.2296057800793467E-3</c:v>
                </c:pt>
                <c:pt idx="2">
                  <c:v>1.8931391627881888E-2</c:v>
                </c:pt>
                <c:pt idx="3">
                  <c:v>3.7891249523880337E-2</c:v>
                </c:pt>
                <c:pt idx="4">
                  <c:v>7.4094805086357324E-2</c:v>
                </c:pt>
                <c:pt idx="5">
                  <c:v>0.1417193507457935</c:v>
                </c:pt>
                <c:pt idx="6">
                  <c:v>0.26541823526273678</c:v>
                </c:pt>
                <c:pt idx="7">
                  <c:v>0.4872258647159825</c:v>
                </c:pt>
                <c:pt idx="8">
                  <c:v>0.87748178096365459</c:v>
                </c:pt>
                <c:pt idx="9">
                  <c:v>1.5518111420703578</c:v>
                </c:pt>
                <c:pt idx="10">
                  <c:v>2.6970803010822375</c:v>
                </c:pt>
                <c:pt idx="11">
                  <c:v>4.6104425202357122</c:v>
                </c:pt>
                <c:pt idx="12">
                  <c:v>7.7571874801214911</c:v>
                </c:pt>
                <c:pt idx="13">
                  <c:v>12.855212064303334</c:v>
                </c:pt>
                <c:pt idx="14">
                  <c:v>20.996657023462795</c:v>
                </c:pt>
                <c:pt idx="15">
                  <c:v>33.82073522288826</c:v>
                </c:pt>
                <c:pt idx="16">
                  <c:v>53.756148769104719</c:v>
                </c:pt>
                <c:pt idx="17">
                  <c:v>84.356882428799892</c:v>
                </c:pt>
                <c:pt idx="18">
                  <c:v>130.76166073874722</c:v>
                </c:pt>
                <c:pt idx="19">
                  <c:v>200.31496754053765</c:v>
                </c:pt>
                <c:pt idx="20">
                  <c:v>303.39606378913072</c:v>
                </c:pt>
                <c:pt idx="21">
                  <c:v>454.5113567356085</c:v>
                </c:pt>
                <c:pt idx="22">
                  <c:v>673.71356509745544</c:v>
                </c:pt>
                <c:pt idx="23">
                  <c:v>988.41601807659708</c:v>
                </c:pt>
                <c:pt idx="24">
                  <c:v>1435.6677544116963</c:v>
                </c:pt>
                <c:pt idx="25">
                  <c:v>2064.9371908201488</c:v>
                </c:pt>
                <c:pt idx="26">
                  <c:v>2941.4061188201085</c:v>
                </c:pt>
                <c:pt idx="27">
                  <c:v>4149.6808901324766</c:v>
                </c:pt>
                <c:pt idx="28">
                  <c:v>5797.6520322869264</c:v>
                </c:pt>
                <c:pt idx="29">
                  <c:v>8019.9316481996111</c:v>
                </c:pt>
                <c:pt idx="30">
                  <c:v>10979.811206124066</c:v>
                </c:pt>
                <c:pt idx="31">
                  <c:v>14867.949481230453</c:v>
                </c:pt>
                <c:pt idx="32">
                  <c:v>19894.990033601873</c:v>
                </c:pt>
                <c:pt idx="33">
                  <c:v>26274.092795701141</c:v>
                </c:pt>
                <c:pt idx="34">
                  <c:v>34188.264746836161</c:v>
                </c:pt>
                <c:pt idx="35">
                  <c:v>43737.176649499554</c:v>
                </c:pt>
                <c:pt idx="36">
                  <c:v>54860.349814204601</c:v>
                </c:pt>
                <c:pt idx="37">
                  <c:v>67240.414356790221</c:v>
                </c:pt>
                <c:pt idx="38">
                  <c:v>80203.804157468898</c:v>
                </c:pt>
                <c:pt idx="39">
                  <c:v>92656.706179817993</c:v>
                </c:pt>
                <c:pt idx="40">
                  <c:v>103114.82880991054</c:v>
                </c:pt>
                <c:pt idx="41">
                  <c:v>109889.71068300182</c:v>
                </c:pt>
                <c:pt idx="42">
                  <c:v>111457.43864693961</c:v>
                </c:pt>
                <c:pt idx="43">
                  <c:v>106944.32988925253</c:v>
                </c:pt>
                <c:pt idx="44">
                  <c:v>96547.742466193507</c:v>
                </c:pt>
                <c:pt idx="45">
                  <c:v>81654.777229791478</c:v>
                </c:pt>
                <c:pt idx="46">
                  <c:v>64518.428844985894</c:v>
                </c:pt>
                <c:pt idx="47">
                  <c:v>47588.086930149773</c:v>
                </c:pt>
                <c:pt idx="48">
                  <c:v>32808.270292798654</c:v>
                </c:pt>
                <c:pt idx="49">
                  <c:v>21211.450564994444</c:v>
                </c:pt>
                <c:pt idx="50">
                  <c:v>12925.078130031658</c:v>
                </c:pt>
                <c:pt idx="51">
                  <c:v>7469.4973705371476</c:v>
                </c:pt>
                <c:pt idx="52">
                  <c:v>4122.7426131128204</c:v>
                </c:pt>
                <c:pt idx="53">
                  <c:v>2189.1018133514749</c:v>
                </c:pt>
                <c:pt idx="54">
                  <c:v>1126.1784167059559</c:v>
                </c:pt>
                <c:pt idx="55">
                  <c:v>565.04746788490206</c:v>
                </c:pt>
                <c:pt idx="56">
                  <c:v>278.15831038902468</c:v>
                </c:pt>
                <c:pt idx="57">
                  <c:v>135.05207616366837</c:v>
                </c:pt>
                <c:pt idx="58">
                  <c:v>64.961986869108543</c:v>
                </c:pt>
                <c:pt idx="59">
                  <c:v>31.07437264151066</c:v>
                </c:pt>
                <c:pt idx="60">
                  <c:v>14.828060521657717</c:v>
                </c:pt>
                <c:pt idx="61">
                  <c:v>7.0763716497018638</c:v>
                </c:pt>
                <c:pt idx="62">
                  <c:v>3.3843336293564716</c:v>
                </c:pt>
                <c:pt idx="63">
                  <c:v>1.6247399136276828</c:v>
                </c:pt>
                <c:pt idx="64">
                  <c:v>0.78397957368042093</c:v>
                </c:pt>
                <c:pt idx="65">
                  <c:v>0.38060507291920387</c:v>
                </c:pt>
                <c:pt idx="66">
                  <c:v>0.18605068294033411</c:v>
                </c:pt>
                <c:pt idx="67">
                  <c:v>9.1628586201246948E-2</c:v>
                </c:pt>
                <c:pt idx="68">
                  <c:v>4.5484540141624265E-2</c:v>
                </c:pt>
                <c:pt idx="69">
                  <c:v>2.2764948636158841E-2</c:v>
                </c:pt>
                <c:pt idx="70">
                  <c:v>1.1490367460023514E-2</c:v>
                </c:pt>
                <c:pt idx="71">
                  <c:v>5.8495953067323175E-3</c:v>
                </c:pt>
                <c:pt idx="72">
                  <c:v>3.0038313548652381E-3</c:v>
                </c:pt>
                <c:pt idx="73">
                  <c:v>1.5559467030636172E-3</c:v>
                </c:pt>
                <c:pt idx="74">
                  <c:v>8.1297637005719894E-4</c:v>
                </c:pt>
                <c:pt idx="75">
                  <c:v>4.2845611250556706E-4</c:v>
                </c:pt>
                <c:pt idx="76">
                  <c:v>2.2774594864100113E-4</c:v>
                </c:pt>
                <c:pt idx="77">
                  <c:v>1.2208811858109597E-4</c:v>
                </c:pt>
                <c:pt idx="78">
                  <c:v>6.5998007023810882E-5</c:v>
                </c:pt>
                <c:pt idx="79">
                  <c:v>3.597281418277317E-5</c:v>
                </c:pt>
                <c:pt idx="80">
                  <c:v>1.9767517371591541E-5</c:v>
                </c:pt>
                <c:pt idx="81">
                  <c:v>1.0949879556648687E-5</c:v>
                </c:pt>
                <c:pt idx="82">
                  <c:v>6.1134961141201958E-6</c:v>
                </c:pt>
                <c:pt idx="83">
                  <c:v>3.4398178638053168E-6</c:v>
                </c:pt>
                <c:pt idx="84">
                  <c:v>1.9502420859850333E-6</c:v>
                </c:pt>
                <c:pt idx="85">
                  <c:v>1.1140132810518615E-6</c:v>
                </c:pt>
                <c:pt idx="86">
                  <c:v>6.4103616749969385E-7</c:v>
                </c:pt>
                <c:pt idx="87">
                  <c:v>3.7154111386910071E-7</c:v>
                </c:pt>
                <c:pt idx="88">
                  <c:v>2.1687314152918129E-7</c:v>
                </c:pt>
                <c:pt idx="89">
                  <c:v>1.2747418229387773E-7</c:v>
                </c:pt>
              </c:numCache>
            </c:numRef>
          </c:yVal>
          <c:smooth val="0"/>
        </c:ser>
        <c:ser>
          <c:idx val="4"/>
          <c:order val="2"/>
          <c:tx>
            <c:strRef>
              <c:f>'Data-Plot'!$G$10</c:f>
              <c:strCache>
                <c:ptCount val="1"/>
                <c:pt idx="0">
                  <c:v>P3-277.6</c:v>
                </c:pt>
              </c:strCache>
            </c:strRef>
          </c:tx>
          <c:spPr>
            <a:ln w="22225" cap="rnd">
              <a:solidFill>
                <a:srgbClr val="D00FDF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'Data-Plot'!$G$11:$G$1020</c:f>
              <c:numCache>
                <c:formatCode>General</c:formatCode>
                <c:ptCount val="1010"/>
                <c:pt idx="0">
                  <c:v>2.8884586512514646E-6</c:v>
                </c:pt>
                <c:pt idx="1">
                  <c:v>6.7268542623199E-6</c:v>
                </c:pt>
                <c:pt idx="2">
                  <c:v>1.5213053708700027E-5</c:v>
                </c:pt>
                <c:pt idx="3">
                  <c:v>3.3460409738367538E-5</c:v>
                </c:pt>
                <c:pt idx="4">
                  <c:v>7.1674523515368458E-5</c:v>
                </c:pt>
                <c:pt idx="5">
                  <c:v>1.4972184744050567E-4</c:v>
                </c:pt>
                <c:pt idx="6">
                  <c:v>3.053680327536444E-4</c:v>
                </c:pt>
                <c:pt idx="7">
                  <c:v>6.0880371837908516E-4</c:v>
                </c:pt>
                <c:pt idx="8">
                  <c:v>1.1877154068319323E-3</c:v>
                </c:pt>
                <c:pt idx="9">
                  <c:v>2.2696873993514775E-3</c:v>
                </c:pt>
                <c:pt idx="10">
                  <c:v>4.2525439726385939E-3</c:v>
                </c:pt>
                <c:pt idx="11">
                  <c:v>7.8189167530252381E-3</c:v>
                </c:pt>
                <c:pt idx="12">
                  <c:v>1.4119601800725209E-2</c:v>
                </c:pt>
                <c:pt idx="13">
                  <c:v>2.5062148640577379E-2</c:v>
                </c:pt>
                <c:pt idx="14">
                  <c:v>4.3757893720123495E-2</c:v>
                </c:pt>
                <c:pt idx="15">
                  <c:v>7.5203971371674908E-2</c:v>
                </c:pt>
                <c:pt idx="16">
                  <c:v>0.12730879681760085</c:v>
                </c:pt>
                <c:pt idx="17">
                  <c:v>0.21241271454446634</c:v>
                </c:pt>
                <c:pt idx="18">
                  <c:v>0.34951311866546914</c:v>
                </c:pt>
                <c:pt idx="19">
                  <c:v>0.56747921013451141</c:v>
                </c:pt>
                <c:pt idx="20">
                  <c:v>0.90964020708765825</c:v>
                </c:pt>
                <c:pt idx="21">
                  <c:v>1.4402575825666399</c:v>
                </c:pt>
                <c:pt idx="22">
                  <c:v>2.2535528623906775</c:v>
                </c:pt>
                <c:pt idx="23">
                  <c:v>3.4861645077888146</c:v>
                </c:pt>
                <c:pt idx="24">
                  <c:v>5.3341578624113346</c:v>
                </c:pt>
                <c:pt idx="25">
                  <c:v>8.0760187727654511</c:v>
                </c:pt>
                <c:pt idx="26">
                  <c:v>12.103431672575589</c:v>
                </c:pt>
                <c:pt idx="27">
                  <c:v>17.962082572645972</c:v>
                </c:pt>
                <c:pt idx="28">
                  <c:v>26.405238987359464</c:v>
                </c:pt>
                <c:pt idx="29">
                  <c:v>38.463437955098641</c:v>
                </c:pt>
                <c:pt idx="30">
                  <c:v>55.534242936174365</c:v>
                </c:pt>
                <c:pt idx="31">
                  <c:v>79.496671311186347</c:v>
                </c:pt>
                <c:pt idx="32">
                  <c:v>112.85546972293373</c:v>
                </c:pt>
                <c:pt idx="33">
                  <c:v>158.92078596698869</c:v>
                </c:pt>
                <c:pt idx="34">
                  <c:v>222.0287153972647</c:v>
                </c:pt>
                <c:pt idx="35">
                  <c:v>307.80729293416033</c:v>
                </c:pt>
                <c:pt idx="36">
                  <c:v>423.49012793181697</c:v>
                </c:pt>
                <c:pt idx="37">
                  <c:v>578.27506005813461</c:v>
                </c:pt>
                <c:pt idx="38">
                  <c:v>783.71648529362744</c:v>
                </c:pt>
                <c:pt idx="39">
                  <c:v>1054.1252618675076</c:v>
                </c:pt>
                <c:pt idx="40">
                  <c:v>1406.926515110621</c:v>
                </c:pt>
                <c:pt idx="41">
                  <c:v>1862.8897003768416</c:v>
                </c:pt>
                <c:pt idx="42">
                  <c:v>2446.0932510297889</c:v>
                </c:pt>
                <c:pt idx="43">
                  <c:v>3183.4155196880183</c:v>
                </c:pt>
                <c:pt idx="44">
                  <c:v>4103.2561807922239</c:v>
                </c:pt>
                <c:pt idx="45">
                  <c:v>5233.0992226778853</c:v>
                </c:pt>
                <c:pt idx="46">
                  <c:v>6595.4603137766226</c:v>
                </c:pt>
                <c:pt idx="47">
                  <c:v>8201.7787527161454</c:v>
                </c:pt>
                <c:pt idx="48">
                  <c:v>10044.020530070271</c:v>
                </c:pt>
                <c:pt idx="49">
                  <c:v>12084.297915041012</c:v>
                </c:pt>
                <c:pt idx="50">
                  <c:v>14243.82869176683</c:v>
                </c:pt>
                <c:pt idx="51">
                  <c:v>16394.094944467226</c:v>
                </c:pt>
                <c:pt idx="52">
                  <c:v>18354.849110214076</c:v>
                </c:pt>
                <c:pt idx="53">
                  <c:v>19904.828908844363</c:v>
                </c:pt>
                <c:pt idx="54">
                  <c:v>20810.212884980523</c:v>
                </c:pt>
                <c:pt idx="55">
                  <c:v>20871.330640921853</c:v>
                </c:pt>
                <c:pt idx="56">
                  <c:v>19979.495029550781</c:v>
                </c:pt>
                <c:pt idx="57">
                  <c:v>18165.715559984532</c:v>
                </c:pt>
                <c:pt idx="58">
                  <c:v>15617.916608300724</c:v>
                </c:pt>
                <c:pt idx="59">
                  <c:v>12650.257496053831</c:v>
                </c:pt>
                <c:pt idx="60">
                  <c:v>9628.308077944519</c:v>
                </c:pt>
                <c:pt idx="61">
                  <c:v>6877.2572746199512</c:v>
                </c:pt>
                <c:pt idx="62">
                  <c:v>4610.7417771392711</c:v>
                </c:pt>
                <c:pt idx="63">
                  <c:v>2906.2786026864737</c:v>
                </c:pt>
                <c:pt idx="64">
                  <c:v>1727.5664000562097</c:v>
                </c:pt>
                <c:pt idx="65">
                  <c:v>972.49989299406889</c:v>
                </c:pt>
                <c:pt idx="66">
                  <c:v>521.08471225361939</c:v>
                </c:pt>
                <c:pt idx="67">
                  <c:v>267.26295057372312</c:v>
                </c:pt>
                <c:pt idx="68">
                  <c:v>131.98794205173283</c:v>
                </c:pt>
                <c:pt idx="69">
                  <c:v>63.13002682928223</c:v>
                </c:pt>
                <c:pt idx="70">
                  <c:v>29.408971696350527</c:v>
                </c:pt>
                <c:pt idx="71">
                  <c:v>13.413155720428765</c:v>
                </c:pt>
                <c:pt idx="72">
                  <c:v>6.0178817165818055</c:v>
                </c:pt>
                <c:pt idx="73">
                  <c:v>2.6671216163566616</c:v>
                </c:pt>
                <c:pt idx="74">
                  <c:v>1.1719846857345833</c:v>
                </c:pt>
                <c:pt idx="75">
                  <c:v>0.51221498883146899</c:v>
                </c:pt>
                <c:pt idx="76">
                  <c:v>0.22325410262155784</c:v>
                </c:pt>
                <c:pt idx="77">
                  <c:v>9.7262095491841963E-2</c:v>
                </c:pt>
                <c:pt idx="78">
                  <c:v>4.2432757593589096E-2</c:v>
                </c:pt>
                <c:pt idx="79">
                  <c:v>1.8567202116480292E-2</c:v>
                </c:pt>
                <c:pt idx="80">
                  <c:v>8.1588912111904676E-3</c:v>
                </c:pt>
                <c:pt idx="81">
                  <c:v>3.6041532737381594E-3</c:v>
                </c:pt>
                <c:pt idx="82">
                  <c:v>1.6018544637177111E-3</c:v>
                </c:pt>
                <c:pt idx="83">
                  <c:v>7.1676577869661301E-4</c:v>
                </c:pt>
                <c:pt idx="84">
                  <c:v>3.2306595556617158E-4</c:v>
                </c:pt>
                <c:pt idx="85">
                  <c:v>1.4673683754074017E-4</c:v>
                </c:pt>
                <c:pt idx="86">
                  <c:v>6.7182038406413176E-5</c:v>
                </c:pt>
                <c:pt idx="87">
                  <c:v>3.1012043349399707E-5</c:v>
                </c:pt>
                <c:pt idx="88">
                  <c:v>1.4435742643895842E-5</c:v>
                </c:pt>
                <c:pt idx="89">
                  <c:v>6.7767918366085268E-6</c:v>
                </c:pt>
              </c:numCache>
            </c:numRef>
          </c:yVal>
          <c:smooth val="0"/>
        </c:ser>
        <c:ser>
          <c:idx val="5"/>
          <c:order val="3"/>
          <c:tx>
            <c:strRef>
              <c:f>'Data-Plot'!$H$10</c:f>
              <c:strCache>
                <c:ptCount val="1"/>
                <c:pt idx="0">
                  <c:v>P4-321</c:v>
                </c:pt>
              </c:strCache>
            </c:strRef>
          </c:tx>
          <c:spPr>
            <a:ln w="2222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'Data-Plot'!$H$11:$H$1020</c:f>
              <c:numCache>
                <c:formatCode>General</c:formatCode>
                <c:ptCount val="1010"/>
                <c:pt idx="0">
                  <c:v>7.6944785481856959E-8</c:v>
                </c:pt>
                <c:pt idx="1">
                  <c:v>1.9911790120200789E-7</c:v>
                </c:pt>
                <c:pt idx="2">
                  <c:v>4.9855261277147001E-7</c:v>
                </c:pt>
                <c:pt idx="3">
                  <c:v>1.2098026435021927E-6</c:v>
                </c:pt>
                <c:pt idx="4">
                  <c:v>2.8497383041199513E-6</c:v>
                </c:pt>
                <c:pt idx="5">
                  <c:v>6.5256126934971677E-6</c:v>
                </c:pt>
                <c:pt idx="6">
                  <c:v>1.4546581585758035E-5</c:v>
                </c:pt>
                <c:pt idx="7">
                  <c:v>3.1606998457679479E-5</c:v>
                </c:pt>
                <c:pt idx="8">
                  <c:v>6.7021226987570417E-5</c:v>
                </c:pt>
                <c:pt idx="9">
                  <c:v>1.3884812515672072E-4</c:v>
                </c:pt>
                <c:pt idx="10">
                  <c:v>2.8133770361165738E-4</c:v>
                </c:pt>
                <c:pt idx="11">
                  <c:v>5.580976011108703E-4</c:v>
                </c:pt>
                <c:pt idx="12">
                  <c:v>1.0849132872525384E-3</c:v>
                </c:pt>
                <c:pt idx="13">
                  <c:v>2.0685551804910185E-3</c:v>
                </c:pt>
                <c:pt idx="14">
                  <c:v>3.8715856065551068E-3</c:v>
                </c:pt>
                <c:pt idx="15">
                  <c:v>7.1187252605013048E-3</c:v>
                </c:pt>
                <c:pt idx="16">
                  <c:v>1.2868562847413228E-2</c:v>
                </c:pt>
                <c:pt idx="17">
                  <c:v>2.2886394181102325E-2</c:v>
                </c:pt>
                <c:pt idx="18">
                  <c:v>4.007123200993639E-2</c:v>
                </c:pt>
                <c:pt idx="19">
                  <c:v>6.9114478211187019E-2</c:v>
                </c:pt>
                <c:pt idx="20">
                  <c:v>0.11750192079913652</c:v>
                </c:pt>
                <c:pt idx="21">
                  <c:v>0.19701784578313322</c:v>
                </c:pt>
                <c:pt idx="22">
                  <c:v>0.32597423119337976</c:v>
                </c:pt>
                <c:pt idx="23">
                  <c:v>0.53247432687516638</c:v>
                </c:pt>
                <c:pt idx="24">
                  <c:v>0.85913471645178185</c:v>
                </c:pt>
                <c:pt idx="25">
                  <c:v>1.3698408720499591</c:v>
                </c:pt>
                <c:pt idx="26">
                  <c:v>2.1593074592255155</c:v>
                </c:pt>
                <c:pt idx="27">
                  <c:v>3.3664671532806456</c:v>
                </c:pt>
                <c:pt idx="28">
                  <c:v>5.1930332600855742</c:v>
                </c:pt>
                <c:pt idx="29">
                  <c:v>7.9289866803015316</c:v>
                </c:pt>
                <c:pt idx="30">
                  <c:v>11.987243259162083</c:v>
                </c:pt>
                <c:pt idx="31">
                  <c:v>17.950381448313934</c:v>
                </c:pt>
                <c:pt idx="32">
                  <c:v>26.633071511117318</c:v>
                </c:pt>
                <c:pt idx="33">
                  <c:v>39.164764856892639</c:v>
                </c:pt>
                <c:pt idx="34">
                  <c:v>57.098291263715595</c:v>
                </c:pt>
                <c:pt idx="35">
                  <c:v>82.551281342720401</c:v>
                </c:pt>
                <c:pt idx="36">
                  <c:v>118.38877565962274</c:v>
                </c:pt>
                <c:pt idx="37">
                  <c:v>168.45696764080114</c:v>
                </c:pt>
                <c:pt idx="38">
                  <c:v>237.87967490709477</c:v>
                </c:pt>
                <c:pt idx="39">
                  <c:v>333.43068383047682</c:v>
                </c:pt>
                <c:pt idx="40">
                  <c:v>463.99627573863296</c:v>
                </c:pt>
                <c:pt idx="41">
                  <c:v>641.14252356305701</c:v>
                </c:pt>
                <c:pt idx="42">
                  <c:v>879.80052507881112</c:v>
                </c:pt>
                <c:pt idx="43">
                  <c:v>1199.0783048722335</c:v>
                </c:pt>
                <c:pt idx="44">
                  <c:v>1623.198649140156</c:v>
                </c:pt>
                <c:pt idx="45">
                  <c:v>2182.5446135641077</c:v>
                </c:pt>
                <c:pt idx="46">
                  <c:v>2914.7645308520118</c:v>
                </c:pt>
                <c:pt idx="47">
                  <c:v>3865.8401510148533</c:v>
                </c:pt>
                <c:pt idx="48">
                  <c:v>5090.9476802479176</c:v>
                </c:pt>
                <c:pt idx="49">
                  <c:v>6654.8338524770697</c:v>
                </c:pt>
                <c:pt idx="50">
                  <c:v>8631.281364630946</c:v>
                </c:pt>
                <c:pt idx="51">
                  <c:v>11101.050566034542</c:v>
                </c:pt>
                <c:pt idx="52">
                  <c:v>14147.474536551759</c:v>
                </c:pt>
                <c:pt idx="53">
                  <c:v>17848.702706654967</c:v>
                </c:pt>
                <c:pt idx="54">
                  <c:v>22265.538455230217</c:v>
                </c:pt>
                <c:pt idx="55">
                  <c:v>27424.078429835325</c:v>
                </c:pt>
                <c:pt idx="56">
                  <c:v>33293.192115656944</c:v>
                </c:pt>
                <c:pt idx="57">
                  <c:v>39758.557403569124</c:v>
                </c:pt>
                <c:pt idx="58">
                  <c:v>46597.627552011974</c:v>
                </c:pt>
                <c:pt idx="59">
                  <c:v>53463.235960929735</c:v>
                </c:pt>
                <c:pt idx="60">
                  <c:v>59886.411604885929</c:v>
                </c:pt>
                <c:pt idx="61">
                  <c:v>65309.251894575609</c:v>
                </c:pt>
                <c:pt idx="62">
                  <c:v>69153.818953775481</c:v>
                </c:pt>
                <c:pt idx="63">
                  <c:v>70921.691040001664</c:v>
                </c:pt>
                <c:pt idx="64">
                  <c:v>70303.360159841948</c:v>
                </c:pt>
                <c:pt idx="65">
                  <c:v>67264.230362584058</c:v>
                </c:pt>
                <c:pt idx="66">
                  <c:v>62073.730817671953</c:v>
                </c:pt>
                <c:pt idx="67">
                  <c:v>55260.689746774398</c:v>
                </c:pt>
                <c:pt idx="68">
                  <c:v>47505.943884815199</c:v>
                </c:pt>
                <c:pt idx="69">
                  <c:v>39507.651748195087</c:v>
                </c:pt>
                <c:pt idx="70">
                  <c:v>31862.286855998878</c:v>
                </c:pt>
                <c:pt idx="71">
                  <c:v>24992.081545885248</c:v>
                </c:pt>
                <c:pt idx="72">
                  <c:v>19127.087136558534</c:v>
                </c:pt>
                <c:pt idx="73">
                  <c:v>14330.215167535989</c:v>
                </c:pt>
                <c:pt idx="74">
                  <c:v>10544.581253625167</c:v>
                </c:pt>
                <c:pt idx="75">
                  <c:v>7644.0220990580583</c:v>
                </c:pt>
                <c:pt idx="76">
                  <c:v>5474.7892711666436</c:v>
                </c:pt>
                <c:pt idx="77">
                  <c:v>3883.9805268827436</c:v>
                </c:pt>
                <c:pt idx="78">
                  <c:v>2735.453063208739</c:v>
                </c:pt>
                <c:pt idx="79">
                  <c:v>1916.3342493578766</c:v>
                </c:pt>
                <c:pt idx="80">
                  <c:v>1337.6006449638783</c:v>
                </c:pt>
                <c:pt idx="81">
                  <c:v>931.54860194217974</c:v>
                </c:pt>
                <c:pt idx="82">
                  <c:v>648.06523333906966</c:v>
                </c:pt>
                <c:pt idx="83">
                  <c:v>450.80517046684525</c:v>
                </c:pt>
                <c:pt idx="84">
                  <c:v>313.80769021264746</c:v>
                </c:pt>
                <c:pt idx="85">
                  <c:v>218.73910212840397</c:v>
                </c:pt>
                <c:pt idx="86">
                  <c:v>152.75912453625301</c:v>
                </c:pt>
                <c:pt idx="87">
                  <c:v>106.92775665752892</c:v>
                </c:pt>
                <c:pt idx="88">
                  <c:v>75.045294168437366</c:v>
                </c:pt>
                <c:pt idx="89">
                  <c:v>52.82290260509739</c:v>
                </c:pt>
              </c:numCache>
            </c:numRef>
          </c:yVal>
          <c:smooth val="0"/>
        </c:ser>
        <c:ser>
          <c:idx val="6"/>
          <c:order val="4"/>
          <c:tx>
            <c:strRef>
              <c:f>'Data-Plot'!$I$10</c:f>
              <c:strCache>
                <c:ptCount val="1"/>
                <c:pt idx="0">
                  <c:v>P5-395.6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'Data-Plot'!$I$11:$I$1020</c:f>
              <c:numCache>
                <c:formatCode>General</c:formatCode>
                <c:ptCount val="1010"/>
                <c:pt idx="0">
                  <c:v>5.3144584096508391E-22</c:v>
                </c:pt>
                <c:pt idx="1">
                  <c:v>3.232000423340895E-21</c:v>
                </c:pt>
                <c:pt idx="2">
                  <c:v>1.8461854492684122E-20</c:v>
                </c:pt>
                <c:pt idx="3">
                  <c:v>9.9371757274120615E-20</c:v>
                </c:pt>
                <c:pt idx="4">
                  <c:v>5.0551397966504656E-19</c:v>
                </c:pt>
                <c:pt idx="5">
                  <c:v>2.4372442763797802E-18</c:v>
                </c:pt>
                <c:pt idx="6">
                  <c:v>1.1165933433933608E-17</c:v>
                </c:pt>
                <c:pt idx="7">
                  <c:v>4.8728500037438782E-17</c:v>
                </c:pt>
                <c:pt idx="8">
                  <c:v>2.0302909301142157E-16</c:v>
                </c:pt>
                <c:pt idx="9">
                  <c:v>8.0938345958517426E-16</c:v>
                </c:pt>
                <c:pt idx="10">
                  <c:v>3.0934841152244222E-15</c:v>
                </c:pt>
                <c:pt idx="11">
                  <c:v>1.1356984564354329E-14</c:v>
                </c:pt>
                <c:pt idx="12">
                  <c:v>4.0121308280424655E-14</c:v>
                </c:pt>
                <c:pt idx="13">
                  <c:v>1.3661996784518132E-13</c:v>
                </c:pt>
                <c:pt idx="14">
                  <c:v>4.4912631985603739E-13</c:v>
                </c:pt>
                <c:pt idx="15">
                  <c:v>1.4275367178304568E-12</c:v>
                </c:pt>
                <c:pt idx="16">
                  <c:v>4.3932254066441308E-12</c:v>
                </c:pt>
                <c:pt idx="17">
                  <c:v>1.3107996280076646E-11</c:v>
                </c:pt>
                <c:pt idx="18">
                  <c:v>3.7965882284372869E-11</c:v>
                </c:pt>
                <c:pt idx="19">
                  <c:v>1.0687433647707157E-10</c:v>
                </c:pt>
                <c:pt idx="20">
                  <c:v>2.9272989656194347E-10</c:v>
                </c:pt>
                <c:pt idx="21">
                  <c:v>7.8097975941127704E-10</c:v>
                </c:pt>
                <c:pt idx="22">
                  <c:v>2.0315751401896613E-9</c:v>
                </c:pt>
                <c:pt idx="23">
                  <c:v>5.1578097860952216E-9</c:v>
                </c:pt>
                <c:pt idx="24">
                  <c:v>1.2791896592798742E-8</c:v>
                </c:pt>
                <c:pt idx="25">
                  <c:v>3.1018434280257665E-8</c:v>
                </c:pt>
                <c:pt idx="26">
                  <c:v>7.3600322459193701E-8</c:v>
                </c:pt>
                <c:pt idx="27">
                  <c:v>1.7102384500060092E-7</c:v>
                </c:pt>
                <c:pt idx="28">
                  <c:v>3.8947227156742249E-7</c:v>
                </c:pt>
                <c:pt idx="29">
                  <c:v>8.6986082770683567E-7</c:v>
                </c:pt>
                <c:pt idx="30">
                  <c:v>1.9066557188103471E-6</c:v>
                </c:pt>
                <c:pt idx="31">
                  <c:v>4.1041792778983434E-6</c:v>
                </c:pt>
                <c:pt idx="32">
                  <c:v>8.6812303107198688E-6</c:v>
                </c:pt>
                <c:pt idx="33">
                  <c:v>1.8054869893943008E-5</c:v>
                </c:pt>
                <c:pt idx="34">
                  <c:v>3.6941227116412432E-5</c:v>
                </c:pt>
                <c:pt idx="35">
                  <c:v>7.4398989204355677E-5</c:v>
                </c:pt>
                <c:pt idx="36">
                  <c:v>1.4756594886769113E-4</c:v>
                </c:pt>
                <c:pt idx="37">
                  <c:v>2.8839226971559106E-4</c:v>
                </c:pt>
                <c:pt idx="38">
                  <c:v>5.5560375472751627E-4</c:v>
                </c:pt>
                <c:pt idx="39">
                  <c:v>1.055669279980607E-3</c:v>
                </c:pt>
                <c:pt idx="40">
                  <c:v>1.9790673090122625E-3</c:v>
                </c:pt>
                <c:pt idx="41">
                  <c:v>3.6622181695004446E-3</c:v>
                </c:pt>
                <c:pt idx="42">
                  <c:v>6.691945670823019E-3</c:v>
                </c:pt>
                <c:pt idx="43">
                  <c:v>1.2079575701908879E-2</c:v>
                </c:pt>
                <c:pt idx="44">
                  <c:v>2.1547747282134034E-2</c:v>
                </c:pt>
                <c:pt idx="45">
                  <c:v>3.7997625651592128E-2</c:v>
                </c:pt>
                <c:pt idx="46">
                  <c:v>6.6261741873453142E-2</c:v>
                </c:pt>
                <c:pt idx="47">
                  <c:v>0.1143043252962231</c:v>
                </c:pt>
                <c:pt idx="48">
                  <c:v>0.19511560474751849</c:v>
                </c:pt>
                <c:pt idx="49">
                  <c:v>0.32967169328396456</c:v>
                </c:pt>
                <c:pt idx="50">
                  <c:v>0.55151496558205482</c:v>
                </c:pt>
                <c:pt idx="51">
                  <c:v>0.91377575549108281</c:v>
                </c:pt>
                <c:pt idx="52">
                  <c:v>1.4998383243696916</c:v>
                </c:pt>
                <c:pt idx="53">
                  <c:v>2.4393978640927449</c:v>
                </c:pt>
                <c:pt idx="54">
                  <c:v>3.9324214311476995</c:v>
                </c:pt>
                <c:pt idx="55">
                  <c:v>6.2845932569693499</c:v>
                </c:pt>
                <c:pt idx="56">
                  <c:v>9.9592938311847163</c:v>
                </c:pt>
                <c:pt idx="57">
                  <c:v>15.653152574217353</c:v>
                </c:pt>
                <c:pt idx="58">
                  <c:v>24.404856808528894</c:v>
                </c:pt>
                <c:pt idx="59">
                  <c:v>37.75030895843387</c:v>
                </c:pt>
                <c:pt idx="60">
                  <c:v>57.941427811611028</c:v>
                </c:pt>
                <c:pt idx="61">
                  <c:v>88.250681284030563</c:v>
                </c:pt>
                <c:pt idx="62">
                  <c:v>133.38806739229236</c:v>
                </c:pt>
                <c:pt idx="63">
                  <c:v>200.05983443574056</c:v>
                </c:pt>
                <c:pt idx="64">
                  <c:v>297.69461012421414</c:v>
                </c:pt>
                <c:pt idx="65">
                  <c:v>439.34450464992108</c:v>
                </c:pt>
                <c:pt idx="66">
                  <c:v>642.72080755416698</c:v>
                </c:pt>
                <c:pt idx="67">
                  <c:v>931.22008897365811</c:v>
                </c:pt>
                <c:pt idx="68">
                  <c:v>1334.5982498907142</c:v>
                </c:pt>
                <c:pt idx="69">
                  <c:v>1888.6136267287634</c:v>
                </c:pt>
                <c:pt idx="70">
                  <c:v>2632.4718679995149</c:v>
                </c:pt>
                <c:pt idx="71">
                  <c:v>3602.3756948546993</c:v>
                </c:pt>
                <c:pt idx="72">
                  <c:v>4819.3270626571193</c:v>
                </c:pt>
                <c:pt idx="73">
                  <c:v>6270.4624578427611</c:v>
                </c:pt>
                <c:pt idx="74">
                  <c:v>7886.8842816923643</c:v>
                </c:pt>
                <c:pt idx="75">
                  <c:v>9527.5288163502446</c:v>
                </c:pt>
                <c:pt idx="76">
                  <c:v>10984.841811627921</c:v>
                </c:pt>
                <c:pt idx="77">
                  <c:v>12025.616781343875</c:v>
                </c:pt>
                <c:pt idx="78">
                  <c:v>12461.975961060774</c:v>
                </c:pt>
                <c:pt idx="79">
                  <c:v>12220.795169297795</c:v>
                </c:pt>
                <c:pt idx="80">
                  <c:v>11370.459409529532</c:v>
                </c:pt>
                <c:pt idx="81">
                  <c:v>10088.519931699215</c:v>
                </c:pt>
                <c:pt idx="82">
                  <c:v>8593.0830616573694</c:v>
                </c:pt>
                <c:pt idx="83">
                  <c:v>7078.0904277234367</c:v>
                </c:pt>
                <c:pt idx="84">
                  <c:v>5678.2916857712707</c:v>
                </c:pt>
                <c:pt idx="85">
                  <c:v>4465.039400763726</c:v>
                </c:pt>
                <c:pt idx="86">
                  <c:v>3460.0571138092687</c:v>
                </c:pt>
                <c:pt idx="87">
                  <c:v>2653.9393625955931</c:v>
                </c:pt>
                <c:pt idx="88">
                  <c:v>2021.8059314379316</c:v>
                </c:pt>
                <c:pt idx="89">
                  <c:v>1533.8122568973613</c:v>
                </c:pt>
              </c:numCache>
            </c:numRef>
          </c:yVal>
          <c:smooth val="0"/>
        </c:ser>
        <c:ser>
          <c:idx val="7"/>
          <c:order val="5"/>
          <c:tx>
            <c:strRef>
              <c:f>'Data-Plot'!$J$10</c:f>
              <c:strCache>
                <c:ptCount val="1"/>
              </c:strCache>
            </c:strRef>
          </c:tx>
          <c:spPr>
            <a:ln w="22225" cap="rnd">
              <a:solidFill>
                <a:srgbClr val="F86270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'Data-Plot'!$J$11:$J$1020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8"/>
          <c:order val="6"/>
          <c:tx>
            <c:strRef>
              <c:f>'Data-Plot'!$K$10</c:f>
              <c:strCache>
                <c:ptCount val="1"/>
              </c:strCache>
            </c:strRef>
          </c:tx>
          <c:spPr>
            <a:ln w="22225" cap="rnd">
              <a:solidFill>
                <a:srgbClr val="2B7D2B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'Data-Plot'!$K$11:$K$1020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9"/>
          <c:order val="7"/>
          <c:tx>
            <c:strRef>
              <c:f>'Data-Plot'!$L$10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'Data-Plot'!$L$11:$L$1020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10"/>
          <c:order val="8"/>
          <c:tx>
            <c:strRef>
              <c:f>'Data-Plot'!$M$10</c:f>
              <c:strCache>
                <c:ptCount val="1"/>
              </c:strCache>
            </c:strRef>
          </c:tx>
          <c:spPr>
            <a:ln w="222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'Data-Plot'!$M$11:$M$1020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11"/>
          <c:order val="9"/>
          <c:tx>
            <c:strRef>
              <c:f>'Data-Plot'!$N$10</c:f>
              <c:strCache>
                <c:ptCount val="1"/>
              </c:strCache>
            </c:strRef>
          </c:tx>
          <c:spPr>
            <a:ln w="2222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'Data-Plot'!$N$11:$N$1020</c:f>
              <c:numCache>
                <c:formatCode>General</c:formatCode>
                <c:ptCount val="1010"/>
              </c:numCache>
            </c:numRef>
          </c:yVal>
          <c:smooth val="0"/>
        </c:ser>
        <c:ser>
          <c:idx val="1"/>
          <c:order val="10"/>
          <c:tx>
            <c:strRef>
              <c:f>'Data-Plot'!$D$10</c:f>
              <c:strCache>
                <c:ptCount val="1"/>
                <c:pt idx="0">
                  <c:v>CGCD</c:v>
                </c:pt>
              </c:strCache>
            </c:strRef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'Data-Plot'!$D$11:$D$1020</c:f>
              <c:numCache>
                <c:formatCode>General</c:formatCode>
                <c:ptCount val="1010"/>
                <c:pt idx="0">
                  <c:v>2.8914509920909295E-2</c:v>
                </c:pt>
                <c:pt idx="1">
                  <c:v>6.0818889040959931E-2</c:v>
                </c:pt>
                <c:pt idx="2">
                  <c:v>0.12466796550977663</c:v>
                </c:pt>
                <c:pt idx="3">
                  <c:v>0.24936665026439073</c:v>
                </c:pt>
                <c:pt idx="4">
                  <c:v>0.48733076252678725</c:v>
                </c:pt>
                <c:pt idx="5">
                  <c:v>0.93155969735898314</c:v>
                </c:pt>
                <c:pt idx="6">
                  <c:v>1.7436760836783249</c:v>
                </c:pt>
                <c:pt idx="7">
                  <c:v>3.1990858049515416</c:v>
                </c:pt>
                <c:pt idx="8">
                  <c:v>5.7583707208099639</c:v>
                </c:pt>
                <c:pt idx="9">
                  <c:v>10.178165053362173</c:v>
                </c:pt>
                <c:pt idx="10">
                  <c:v>17.680443823639074</c:v>
                </c:pt>
                <c:pt idx="11">
                  <c:v>30.206779890099615</c:v>
                </c:pt>
                <c:pt idx="12">
                  <c:v>50.79413166475382</c:v>
                </c:pt>
                <c:pt idx="13">
                  <c:v>84.121448849113378</c:v>
                </c:pt>
                <c:pt idx="14">
                  <c:v>137.29186177495694</c:v>
                </c:pt>
                <c:pt idx="15">
                  <c:v>220.93269829815833</c:v>
                </c:pt>
                <c:pt idx="16">
                  <c:v>350.71255089184564</c:v>
                </c:pt>
                <c:pt idx="17">
                  <c:v>549.38500388094167</c:v>
                </c:pt>
                <c:pt idx="18">
                  <c:v>849.45938932695697</c:v>
                </c:pt>
                <c:pt idx="19">
                  <c:v>1296.5444264760224</c:v>
                </c:pt>
                <c:pt idx="20">
                  <c:v>1953.2640805356912</c:v>
                </c:pt>
                <c:pt idx="21">
                  <c:v>2903.3286949069143</c:v>
                </c:pt>
                <c:pt idx="22">
                  <c:v>4254.7458043735578</c:v>
                </c:pt>
                <c:pt idx="23">
                  <c:v>6140.1518332959258</c:v>
                </c:pt>
                <c:pt idx="24">
                  <c:v>8710.8133200572247</c:v>
                </c:pt>
                <c:pt idx="25">
                  <c:v>12119.333763806597</c:v>
                </c:pt>
                <c:pt idx="26">
                  <c:v>16485.744456471981</c:v>
                </c:pt>
                <c:pt idx="27">
                  <c:v>21845.109793630039</c:v>
                </c:pt>
                <c:pt idx="28">
                  <c:v>28085.649901507255</c:v>
                </c:pt>
                <c:pt idx="29">
                  <c:v>34905.666525115063</c:v>
                </c:pt>
                <c:pt idx="30">
                  <c:v>41835.932856891413</c:v>
                </c:pt>
                <c:pt idx="31">
                  <c:v>48367.163609740594</c:v>
                </c:pt>
                <c:pt idx="32">
                  <c:v>54166.089052002695</c:v>
                </c:pt>
                <c:pt idx="33">
                  <c:v>59277.744688768486</c:v>
                </c:pt>
                <c:pt idx="34">
                  <c:v>64174.485497528214</c:v>
                </c:pt>
                <c:pt idx="35">
                  <c:v>69587.216836315012</c:v>
                </c:pt>
                <c:pt idx="36">
                  <c:v>76190.372584144294</c:v>
                </c:pt>
                <c:pt idx="37">
                  <c:v>84285.600143370088</c:v>
                </c:pt>
                <c:pt idx="38">
                  <c:v>93594.561160612502</c:v>
                </c:pt>
                <c:pt idx="39">
                  <c:v>103199.66842204306</c:v>
                </c:pt>
                <c:pt idx="40">
                  <c:v>111639.08969538506</c:v>
                </c:pt>
                <c:pt idx="41">
                  <c:v>117167.22247684184</c:v>
                </c:pt>
                <c:pt idx="42">
                  <c:v>118179.62940983353</c:v>
                </c:pt>
                <c:pt idx="43">
                  <c:v>113731.59518053893</c:v>
                </c:pt>
                <c:pt idx="44">
                  <c:v>103973.25738997958</c:v>
                </c:pt>
                <c:pt idx="45">
                  <c:v>90270.734572705231</c:v>
                </c:pt>
                <c:pt idx="46">
                  <c:v>74877.822679903853</c:v>
                </c:pt>
                <c:pt idx="47">
                  <c:v>60257.994141622796</c:v>
                </c:pt>
                <c:pt idx="48">
                  <c:v>48371.897256183503</c:v>
                </c:pt>
                <c:pt idx="49">
                  <c:v>40256.955535650894</c:v>
                </c:pt>
                <c:pt idx="50">
                  <c:v>36020.273381900544</c:v>
                </c:pt>
                <c:pt idx="51">
                  <c:v>35123.748012914999</c:v>
                </c:pt>
                <c:pt idx="52">
                  <c:v>36741.091222085139</c:v>
                </c:pt>
                <c:pt idx="53">
                  <c:v>40028.382748781558</c:v>
                </c:pt>
                <c:pt idx="54">
                  <c:v>44266.758206616745</c:v>
                </c:pt>
                <c:pt idx="55">
                  <c:v>48911.4690577332</c:v>
                </c:pt>
                <c:pt idx="56">
                  <c:v>53593.81545815467</c:v>
                </c:pt>
                <c:pt idx="57">
                  <c:v>58099.457372719873</c:v>
                </c:pt>
                <c:pt idx="58">
                  <c:v>62323.149033519127</c:v>
                </c:pt>
                <c:pt idx="59">
                  <c:v>66195.969199730403</c:v>
                </c:pt>
                <c:pt idx="60">
                  <c:v>69597.75343013175</c:v>
                </c:pt>
                <c:pt idx="61">
                  <c:v>72289.588415333696</c:v>
                </c:pt>
                <c:pt idx="62">
                  <c:v>73907.213698353749</c:v>
                </c:pt>
                <c:pt idx="63">
                  <c:v>74034.134158969202</c:v>
                </c:pt>
                <c:pt idx="64">
                  <c:v>72332.832393936071</c:v>
                </c:pt>
                <c:pt idx="65">
                  <c:v>68679.088045352197</c:v>
                </c:pt>
                <c:pt idx="66">
                  <c:v>63239.752839665947</c:v>
                </c:pt>
                <c:pt idx="67">
                  <c:v>56460.836551855122</c:v>
                </c:pt>
                <c:pt idx="68">
                  <c:v>48973.797511942423</c:v>
                </c:pt>
                <c:pt idx="69">
                  <c:v>41460.37150170379</c:v>
                </c:pt>
                <c:pt idx="70">
                  <c:v>34524.925686091374</c:v>
                </c:pt>
                <c:pt idx="71">
                  <c:v>28608.462885416684</c:v>
                </c:pt>
                <c:pt idx="72">
                  <c:v>23952.89771622658</c:v>
                </c:pt>
                <c:pt idx="73">
                  <c:v>20603.712393148722</c:v>
                </c:pt>
                <c:pt idx="74">
                  <c:v>18432.929001024921</c:v>
                </c:pt>
                <c:pt idx="75">
                  <c:v>17172.295101406584</c:v>
                </c:pt>
                <c:pt idx="76">
                  <c:v>16460.039601255005</c:v>
                </c:pt>
                <c:pt idx="77">
                  <c:v>15909.843028781677</c:v>
                </c:pt>
                <c:pt idx="78">
                  <c:v>15197.590804062074</c:v>
                </c:pt>
                <c:pt idx="79">
                  <c:v>14137.24422743546</c:v>
                </c:pt>
                <c:pt idx="80">
                  <c:v>12708.146055940037</c:v>
                </c:pt>
                <c:pt idx="81">
                  <c:v>11020.135282791654</c:v>
                </c:pt>
                <c:pt idx="82">
                  <c:v>9241.2012652860558</c:v>
                </c:pt>
                <c:pt idx="83">
                  <c:v>7528.9382193866122</c:v>
                </c:pt>
                <c:pt idx="84">
                  <c:v>5992.1339760207493</c:v>
                </c:pt>
                <c:pt idx="85">
                  <c:v>4683.8067620334623</c:v>
                </c:pt>
                <c:pt idx="86">
                  <c:v>3612.8394220235605</c:v>
                </c:pt>
                <c:pt idx="87">
                  <c:v>2760.886207103903</c:v>
                </c:pt>
                <c:pt idx="88">
                  <c:v>2096.8669893620354</c:v>
                </c:pt>
                <c:pt idx="89">
                  <c:v>1586.6482139458399</c:v>
                </c:pt>
              </c:numCache>
            </c:numRef>
          </c:yVal>
          <c:smooth val="0"/>
        </c:ser>
        <c:ser>
          <c:idx val="0"/>
          <c:order val="11"/>
          <c:tx>
            <c:strRef>
              <c:f>'Data-Plot'!$C$10</c:f>
              <c:strCache>
                <c:ptCount val="1"/>
                <c:pt idx="0">
                  <c:v>L(i)</c:v>
                </c:pt>
              </c:strCache>
            </c:strRef>
          </c:tx>
          <c:spPr>
            <a:ln w="3175" cap="rnd">
              <a:solidFill>
                <a:schemeClr val="tx1">
                  <a:alpha val="20000"/>
                </a:schemeClr>
              </a:solidFill>
              <a:prstDash val="solid"/>
              <a:round/>
            </a:ln>
            <a:effectLst/>
          </c:spPr>
          <c:marker>
            <c:symbol val="circle"/>
            <c:size val="3"/>
            <c:spPr>
              <a:noFill/>
              <a:ln w="12700">
                <a:solidFill>
                  <a:schemeClr val="tx1"/>
                </a:solidFill>
              </a:ln>
              <a:effectLst/>
            </c:spPr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'Data-Plot'!$C$11:$C$1020</c:f>
              <c:numCache>
                <c:formatCode>General</c:formatCode>
                <c:ptCount val="1010"/>
                <c:pt idx="0">
                  <c:v>24</c:v>
                </c:pt>
                <c:pt idx="1">
                  <c:v>49</c:v>
                </c:pt>
                <c:pt idx="2">
                  <c:v>62</c:v>
                </c:pt>
                <c:pt idx="3">
                  <c:v>21</c:v>
                </c:pt>
                <c:pt idx="4">
                  <c:v>0</c:v>
                </c:pt>
                <c:pt idx="5">
                  <c:v>28</c:v>
                </c:pt>
                <c:pt idx="6">
                  <c:v>28</c:v>
                </c:pt>
                <c:pt idx="7">
                  <c:v>55</c:v>
                </c:pt>
                <c:pt idx="8">
                  <c:v>63</c:v>
                </c:pt>
                <c:pt idx="9">
                  <c:v>22</c:v>
                </c:pt>
                <c:pt idx="10">
                  <c:v>88</c:v>
                </c:pt>
                <c:pt idx="11">
                  <c:v>106</c:v>
                </c:pt>
                <c:pt idx="12">
                  <c:v>106</c:v>
                </c:pt>
                <c:pt idx="13">
                  <c:v>163</c:v>
                </c:pt>
                <c:pt idx="14">
                  <c:v>279</c:v>
                </c:pt>
                <c:pt idx="15">
                  <c:v>339</c:v>
                </c:pt>
                <c:pt idx="16">
                  <c:v>391</c:v>
                </c:pt>
                <c:pt idx="17">
                  <c:v>626</c:v>
                </c:pt>
                <c:pt idx="18">
                  <c:v>1003</c:v>
                </c:pt>
                <c:pt idx="19">
                  <c:v>1383</c:v>
                </c:pt>
                <c:pt idx="20">
                  <c:v>2180</c:v>
                </c:pt>
                <c:pt idx="21">
                  <c:v>2920</c:v>
                </c:pt>
                <c:pt idx="22">
                  <c:v>4200</c:v>
                </c:pt>
                <c:pt idx="23">
                  <c:v>6008</c:v>
                </c:pt>
                <c:pt idx="24">
                  <c:v>8499</c:v>
                </c:pt>
                <c:pt idx="25">
                  <c:v>12010</c:v>
                </c:pt>
                <c:pt idx="26">
                  <c:v>16270</c:v>
                </c:pt>
                <c:pt idx="27">
                  <c:v>21845</c:v>
                </c:pt>
                <c:pt idx="28">
                  <c:v>28184</c:v>
                </c:pt>
                <c:pt idx="29">
                  <c:v>35430</c:v>
                </c:pt>
                <c:pt idx="30">
                  <c:v>42401</c:v>
                </c:pt>
                <c:pt idx="31">
                  <c:v>48244</c:v>
                </c:pt>
                <c:pt idx="32">
                  <c:v>54177</c:v>
                </c:pt>
                <c:pt idx="33">
                  <c:v>57998</c:v>
                </c:pt>
                <c:pt idx="34">
                  <c:v>62012</c:v>
                </c:pt>
                <c:pt idx="35">
                  <c:v>68299</c:v>
                </c:pt>
                <c:pt idx="36">
                  <c:v>76190</c:v>
                </c:pt>
                <c:pt idx="37">
                  <c:v>84651</c:v>
                </c:pt>
                <c:pt idx="38">
                  <c:v>94120</c:v>
                </c:pt>
                <c:pt idx="39">
                  <c:v>103743</c:v>
                </c:pt>
                <c:pt idx="40">
                  <c:v>111636</c:v>
                </c:pt>
                <c:pt idx="41">
                  <c:v>116509</c:v>
                </c:pt>
                <c:pt idx="42">
                  <c:v>117645</c:v>
                </c:pt>
                <c:pt idx="43">
                  <c:v>113922</c:v>
                </c:pt>
                <c:pt idx="44">
                  <c:v>103972</c:v>
                </c:pt>
                <c:pt idx="45">
                  <c:v>91140</c:v>
                </c:pt>
                <c:pt idx="46">
                  <c:v>75813</c:v>
                </c:pt>
                <c:pt idx="47">
                  <c:v>60166</c:v>
                </c:pt>
                <c:pt idx="48">
                  <c:v>47878</c:v>
                </c:pt>
                <c:pt idx="49">
                  <c:v>39883</c:v>
                </c:pt>
                <c:pt idx="50">
                  <c:v>36083</c:v>
                </c:pt>
                <c:pt idx="51">
                  <c:v>35139</c:v>
                </c:pt>
                <c:pt idx="52">
                  <c:v>36832</c:v>
                </c:pt>
                <c:pt idx="53">
                  <c:v>40052</c:v>
                </c:pt>
                <c:pt idx="54">
                  <c:v>44088</c:v>
                </c:pt>
                <c:pt idx="55">
                  <c:v>48455</c:v>
                </c:pt>
                <c:pt idx="56">
                  <c:v>53248</c:v>
                </c:pt>
                <c:pt idx="57">
                  <c:v>57845</c:v>
                </c:pt>
                <c:pt idx="58">
                  <c:v>62323</c:v>
                </c:pt>
                <c:pt idx="59">
                  <c:v>66837</c:v>
                </c:pt>
                <c:pt idx="60">
                  <c:v>70263</c:v>
                </c:pt>
                <c:pt idx="61">
                  <c:v>73115</c:v>
                </c:pt>
                <c:pt idx="62">
                  <c:v>73908</c:v>
                </c:pt>
                <c:pt idx="63">
                  <c:v>74043</c:v>
                </c:pt>
                <c:pt idx="64">
                  <c:v>71930</c:v>
                </c:pt>
                <c:pt idx="65">
                  <c:v>67631</c:v>
                </c:pt>
                <c:pt idx="66">
                  <c:v>63153</c:v>
                </c:pt>
                <c:pt idx="67">
                  <c:v>56307</c:v>
                </c:pt>
                <c:pt idx="68">
                  <c:v>48932</c:v>
                </c:pt>
                <c:pt idx="69">
                  <c:v>41538</c:v>
                </c:pt>
                <c:pt idx="70">
                  <c:v>34845</c:v>
                </c:pt>
                <c:pt idx="71">
                  <c:v>28644</c:v>
                </c:pt>
                <c:pt idx="72">
                  <c:v>23983</c:v>
                </c:pt>
                <c:pt idx="73">
                  <c:v>21044</c:v>
                </c:pt>
                <c:pt idx="74">
                  <c:v>18522</c:v>
                </c:pt>
                <c:pt idx="75">
                  <c:v>17200</c:v>
                </c:pt>
                <c:pt idx="76">
                  <c:v>16160</c:v>
                </c:pt>
                <c:pt idx="77">
                  <c:v>15585</c:v>
                </c:pt>
                <c:pt idx="78">
                  <c:v>14963</c:v>
                </c:pt>
                <c:pt idx="79">
                  <c:v>14058</c:v>
                </c:pt>
                <c:pt idx="80">
                  <c:v>12730</c:v>
                </c:pt>
                <c:pt idx="81">
                  <c:v>11133</c:v>
                </c:pt>
                <c:pt idx="82">
                  <c:v>9463</c:v>
                </c:pt>
                <c:pt idx="83">
                  <c:v>7790</c:v>
                </c:pt>
                <c:pt idx="84">
                  <c:v>6207</c:v>
                </c:pt>
                <c:pt idx="85">
                  <c:v>4791</c:v>
                </c:pt>
                <c:pt idx="86">
                  <c:v>3549</c:v>
                </c:pt>
                <c:pt idx="87">
                  <c:v>2882</c:v>
                </c:pt>
                <c:pt idx="88">
                  <c:v>2096</c:v>
                </c:pt>
                <c:pt idx="89">
                  <c:v>1487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TempData!$P$10</c:f>
              <c:strCache>
                <c:ptCount val="1"/>
                <c:pt idx="0">
                  <c:v>Residual x 1</c:v>
                </c:pt>
              </c:strCache>
            </c:strRef>
          </c:tx>
          <c:spPr>
            <a:ln w="15875" cap="rnd" cmpd="sng">
              <a:solidFill>
                <a:schemeClr val="tx1">
                  <a:lumMod val="50000"/>
                  <a:lumOff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TempData!$P$11:$P$1020</c:f>
              <c:numCache>
                <c:formatCode>General</c:formatCode>
                <c:ptCount val="1010"/>
                <c:pt idx="0">
                  <c:v>123551.22108549008</c:v>
                </c:pt>
                <c:pt idx="1">
                  <c:v>123576.18918111095</c:v>
                </c:pt>
                <c:pt idx="2">
                  <c:v>123589.12533203448</c:v>
                </c:pt>
                <c:pt idx="3">
                  <c:v>123548.00063334973</c:v>
                </c:pt>
                <c:pt idx="4">
                  <c:v>123526.76266923748</c:v>
                </c:pt>
                <c:pt idx="5">
                  <c:v>123554.31844030264</c:v>
                </c:pt>
                <c:pt idx="6">
                  <c:v>123553.50632391633</c:v>
                </c:pt>
                <c:pt idx="7">
                  <c:v>123579.05091419505</c:v>
                </c:pt>
                <c:pt idx="8">
                  <c:v>123584.49162927919</c:v>
                </c:pt>
                <c:pt idx="9">
                  <c:v>123539.07183494663</c:v>
                </c:pt>
                <c:pt idx="10">
                  <c:v>123597.56955617636</c:v>
                </c:pt>
                <c:pt idx="11">
                  <c:v>123603.0432201099</c:v>
                </c:pt>
                <c:pt idx="12">
                  <c:v>123582.45586833525</c:v>
                </c:pt>
                <c:pt idx="13">
                  <c:v>123606.12855115089</c:v>
                </c:pt>
                <c:pt idx="14">
                  <c:v>123668.95813822505</c:v>
                </c:pt>
                <c:pt idx="15">
                  <c:v>123645.31730170184</c:v>
                </c:pt>
                <c:pt idx="16">
                  <c:v>123567.53744910816</c:v>
                </c:pt>
                <c:pt idx="17">
                  <c:v>123603.86499611905</c:v>
                </c:pt>
                <c:pt idx="18">
                  <c:v>123680.79061067304</c:v>
                </c:pt>
                <c:pt idx="19">
                  <c:v>123613.70557352398</c:v>
                </c:pt>
                <c:pt idx="20">
                  <c:v>123753.98591946431</c:v>
                </c:pt>
                <c:pt idx="21">
                  <c:v>123543.92130509308</c:v>
                </c:pt>
                <c:pt idx="22">
                  <c:v>123472.50419562645</c:v>
                </c:pt>
                <c:pt idx="23">
                  <c:v>123395.09816670408</c:v>
                </c:pt>
                <c:pt idx="24">
                  <c:v>123315.43667994278</c:v>
                </c:pt>
                <c:pt idx="25">
                  <c:v>123417.9162361934</c:v>
                </c:pt>
                <c:pt idx="26">
                  <c:v>123311.50554352802</c:v>
                </c:pt>
                <c:pt idx="27">
                  <c:v>123527.14020636996</c:v>
                </c:pt>
                <c:pt idx="28">
                  <c:v>123625.60009849275</c:v>
                </c:pt>
                <c:pt idx="29">
                  <c:v>124051.58347488494</c:v>
                </c:pt>
                <c:pt idx="30">
                  <c:v>124092.31714310858</c:v>
                </c:pt>
                <c:pt idx="31">
                  <c:v>123404.08639025941</c:v>
                </c:pt>
                <c:pt idx="32">
                  <c:v>123538.1609479973</c:v>
                </c:pt>
                <c:pt idx="33">
                  <c:v>122247.50531123151</c:v>
                </c:pt>
                <c:pt idx="34">
                  <c:v>121364.76450247178</c:v>
                </c:pt>
                <c:pt idx="35">
                  <c:v>122239.03316368499</c:v>
                </c:pt>
                <c:pt idx="36">
                  <c:v>123526.87741585571</c:v>
                </c:pt>
                <c:pt idx="37">
                  <c:v>123892.64985662991</c:v>
                </c:pt>
                <c:pt idx="38">
                  <c:v>124052.6888393875</c:v>
                </c:pt>
                <c:pt idx="39">
                  <c:v>124070.58157795694</c:v>
                </c:pt>
                <c:pt idx="40">
                  <c:v>123524.16030461494</c:v>
                </c:pt>
                <c:pt idx="41">
                  <c:v>122869.02752315816</c:v>
                </c:pt>
                <c:pt idx="42">
                  <c:v>122992.62059016647</c:v>
                </c:pt>
                <c:pt idx="43">
                  <c:v>123717.65481946107</c:v>
                </c:pt>
                <c:pt idx="44">
                  <c:v>123525.99261002042</c:v>
                </c:pt>
                <c:pt idx="45">
                  <c:v>124396.51542729477</c:v>
                </c:pt>
                <c:pt idx="46">
                  <c:v>124462.42732009615</c:v>
                </c:pt>
                <c:pt idx="47">
                  <c:v>123435.2558583772</c:v>
                </c:pt>
                <c:pt idx="48">
                  <c:v>123033.3527438165</c:v>
                </c:pt>
                <c:pt idx="49">
                  <c:v>123153.29446434911</c:v>
                </c:pt>
                <c:pt idx="50">
                  <c:v>123589.97661809946</c:v>
                </c:pt>
                <c:pt idx="51">
                  <c:v>123542.50198708501</c:v>
                </c:pt>
                <c:pt idx="52">
                  <c:v>123618.15877791485</c:v>
                </c:pt>
                <c:pt idx="53">
                  <c:v>123550.86725121844</c:v>
                </c:pt>
                <c:pt idx="54">
                  <c:v>123348.49179338326</c:v>
                </c:pt>
                <c:pt idx="55">
                  <c:v>123070.78094226681</c:v>
                </c:pt>
                <c:pt idx="56">
                  <c:v>123181.43454184533</c:v>
                </c:pt>
                <c:pt idx="57">
                  <c:v>123272.79262728013</c:v>
                </c:pt>
                <c:pt idx="58">
                  <c:v>123527.10096648088</c:v>
                </c:pt>
                <c:pt idx="59">
                  <c:v>124168.2808002696</c:v>
                </c:pt>
                <c:pt idx="60">
                  <c:v>124192.49656986825</c:v>
                </c:pt>
                <c:pt idx="61">
                  <c:v>124352.6615846663</c:v>
                </c:pt>
                <c:pt idx="62">
                  <c:v>123528.03630164625</c:v>
                </c:pt>
                <c:pt idx="63">
                  <c:v>123536.1158410308</c:v>
                </c:pt>
                <c:pt idx="64">
                  <c:v>123124.41760606393</c:v>
                </c:pt>
                <c:pt idx="65">
                  <c:v>122479.1619546478</c:v>
                </c:pt>
                <c:pt idx="66">
                  <c:v>123440.49716033405</c:v>
                </c:pt>
                <c:pt idx="67">
                  <c:v>123373.41344814489</c:v>
                </c:pt>
                <c:pt idx="68">
                  <c:v>123485.45248805758</c:v>
                </c:pt>
                <c:pt idx="69">
                  <c:v>123604.87849829621</c:v>
                </c:pt>
                <c:pt idx="70">
                  <c:v>123847.32431390863</c:v>
                </c:pt>
                <c:pt idx="71">
                  <c:v>123562.78711458332</c:v>
                </c:pt>
                <c:pt idx="72">
                  <c:v>123557.35228377342</c:v>
                </c:pt>
                <c:pt idx="73">
                  <c:v>123967.53760685129</c:v>
                </c:pt>
                <c:pt idx="74">
                  <c:v>123616.32099897508</c:v>
                </c:pt>
                <c:pt idx="75">
                  <c:v>123554.95489859342</c:v>
                </c:pt>
                <c:pt idx="76">
                  <c:v>123227.210398745</c:v>
                </c:pt>
                <c:pt idx="77">
                  <c:v>123202.40697121833</c:v>
                </c:pt>
                <c:pt idx="78">
                  <c:v>123292.65919593793</c:v>
                </c:pt>
                <c:pt idx="79">
                  <c:v>123448.00577256455</c:v>
                </c:pt>
                <c:pt idx="80">
                  <c:v>123549.10394405996</c:v>
                </c:pt>
                <c:pt idx="81">
                  <c:v>123640.11471720834</c:v>
                </c:pt>
                <c:pt idx="82">
                  <c:v>123749.04873471394</c:v>
                </c:pt>
                <c:pt idx="83">
                  <c:v>123788.31178061338</c:v>
                </c:pt>
                <c:pt idx="84">
                  <c:v>123742.11602397925</c:v>
                </c:pt>
                <c:pt idx="85">
                  <c:v>123634.44323796654</c:v>
                </c:pt>
                <c:pt idx="86">
                  <c:v>123463.41057797644</c:v>
                </c:pt>
                <c:pt idx="87">
                  <c:v>123648.3637928961</c:v>
                </c:pt>
                <c:pt idx="88">
                  <c:v>123526.38301063796</c:v>
                </c:pt>
                <c:pt idx="89">
                  <c:v>123427.60178605416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0"/>
        </c:ser>
        <c:ser>
          <c:idx val="13"/>
          <c:order val="13"/>
          <c:tx>
            <c:v>Reference</c:v>
          </c:tx>
          <c:spPr>
            <a:ln w="15875" cap="rnd" cmpd="sng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'Data-Plot'!$B$11:$B$1020</c:f>
              <c:numCache>
                <c:formatCode>General</c:formatCode>
                <c:ptCount val="101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105</c:v>
                </c:pt>
                <c:pt idx="21">
                  <c:v>110</c:v>
                </c:pt>
                <c:pt idx="22">
                  <c:v>115</c:v>
                </c:pt>
                <c:pt idx="23">
                  <c:v>120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185</c:v>
                </c:pt>
                <c:pt idx="37">
                  <c:v>190</c:v>
                </c:pt>
                <c:pt idx="38">
                  <c:v>195</c:v>
                </c:pt>
                <c:pt idx="39">
                  <c:v>200</c:v>
                </c:pt>
                <c:pt idx="40">
                  <c:v>205</c:v>
                </c:pt>
                <c:pt idx="41">
                  <c:v>210</c:v>
                </c:pt>
                <c:pt idx="42">
                  <c:v>215</c:v>
                </c:pt>
                <c:pt idx="43">
                  <c:v>220</c:v>
                </c:pt>
                <c:pt idx="44">
                  <c:v>225</c:v>
                </c:pt>
                <c:pt idx="45">
                  <c:v>230</c:v>
                </c:pt>
                <c:pt idx="46">
                  <c:v>235</c:v>
                </c:pt>
                <c:pt idx="47">
                  <c:v>240</c:v>
                </c:pt>
                <c:pt idx="48">
                  <c:v>245</c:v>
                </c:pt>
                <c:pt idx="49">
                  <c:v>250</c:v>
                </c:pt>
                <c:pt idx="50">
                  <c:v>255</c:v>
                </c:pt>
                <c:pt idx="51">
                  <c:v>260</c:v>
                </c:pt>
                <c:pt idx="52">
                  <c:v>265</c:v>
                </c:pt>
                <c:pt idx="53">
                  <c:v>270</c:v>
                </c:pt>
                <c:pt idx="54">
                  <c:v>275</c:v>
                </c:pt>
                <c:pt idx="55">
                  <c:v>280</c:v>
                </c:pt>
                <c:pt idx="56">
                  <c:v>285</c:v>
                </c:pt>
                <c:pt idx="57">
                  <c:v>290</c:v>
                </c:pt>
                <c:pt idx="58">
                  <c:v>295</c:v>
                </c:pt>
                <c:pt idx="59">
                  <c:v>300</c:v>
                </c:pt>
                <c:pt idx="60">
                  <c:v>305</c:v>
                </c:pt>
                <c:pt idx="61">
                  <c:v>310</c:v>
                </c:pt>
                <c:pt idx="62">
                  <c:v>315</c:v>
                </c:pt>
                <c:pt idx="63">
                  <c:v>320</c:v>
                </c:pt>
                <c:pt idx="64">
                  <c:v>325</c:v>
                </c:pt>
                <c:pt idx="65">
                  <c:v>330</c:v>
                </c:pt>
                <c:pt idx="66">
                  <c:v>335</c:v>
                </c:pt>
                <c:pt idx="67">
                  <c:v>340</c:v>
                </c:pt>
                <c:pt idx="68">
                  <c:v>345</c:v>
                </c:pt>
                <c:pt idx="69">
                  <c:v>350</c:v>
                </c:pt>
                <c:pt idx="70">
                  <c:v>355</c:v>
                </c:pt>
                <c:pt idx="71">
                  <c:v>360</c:v>
                </c:pt>
                <c:pt idx="72">
                  <c:v>365</c:v>
                </c:pt>
                <c:pt idx="73">
                  <c:v>370</c:v>
                </c:pt>
                <c:pt idx="74">
                  <c:v>375</c:v>
                </c:pt>
                <c:pt idx="75">
                  <c:v>380</c:v>
                </c:pt>
                <c:pt idx="76">
                  <c:v>385</c:v>
                </c:pt>
                <c:pt idx="77">
                  <c:v>390</c:v>
                </c:pt>
                <c:pt idx="78">
                  <c:v>395</c:v>
                </c:pt>
                <c:pt idx="79">
                  <c:v>400</c:v>
                </c:pt>
                <c:pt idx="80">
                  <c:v>405</c:v>
                </c:pt>
                <c:pt idx="81">
                  <c:v>410</c:v>
                </c:pt>
                <c:pt idx="82">
                  <c:v>415</c:v>
                </c:pt>
                <c:pt idx="83">
                  <c:v>420</c:v>
                </c:pt>
                <c:pt idx="84">
                  <c:v>425</c:v>
                </c:pt>
                <c:pt idx="85">
                  <c:v>430</c:v>
                </c:pt>
                <c:pt idx="86">
                  <c:v>435</c:v>
                </c:pt>
                <c:pt idx="87">
                  <c:v>440</c:v>
                </c:pt>
                <c:pt idx="88">
                  <c:v>445</c:v>
                </c:pt>
                <c:pt idx="89">
                  <c:v>450</c:v>
                </c:pt>
              </c:numCache>
            </c:numRef>
          </c:xVal>
          <c:yVal>
            <c:numRef>
              <c:f>TempData!$Q$11:$Q$1020</c:f>
              <c:numCache>
                <c:formatCode>General</c:formatCode>
                <c:ptCount val="1010"/>
                <c:pt idx="0">
                  <c:v>123527.25</c:v>
                </c:pt>
                <c:pt idx="1">
                  <c:v>123527.25</c:v>
                </c:pt>
                <c:pt idx="2">
                  <c:v>123527.25</c:v>
                </c:pt>
                <c:pt idx="3">
                  <c:v>123527.25</c:v>
                </c:pt>
                <c:pt idx="4">
                  <c:v>123527.25</c:v>
                </c:pt>
                <c:pt idx="5">
                  <c:v>123527.25</c:v>
                </c:pt>
                <c:pt idx="6">
                  <c:v>123527.25</c:v>
                </c:pt>
                <c:pt idx="7">
                  <c:v>123527.25</c:v>
                </c:pt>
                <c:pt idx="8">
                  <c:v>123527.25</c:v>
                </c:pt>
                <c:pt idx="9">
                  <c:v>123527.25</c:v>
                </c:pt>
                <c:pt idx="10">
                  <c:v>123527.25</c:v>
                </c:pt>
                <c:pt idx="11">
                  <c:v>123527.25</c:v>
                </c:pt>
                <c:pt idx="12">
                  <c:v>123527.25</c:v>
                </c:pt>
                <c:pt idx="13">
                  <c:v>123527.25</c:v>
                </c:pt>
                <c:pt idx="14">
                  <c:v>123527.25</c:v>
                </c:pt>
                <c:pt idx="15">
                  <c:v>123527.25</c:v>
                </c:pt>
                <c:pt idx="16">
                  <c:v>123527.25</c:v>
                </c:pt>
                <c:pt idx="17">
                  <c:v>123527.25</c:v>
                </c:pt>
                <c:pt idx="18">
                  <c:v>123527.25</c:v>
                </c:pt>
                <c:pt idx="19">
                  <c:v>123527.25</c:v>
                </c:pt>
                <c:pt idx="20">
                  <c:v>123527.25</c:v>
                </c:pt>
                <c:pt idx="21">
                  <c:v>123527.25</c:v>
                </c:pt>
                <c:pt idx="22">
                  <c:v>123527.25</c:v>
                </c:pt>
                <c:pt idx="23">
                  <c:v>123527.25</c:v>
                </c:pt>
                <c:pt idx="24">
                  <c:v>123527.25</c:v>
                </c:pt>
                <c:pt idx="25">
                  <c:v>123527.25</c:v>
                </c:pt>
                <c:pt idx="26">
                  <c:v>123527.25</c:v>
                </c:pt>
                <c:pt idx="27">
                  <c:v>123527.25</c:v>
                </c:pt>
                <c:pt idx="28">
                  <c:v>123527.25</c:v>
                </c:pt>
                <c:pt idx="29">
                  <c:v>123527.25</c:v>
                </c:pt>
                <c:pt idx="30">
                  <c:v>123527.25</c:v>
                </c:pt>
                <c:pt idx="31">
                  <c:v>123527.25</c:v>
                </c:pt>
                <c:pt idx="32">
                  <c:v>123527.25</c:v>
                </c:pt>
                <c:pt idx="33">
                  <c:v>123527.25</c:v>
                </c:pt>
                <c:pt idx="34">
                  <c:v>123527.25</c:v>
                </c:pt>
                <c:pt idx="35">
                  <c:v>123527.25</c:v>
                </c:pt>
                <c:pt idx="36">
                  <c:v>123527.25</c:v>
                </c:pt>
                <c:pt idx="37">
                  <c:v>123527.25</c:v>
                </c:pt>
                <c:pt idx="38">
                  <c:v>123527.25</c:v>
                </c:pt>
                <c:pt idx="39">
                  <c:v>123527.25</c:v>
                </c:pt>
                <c:pt idx="40">
                  <c:v>123527.25</c:v>
                </c:pt>
                <c:pt idx="41">
                  <c:v>123527.25</c:v>
                </c:pt>
                <c:pt idx="42">
                  <c:v>123527.25</c:v>
                </c:pt>
                <c:pt idx="43">
                  <c:v>123527.25</c:v>
                </c:pt>
                <c:pt idx="44">
                  <c:v>123527.25</c:v>
                </c:pt>
                <c:pt idx="45">
                  <c:v>123527.25</c:v>
                </c:pt>
                <c:pt idx="46">
                  <c:v>123527.25</c:v>
                </c:pt>
                <c:pt idx="47">
                  <c:v>123527.25</c:v>
                </c:pt>
                <c:pt idx="48">
                  <c:v>123527.25</c:v>
                </c:pt>
                <c:pt idx="49">
                  <c:v>123527.25</c:v>
                </c:pt>
                <c:pt idx="50">
                  <c:v>123527.25</c:v>
                </c:pt>
                <c:pt idx="51">
                  <c:v>123527.25</c:v>
                </c:pt>
                <c:pt idx="52">
                  <c:v>123527.25</c:v>
                </c:pt>
                <c:pt idx="53">
                  <c:v>123527.25</c:v>
                </c:pt>
                <c:pt idx="54">
                  <c:v>123527.25</c:v>
                </c:pt>
                <c:pt idx="55">
                  <c:v>123527.25</c:v>
                </c:pt>
                <c:pt idx="56">
                  <c:v>123527.25</c:v>
                </c:pt>
                <c:pt idx="57">
                  <c:v>123527.25</c:v>
                </c:pt>
                <c:pt idx="58">
                  <c:v>123527.25</c:v>
                </c:pt>
                <c:pt idx="59">
                  <c:v>123527.25</c:v>
                </c:pt>
                <c:pt idx="60">
                  <c:v>123527.25</c:v>
                </c:pt>
                <c:pt idx="61">
                  <c:v>123527.25</c:v>
                </c:pt>
                <c:pt idx="62">
                  <c:v>123527.25</c:v>
                </c:pt>
                <c:pt idx="63">
                  <c:v>123527.25</c:v>
                </c:pt>
                <c:pt idx="64">
                  <c:v>123527.25</c:v>
                </c:pt>
                <c:pt idx="65">
                  <c:v>123527.25</c:v>
                </c:pt>
                <c:pt idx="66">
                  <c:v>123527.25</c:v>
                </c:pt>
                <c:pt idx="67">
                  <c:v>123527.25</c:v>
                </c:pt>
                <c:pt idx="68">
                  <c:v>123527.25</c:v>
                </c:pt>
                <c:pt idx="69">
                  <c:v>123527.25</c:v>
                </c:pt>
                <c:pt idx="70">
                  <c:v>123527.25</c:v>
                </c:pt>
                <c:pt idx="71">
                  <c:v>123527.25</c:v>
                </c:pt>
                <c:pt idx="72">
                  <c:v>123527.25</c:v>
                </c:pt>
                <c:pt idx="73">
                  <c:v>123527.25</c:v>
                </c:pt>
                <c:pt idx="74">
                  <c:v>123527.25</c:v>
                </c:pt>
                <c:pt idx="75">
                  <c:v>123527.25</c:v>
                </c:pt>
                <c:pt idx="76">
                  <c:v>123527.25</c:v>
                </c:pt>
                <c:pt idx="77">
                  <c:v>123527.25</c:v>
                </c:pt>
                <c:pt idx="78">
                  <c:v>123527.25</c:v>
                </c:pt>
                <c:pt idx="79">
                  <c:v>123527.25</c:v>
                </c:pt>
                <c:pt idx="80">
                  <c:v>123527.25</c:v>
                </c:pt>
                <c:pt idx="81">
                  <c:v>123527.25</c:v>
                </c:pt>
                <c:pt idx="82">
                  <c:v>123527.25</c:v>
                </c:pt>
                <c:pt idx="83">
                  <c:v>123527.25</c:v>
                </c:pt>
                <c:pt idx="84">
                  <c:v>123527.25</c:v>
                </c:pt>
                <c:pt idx="85">
                  <c:v>123527.25</c:v>
                </c:pt>
                <c:pt idx="86">
                  <c:v>123527.25</c:v>
                </c:pt>
                <c:pt idx="87">
                  <c:v>123527.25</c:v>
                </c:pt>
                <c:pt idx="88">
                  <c:v>123527.25</c:v>
                </c:pt>
                <c:pt idx="89">
                  <c:v>123527.25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0492128"/>
        <c:axId val="-2070493760"/>
      </c:scatterChart>
      <c:valAx>
        <c:axId val="-2070492128"/>
        <c:scaling>
          <c:orientation val="minMax"/>
          <c:max val="450"/>
          <c:min val="0"/>
        </c:scaling>
        <c:delete val="0"/>
        <c:axPos val="b"/>
        <c:majorGridlines>
          <c:spPr>
            <a:ln w="635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tx1">
                  <a:lumMod val="5000"/>
                  <a:lumOff val="95000"/>
                  <a:alpha val="99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300" b="0" i="0" u="none" strike="noStrike" kern="1200" baseline="0">
                    <a:solidFill>
                      <a:sysClr val="windowText" lastClr="000000"/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Times New Roman" panose="02020603050405020304" pitchFamily="18" charset="0"/>
                  </a:defRPr>
                </a:pPr>
                <a:r>
                  <a:rPr lang="pt-BR" sz="1300" b="0" i="0" u="none" strike="noStrike" kern="1200" baseline="0">
                    <a:solidFill>
                      <a:sysClr val="windowText" lastClr="000000"/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Times New Roman" panose="02020603050405020304" pitchFamily="18" charset="0"/>
                  </a:rPr>
                  <a:t>Temperature (°C)</a:t>
                </a:r>
                <a:endParaRPr lang="pt-BR" sz="1300">
                  <a:solidFill>
                    <a:sysClr val="windowText" lastClr="000000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Times New Roman" panose="02020603050405020304" pitchFamily="18" charset="0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300" b="0" i="0" u="none" strike="noStrike" kern="1200" baseline="0">
                  <a:solidFill>
                    <a:sysClr val="windowText" lastClr="000000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" sourceLinked="0"/>
        <c:majorTickMark val="in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pt-BR"/>
          </a:p>
        </c:txPr>
        <c:crossAx val="-2070493760"/>
        <c:crosses val="autoZero"/>
        <c:crossBetween val="midCat"/>
        <c:majorUnit val="100"/>
        <c:minorUnit val="10"/>
      </c:valAx>
      <c:valAx>
        <c:axId val="-207049376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ysClr val="windowText" lastClr="000000"/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r>
                  <a:rPr lang="en-US" sz="1300">
                    <a:solidFill>
                      <a:sysClr val="windowText" lastClr="000000"/>
                    </a:solidFill>
                    <a:latin typeface="Cambria" panose="02040503050406030204" pitchFamily="18" charset="0"/>
                    <a:ea typeface="Cambria" panose="02040503050406030204" pitchFamily="18" charset="0"/>
                  </a:rPr>
                  <a:t>TL Intensity (a.u.)</a:t>
                </a:r>
              </a:p>
            </c:rich>
          </c:tx>
          <c:layout>
            <c:manualLayout>
              <c:xMode val="edge"/>
              <c:yMode val="edge"/>
              <c:x val="1.486809714195925E-2"/>
              <c:y val="0.22312795753164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300" b="0" i="0" u="none" strike="noStrike" kern="1200" baseline="0">
                  <a:solidFill>
                    <a:sysClr val="windowText" lastClr="000000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pt-BR"/>
            </a:p>
          </c:txPr>
        </c:title>
        <c:numFmt formatCode="General" sourceLinked="0"/>
        <c:majorTickMark val="in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pt-BR"/>
          </a:p>
        </c:txPr>
        <c:crossAx val="-2070492128"/>
        <c:crosses val="autoZero"/>
        <c:crossBetween val="midCat"/>
        <c:majorUnit val="40000"/>
      </c:valAx>
      <c:spPr>
        <a:solidFill>
          <a:schemeClr val="bg1"/>
        </a:solidFill>
        <a:ln w="12700"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70554328379022391"/>
          <c:y val="2.0337408821951591E-2"/>
          <c:w val="0.23956805590547753"/>
          <c:h val="0.84799276180410432"/>
        </c:manualLayout>
      </c:layout>
      <c:overlay val="0"/>
      <c:spPr>
        <a:noFill/>
        <a:ln>
          <a:noFill/>
        </a:ln>
        <a:effectLst>
          <a:outerShdw blurRad="50800" dist="50800" dir="5400000" algn="ctr" rotWithShape="0">
            <a:schemeClr val="bg1"/>
          </a:outerShdw>
        </a:effectLst>
      </c:spPr>
      <c:txPr>
        <a:bodyPr rot="0" spcFirstLastPara="1" vertOverflow="ellipsis" vert="horz" wrap="square" anchor="ctr" anchorCtr="1"/>
        <a:lstStyle/>
        <a:p>
          <a:pPr algn="ctr">
            <a:defRPr lang="pt-BR" sz="1100" b="0" i="0" u="none" strike="noStrike" kern="1200" baseline="0">
              <a:solidFill>
                <a:schemeClr val="tx1"/>
              </a:solidFill>
              <a:latin typeface="Cambria" panose="02040503050406030204" pitchFamily="18" charset="0"/>
              <a:ea typeface="Cambria" panose="02040503050406030204" pitchFamily="18" charset="0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ysClr val="window" lastClr="FFFFFF"/>
    </a:solidFill>
    <a:ln w="1270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/>
                </a:solidFill>
                <a:latin typeface="+mj-lt"/>
                <a:ea typeface="+mn-ea"/>
                <a:cs typeface="+mn-cs"/>
              </a:defRPr>
            </a:pPr>
            <a:r>
              <a:rPr lang="pt-BR" sz="1000" baseline="0">
                <a:solidFill>
                  <a:schemeClr val="tx1"/>
                </a:solidFill>
                <a:latin typeface="+mj-lt"/>
              </a:rPr>
              <a:t>All Peaks</a:t>
            </a:r>
          </a:p>
        </c:rich>
      </c:tx>
      <c:layout>
        <c:manualLayout>
          <c:xMode val="edge"/>
          <c:yMode val="edge"/>
          <c:x val="0.41709835245260563"/>
          <c:y val="2.58992439377913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/>
              </a:solidFill>
              <a:latin typeface="+mj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3966531807833413"/>
          <c:y val="0.1113565125346986"/>
          <c:w val="0.68033761335903431"/>
          <c:h val="0.77959322985861335"/>
        </c:manualLayout>
      </c:layout>
      <c:scatterChart>
        <c:scatterStyle val="lineMarker"/>
        <c:varyColors val="0"/>
        <c:ser>
          <c:idx val="0"/>
          <c:order val="0"/>
          <c:tx>
            <c:strRef>
              <c:f>GrowthPlot!$C$7</c:f>
              <c:strCache>
                <c:ptCount val="1"/>
                <c:pt idx="0">
                  <c:v>P1</c:v>
                </c:pt>
              </c:strCache>
            </c:strRef>
          </c:tx>
          <c:spPr>
            <a:ln w="12700" cap="rnd">
              <a:solidFill>
                <a:schemeClr val="accent3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5000"/>
                </a:schemeClr>
              </a:solidFill>
              <a:ln w="9525">
                <a:solidFill>
                  <a:schemeClr val="accent3">
                    <a:lumMod val="75000"/>
                  </a:schemeClr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GrowthPlot!$C$8:$C$57</c:f>
              <c:numCache>
                <c:formatCode>0.00</c:formatCode>
                <c:ptCount val="50"/>
                <c:pt idx="0">
                  <c:v>2516.9</c:v>
                </c:pt>
                <c:pt idx="1">
                  <c:v>4357.4750000000004</c:v>
                </c:pt>
                <c:pt idx="2">
                  <c:v>6710.4880000000003</c:v>
                </c:pt>
                <c:pt idx="3">
                  <c:v>8911.8539999999994</c:v>
                </c:pt>
                <c:pt idx="4">
                  <c:v>14896.879000000001</c:v>
                </c:pt>
                <c:pt idx="5">
                  <c:v>21616.924999999999</c:v>
                </c:pt>
                <c:pt idx="6">
                  <c:v>27803.576000000001</c:v>
                </c:pt>
                <c:pt idx="7">
                  <c:v>34152.387999999999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GrowthPlot!$D$7</c:f>
              <c:strCache>
                <c:ptCount val="1"/>
                <c:pt idx="0">
                  <c:v>P2</c:v>
                </c:pt>
              </c:strCache>
            </c:strRef>
          </c:tx>
          <c:spPr>
            <a:ln w="1270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5000"/>
                </a:schemeClr>
              </a:solidFill>
              <a:ln w="9525">
                <a:solidFill>
                  <a:schemeClr val="accent4">
                    <a:lumMod val="75000"/>
                  </a:schemeClr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GrowthPlot!$D$8:$D$57</c:f>
              <c:numCache>
                <c:formatCode>0.00</c:formatCode>
                <c:ptCount val="50"/>
                <c:pt idx="0">
                  <c:v>7348.3720000000003</c:v>
                </c:pt>
                <c:pt idx="1">
                  <c:v>15505.236000000001</c:v>
                </c:pt>
                <c:pt idx="2">
                  <c:v>25553.842000000001</c:v>
                </c:pt>
                <c:pt idx="3">
                  <c:v>35104.957999999999</c:v>
                </c:pt>
                <c:pt idx="4">
                  <c:v>60400.249000000003</c:v>
                </c:pt>
                <c:pt idx="5" formatCode="General">
                  <c:v>82547.183999999994</c:v>
                </c:pt>
                <c:pt idx="6">
                  <c:v>99202.535000000003</c:v>
                </c:pt>
                <c:pt idx="7">
                  <c:v>111611.66800000001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GrowthPlot!$E$7</c:f>
              <c:strCache>
                <c:ptCount val="1"/>
                <c:pt idx="0">
                  <c:v>P3</c:v>
                </c:pt>
              </c:strCache>
            </c:strRef>
          </c:tx>
          <c:spPr>
            <a:ln w="1270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GrowthPlot!$E$8:$E$57</c:f>
              <c:numCache>
                <c:formatCode>0.00</c:formatCode>
                <c:ptCount val="50"/>
                <c:pt idx="0">
                  <c:v>579.66700000000003</c:v>
                </c:pt>
                <c:pt idx="1">
                  <c:v>1100.2860000000001</c:v>
                </c:pt>
                <c:pt idx="2">
                  <c:v>1544.6289999999999</c:v>
                </c:pt>
                <c:pt idx="3">
                  <c:v>2059.9259999999999</c:v>
                </c:pt>
                <c:pt idx="4">
                  <c:v>5194.6949999999997</c:v>
                </c:pt>
                <c:pt idx="5" formatCode="General">
                  <c:v>10269.441000000001</c:v>
                </c:pt>
                <c:pt idx="6">
                  <c:v>16028.290999999999</c:v>
                </c:pt>
                <c:pt idx="7">
                  <c:v>20957.04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GrowthPlot!$F$7</c:f>
              <c:strCache>
                <c:ptCount val="1"/>
                <c:pt idx="0">
                  <c:v>P4</c:v>
                </c:pt>
              </c:strCache>
            </c:strRef>
          </c:tx>
          <c:spPr>
            <a:ln w="1270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GrowthPlot!$F$8:$F$57</c:f>
              <c:numCache>
                <c:formatCode>0.00</c:formatCode>
                <c:ptCount val="50"/>
                <c:pt idx="0">
                  <c:v>2170.3029999999999</c:v>
                </c:pt>
                <c:pt idx="1">
                  <c:v>4247.951</c:v>
                </c:pt>
                <c:pt idx="2">
                  <c:v>7330.3310000000001</c:v>
                </c:pt>
                <c:pt idx="3">
                  <c:v>10683.282999999999</c:v>
                </c:pt>
                <c:pt idx="4">
                  <c:v>23283.129000000001</c:v>
                </c:pt>
                <c:pt idx="5" formatCode="General">
                  <c:v>38699.22</c:v>
                </c:pt>
                <c:pt idx="6">
                  <c:v>53683.942000000003</c:v>
                </c:pt>
                <c:pt idx="7">
                  <c:v>70993.197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GrowthPlot!$G$7</c:f>
              <c:strCache>
                <c:ptCount val="1"/>
                <c:pt idx="0">
                  <c:v>P5</c:v>
                </c:pt>
              </c:strCache>
            </c:strRef>
          </c:tx>
          <c:spPr>
            <a:ln w="12700" cap="rnd">
              <a:solidFill>
                <a:srgbClr val="2C4D7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2C4D75"/>
              </a:solidFill>
              <a:ln w="9525">
                <a:solidFill>
                  <a:srgbClr val="2C4D75"/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GrowthPlot!$G$8:$G$57</c:f>
              <c:numCache>
                <c:formatCode>0.00</c:formatCode>
                <c:ptCount val="50"/>
                <c:pt idx="0">
                  <c:v>779.65899999999999</c:v>
                </c:pt>
                <c:pt idx="1">
                  <c:v>1339.5909999999999</c:v>
                </c:pt>
                <c:pt idx="2">
                  <c:v>2124.857</c:v>
                </c:pt>
                <c:pt idx="3">
                  <c:v>2807.3429999999998</c:v>
                </c:pt>
                <c:pt idx="4">
                  <c:v>5124.107</c:v>
                </c:pt>
                <c:pt idx="5" formatCode="General">
                  <c:v>7926.4679999999998</c:v>
                </c:pt>
                <c:pt idx="6">
                  <c:v>10314.486999999999</c:v>
                </c:pt>
                <c:pt idx="7">
                  <c:v>12468.790999999999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GrowthPlot!$H$7</c:f>
              <c:strCache>
                <c:ptCount val="1"/>
              </c:strCache>
            </c:strRef>
          </c:tx>
          <c:spPr>
            <a:ln w="12700" cap="rnd">
              <a:solidFill>
                <a:srgbClr val="F8627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86270"/>
              </a:solidFill>
              <a:ln w="9525">
                <a:solidFill>
                  <a:srgbClr val="F86270"/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GrowthPlot!$H$8:$H$57</c:f>
              <c:numCache>
                <c:formatCode>0.00</c:formatCode>
                <c:ptCount val="50"/>
              </c:numCache>
            </c:numRef>
          </c:yVal>
          <c:smooth val="0"/>
        </c:ser>
        <c:ser>
          <c:idx val="6"/>
          <c:order val="6"/>
          <c:tx>
            <c:strRef>
              <c:f>GrowthPlot!$I$7</c:f>
              <c:strCache>
                <c:ptCount val="1"/>
              </c:strCache>
            </c:strRef>
          </c:tx>
          <c:spPr>
            <a:ln w="12700" cap="rnd">
              <a:solidFill>
                <a:srgbClr val="2B7D2B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2B7D2B"/>
              </a:solidFill>
              <a:ln w="9525">
                <a:solidFill>
                  <a:srgbClr val="2B7D2B"/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GrowthPlot!$I$8:$I$57</c:f>
              <c:numCache>
                <c:formatCode>0.00</c:formatCode>
                <c:ptCount val="50"/>
              </c:numCache>
            </c:numRef>
          </c:yVal>
          <c:smooth val="0"/>
        </c:ser>
        <c:ser>
          <c:idx val="7"/>
          <c:order val="7"/>
          <c:tx>
            <c:strRef>
              <c:f>GrowthPlot!$J$7</c:f>
              <c:strCache>
                <c:ptCount val="1"/>
              </c:strCache>
            </c:strRef>
          </c:tx>
          <c:spPr>
            <a:ln w="1270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GrowthPlot!$J$8:$J$57</c:f>
              <c:numCache>
                <c:formatCode>0.00</c:formatCode>
                <c:ptCount val="50"/>
              </c:numCache>
            </c:numRef>
          </c:yVal>
          <c:smooth val="0"/>
        </c:ser>
        <c:ser>
          <c:idx val="8"/>
          <c:order val="8"/>
          <c:tx>
            <c:strRef>
              <c:f>GrowthPlot!$K$7</c:f>
              <c:strCache>
                <c:ptCount val="1"/>
              </c:strCache>
            </c:strRef>
          </c:tx>
          <c:spPr>
            <a:ln w="12700" cap="rnd">
              <a:solidFill>
                <a:srgbClr val="276A7C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276A7C"/>
              </a:solidFill>
              <a:ln w="9525">
                <a:solidFill>
                  <a:srgbClr val="276A7C"/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GrowthPlot!$K$8:$K$57</c:f>
              <c:numCache>
                <c:formatCode>0.00</c:formatCode>
                <c:ptCount val="50"/>
              </c:numCache>
            </c:numRef>
          </c:yVal>
          <c:smooth val="0"/>
        </c:ser>
        <c:ser>
          <c:idx val="9"/>
          <c:order val="9"/>
          <c:tx>
            <c:strRef>
              <c:f>GrowthPlot!$L$7</c:f>
              <c:strCache>
                <c:ptCount val="1"/>
              </c:strCache>
            </c:strRef>
          </c:tx>
          <c:spPr>
            <a:ln w="1270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12700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GrowthPlot!$L$8:$L$57</c:f>
              <c:numCache>
                <c:formatCode>0.00</c:formatCode>
                <c:ptCount val="50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0491040"/>
        <c:axId val="-2070488864"/>
      </c:scatterChart>
      <c:valAx>
        <c:axId val="-2070491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+mn-cs"/>
              </a:defRPr>
            </a:pPr>
            <a:endParaRPr lang="pt-BR"/>
          </a:p>
        </c:txPr>
        <c:crossAx val="-2070488864"/>
        <c:crosses val="autoZero"/>
        <c:crossBetween val="midCat"/>
      </c:valAx>
      <c:valAx>
        <c:axId val="-2070488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+mn-cs"/>
              </a:defRPr>
            </a:pPr>
            <a:endParaRPr lang="pt-BR"/>
          </a:p>
        </c:txPr>
        <c:crossAx val="-2070491040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82744623316697219"/>
          <c:y val="6.7053605198913444E-2"/>
          <c:w val="0.15721341768388161"/>
          <c:h val="0.786031702369081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622663235102676"/>
          <c:y val="0.11790181782832701"/>
          <c:w val="0.69014896255492209"/>
          <c:h val="0.71797246533774361"/>
        </c:manualLayout>
      </c:layout>
      <c:scatterChart>
        <c:scatterStyle val="smoothMarker"/>
        <c:varyColors val="0"/>
        <c:ser>
          <c:idx val="0"/>
          <c:order val="0"/>
          <c:tx>
            <c:v>Peak1</c:v>
          </c:tx>
          <c:spPr>
            <a:ln w="3175" cap="rnd">
              <a:solidFill>
                <a:schemeClr val="accent1">
                  <a:lumMod val="40000"/>
                  <a:lumOff val="60000"/>
                  <a:alpha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12700">
                <a:solidFill>
                  <a:schemeClr val="tx1"/>
                </a:solidFill>
              </a:ln>
              <a:effectLst/>
            </c:spPr>
          </c:marker>
          <c:xVal>
            <c:numRef>
              <c:f>GrowthPlot!$B$8:$B$57</c:f>
              <c:numCache>
                <c:formatCode>General</c:formatCode>
                <c:ptCount val="50"/>
                <c:pt idx="0">
                  <c:v>19.8</c:v>
                </c:pt>
                <c:pt idx="1">
                  <c:v>33</c:v>
                </c:pt>
                <c:pt idx="2">
                  <c:v>46.2</c:v>
                </c:pt>
                <c:pt idx="3">
                  <c:v>59.4</c:v>
                </c:pt>
                <c:pt idx="4">
                  <c:v>105.6</c:v>
                </c:pt>
                <c:pt idx="5">
                  <c:v>158.4</c:v>
                </c:pt>
                <c:pt idx="6">
                  <c:v>211.2</c:v>
                </c:pt>
                <c:pt idx="7" formatCode="0.00">
                  <c:v>264</c:v>
                </c:pt>
              </c:numCache>
            </c:numRef>
          </c:xVal>
          <c:yVal>
            <c:numRef>
              <c:f>GrowthPlot!$C$8:$C$57</c:f>
              <c:numCache>
                <c:formatCode>0.00</c:formatCode>
                <c:ptCount val="50"/>
                <c:pt idx="0">
                  <c:v>2516.9</c:v>
                </c:pt>
                <c:pt idx="1">
                  <c:v>4357.4750000000004</c:v>
                </c:pt>
                <c:pt idx="2">
                  <c:v>6710.4880000000003</c:v>
                </c:pt>
                <c:pt idx="3">
                  <c:v>8911.8539999999994</c:v>
                </c:pt>
                <c:pt idx="4">
                  <c:v>14896.879000000001</c:v>
                </c:pt>
                <c:pt idx="5">
                  <c:v>21616.924999999999</c:v>
                </c:pt>
                <c:pt idx="6">
                  <c:v>27803.576000000001</c:v>
                </c:pt>
                <c:pt idx="7">
                  <c:v>34152.387999999999</c:v>
                </c:pt>
              </c:numCache>
            </c:numRef>
          </c:yVal>
          <c:smooth val="1"/>
        </c:ser>
        <c:ser>
          <c:idx val="1"/>
          <c:order val="1"/>
          <c:tx>
            <c:v>Fit1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TempData!$B$11:$B$110</c:f>
              <c:numCache>
                <c:formatCode>General</c:formatCode>
                <c:ptCount val="100"/>
                <c:pt idx="0" formatCode="0.00">
                  <c:v>19.8</c:v>
                </c:pt>
                <c:pt idx="1">
                  <c:v>22.266666666666666</c:v>
                </c:pt>
                <c:pt idx="2">
                  <c:v>24.733333333333334</c:v>
                </c:pt>
                <c:pt idx="3">
                  <c:v>27.2</c:v>
                </c:pt>
                <c:pt idx="4">
                  <c:v>29.666666666666664</c:v>
                </c:pt>
                <c:pt idx="5">
                  <c:v>32.133333333333333</c:v>
                </c:pt>
                <c:pt idx="6">
                  <c:v>34.6</c:v>
                </c:pt>
                <c:pt idx="7">
                  <c:v>37.066666666666663</c:v>
                </c:pt>
                <c:pt idx="8">
                  <c:v>39.533333333333331</c:v>
                </c:pt>
                <c:pt idx="9">
                  <c:v>42</c:v>
                </c:pt>
                <c:pt idx="10">
                  <c:v>44.466666666666669</c:v>
                </c:pt>
                <c:pt idx="11">
                  <c:v>46.933333333333337</c:v>
                </c:pt>
                <c:pt idx="12">
                  <c:v>49.4</c:v>
                </c:pt>
                <c:pt idx="13">
                  <c:v>51.86666666666666</c:v>
                </c:pt>
                <c:pt idx="14">
                  <c:v>54.333333333333329</c:v>
                </c:pt>
                <c:pt idx="15">
                  <c:v>56.8</c:v>
                </c:pt>
                <c:pt idx="16">
                  <c:v>59.266666666666666</c:v>
                </c:pt>
                <c:pt idx="17">
                  <c:v>61.733333333333334</c:v>
                </c:pt>
                <c:pt idx="18">
                  <c:v>64.199999999999989</c:v>
                </c:pt>
                <c:pt idx="19">
                  <c:v>66.666666666666671</c:v>
                </c:pt>
                <c:pt idx="20">
                  <c:v>69.13333333333334</c:v>
                </c:pt>
                <c:pt idx="21">
                  <c:v>71.599999999999994</c:v>
                </c:pt>
                <c:pt idx="22">
                  <c:v>74.066666666666663</c:v>
                </c:pt>
                <c:pt idx="23">
                  <c:v>76.533333333333331</c:v>
                </c:pt>
                <c:pt idx="24">
                  <c:v>79</c:v>
                </c:pt>
                <c:pt idx="25">
                  <c:v>81.466666666666669</c:v>
                </c:pt>
                <c:pt idx="26">
                  <c:v>83.933333333333323</c:v>
                </c:pt>
                <c:pt idx="27">
                  <c:v>86.399999999999991</c:v>
                </c:pt>
                <c:pt idx="28">
                  <c:v>88.86666666666666</c:v>
                </c:pt>
                <c:pt idx="29">
                  <c:v>91.333333333333329</c:v>
                </c:pt>
                <c:pt idx="30">
                  <c:v>93.8</c:v>
                </c:pt>
                <c:pt idx="31">
                  <c:v>96.266666666666666</c:v>
                </c:pt>
                <c:pt idx="32">
                  <c:v>98.73333333333332</c:v>
                </c:pt>
                <c:pt idx="33">
                  <c:v>101.19999999999999</c:v>
                </c:pt>
                <c:pt idx="34">
                  <c:v>103.66666666666666</c:v>
                </c:pt>
                <c:pt idx="35">
                  <c:v>106.13333333333333</c:v>
                </c:pt>
                <c:pt idx="36">
                  <c:v>108.59999999999998</c:v>
                </c:pt>
                <c:pt idx="37">
                  <c:v>111.06666666666666</c:v>
                </c:pt>
                <c:pt idx="38">
                  <c:v>113.53333333333333</c:v>
                </c:pt>
                <c:pt idx="39">
                  <c:v>115.99999999999999</c:v>
                </c:pt>
                <c:pt idx="40">
                  <c:v>118.46666666666667</c:v>
                </c:pt>
                <c:pt idx="41">
                  <c:v>120.93333333333332</c:v>
                </c:pt>
                <c:pt idx="42">
                  <c:v>123.39999999999999</c:v>
                </c:pt>
                <c:pt idx="43">
                  <c:v>125.86666666666667</c:v>
                </c:pt>
                <c:pt idx="44">
                  <c:v>128.33333333333334</c:v>
                </c:pt>
                <c:pt idx="45">
                  <c:v>130.80000000000001</c:v>
                </c:pt>
                <c:pt idx="46">
                  <c:v>133.26666666666665</c:v>
                </c:pt>
                <c:pt idx="47">
                  <c:v>135.73333333333332</c:v>
                </c:pt>
                <c:pt idx="48">
                  <c:v>138.19999999999999</c:v>
                </c:pt>
                <c:pt idx="49">
                  <c:v>140.66666666666666</c:v>
                </c:pt>
                <c:pt idx="50">
                  <c:v>143.13333333333333</c:v>
                </c:pt>
                <c:pt idx="51">
                  <c:v>145.6</c:v>
                </c:pt>
                <c:pt idx="52">
                  <c:v>148.06666666666666</c:v>
                </c:pt>
                <c:pt idx="53">
                  <c:v>150.53333333333333</c:v>
                </c:pt>
                <c:pt idx="54">
                  <c:v>153</c:v>
                </c:pt>
                <c:pt idx="55">
                  <c:v>155.46666666666667</c:v>
                </c:pt>
                <c:pt idx="56">
                  <c:v>157.93333333333334</c:v>
                </c:pt>
                <c:pt idx="57">
                  <c:v>160.4</c:v>
                </c:pt>
                <c:pt idx="58">
                  <c:v>162.86666666666667</c:v>
                </c:pt>
                <c:pt idx="59">
                  <c:v>165.33333333333334</c:v>
                </c:pt>
                <c:pt idx="60">
                  <c:v>167.8</c:v>
                </c:pt>
                <c:pt idx="61">
                  <c:v>170.26666666666668</c:v>
                </c:pt>
                <c:pt idx="62">
                  <c:v>172.73333333333335</c:v>
                </c:pt>
                <c:pt idx="63">
                  <c:v>175.2</c:v>
                </c:pt>
                <c:pt idx="64">
                  <c:v>177.66666666666666</c:v>
                </c:pt>
                <c:pt idx="65">
                  <c:v>180.13333333333335</c:v>
                </c:pt>
                <c:pt idx="66">
                  <c:v>182.6</c:v>
                </c:pt>
                <c:pt idx="67">
                  <c:v>185.06666666666666</c:v>
                </c:pt>
                <c:pt idx="68">
                  <c:v>187.53333333333333</c:v>
                </c:pt>
                <c:pt idx="69">
                  <c:v>190</c:v>
                </c:pt>
                <c:pt idx="70">
                  <c:v>192.46666666666667</c:v>
                </c:pt>
                <c:pt idx="71">
                  <c:v>194.93333333333337</c:v>
                </c:pt>
                <c:pt idx="72">
                  <c:v>197.39999999999998</c:v>
                </c:pt>
                <c:pt idx="73">
                  <c:v>199.86666666666667</c:v>
                </c:pt>
                <c:pt idx="74">
                  <c:v>202.33333333333334</c:v>
                </c:pt>
                <c:pt idx="75">
                  <c:v>204.8</c:v>
                </c:pt>
                <c:pt idx="76">
                  <c:v>207.26666666666668</c:v>
                </c:pt>
                <c:pt idx="77">
                  <c:v>209.73333333333332</c:v>
                </c:pt>
                <c:pt idx="78">
                  <c:v>212.2</c:v>
                </c:pt>
                <c:pt idx="79">
                  <c:v>214.66666666666666</c:v>
                </c:pt>
                <c:pt idx="80">
                  <c:v>217.13333333333335</c:v>
                </c:pt>
                <c:pt idx="81">
                  <c:v>219.60000000000002</c:v>
                </c:pt>
                <c:pt idx="82">
                  <c:v>222.06666666666666</c:v>
                </c:pt>
                <c:pt idx="83">
                  <c:v>224.53333333333333</c:v>
                </c:pt>
                <c:pt idx="84">
                  <c:v>227</c:v>
                </c:pt>
                <c:pt idx="85">
                  <c:v>229.46666666666667</c:v>
                </c:pt>
                <c:pt idx="86">
                  <c:v>231.93333333333337</c:v>
                </c:pt>
                <c:pt idx="87">
                  <c:v>234.39999999999998</c:v>
                </c:pt>
                <c:pt idx="88">
                  <c:v>236.86666666666667</c:v>
                </c:pt>
                <c:pt idx="89">
                  <c:v>239.33333333333334</c:v>
                </c:pt>
                <c:pt idx="90">
                  <c:v>241.8</c:v>
                </c:pt>
                <c:pt idx="91">
                  <c:v>244.26666666666668</c:v>
                </c:pt>
                <c:pt idx="92">
                  <c:v>246.73333333333332</c:v>
                </c:pt>
                <c:pt idx="93">
                  <c:v>249.2</c:v>
                </c:pt>
                <c:pt idx="94">
                  <c:v>251.66666666666666</c:v>
                </c:pt>
                <c:pt idx="95">
                  <c:v>254.13333333333335</c:v>
                </c:pt>
                <c:pt idx="96">
                  <c:v>256.59999999999997</c:v>
                </c:pt>
                <c:pt idx="97">
                  <c:v>259.06666666666666</c:v>
                </c:pt>
                <c:pt idx="98">
                  <c:v>261.5333333333333</c:v>
                </c:pt>
                <c:pt idx="99">
                  <c:v>264</c:v>
                </c:pt>
              </c:numCache>
            </c:numRef>
          </c:xVal>
          <c:yVal>
            <c:numRef>
              <c:f>TempData!$C$11:$C$110</c:f>
              <c:numCache>
                <c:formatCode>General</c:formatCode>
                <c:ptCount val="100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0990848"/>
        <c:axId val="-1865408528"/>
      </c:scatterChart>
      <c:valAx>
        <c:axId val="-2070990848"/>
        <c:scaling>
          <c:orientation val="minMax"/>
          <c:max val="277.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j-lt"/>
                    <a:ea typeface="+mn-ea"/>
                    <a:cs typeface="+mn-cs"/>
                  </a:defRPr>
                </a:pPr>
                <a:r>
                  <a:rPr lang="pt-BR" sz="1000">
                    <a:solidFill>
                      <a:schemeClr val="tx1"/>
                    </a:solidFill>
                    <a:latin typeface="+mj-lt"/>
                  </a:rPr>
                  <a:t>Dose (Gy)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j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865408528"/>
        <c:crosses val="autoZero"/>
        <c:crossBetween val="midCat"/>
        <c:majorUnit val="50"/>
      </c:valAx>
      <c:valAx>
        <c:axId val="-18654085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rgbClr val="000000"/>
                    </a:solidFill>
                  </a:rPr>
                  <a:t>Intensity (a.u.)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E+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+mn-cs"/>
              </a:defRPr>
            </a:pPr>
            <a:endParaRPr lang="pt-BR"/>
          </a:p>
        </c:txPr>
        <c:crossAx val="-2070990848"/>
        <c:crosses val="autoZero"/>
        <c:crossBetween val="midCat"/>
        <c:majorUnit val="10000"/>
      </c:valAx>
      <c:spPr>
        <a:noFill/>
        <a:ln>
          <a:solidFill>
            <a:schemeClr val="tx1"/>
          </a:solidFill>
        </a:ln>
        <a:effectLst/>
      </c:spPr>
    </c:plotArea>
    <c:legend>
      <c:legendPos val="t"/>
      <c:layout>
        <c:manualLayout>
          <c:xMode val="edge"/>
          <c:yMode val="edge"/>
          <c:x val="0.28889909056570878"/>
          <c:y val="1.8051888495350721E-2"/>
          <c:w val="0.46868428443056476"/>
          <c:h val="9.25932406597323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+mj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ysClr val="window" lastClr="FFFFFF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0</xdr:row>
          <xdr:rowOff>180975</xdr:rowOff>
        </xdr:from>
        <xdr:to>
          <xdr:col>2</xdr:col>
          <xdr:colOff>847725</xdr:colOff>
          <xdr:row>2</xdr:row>
          <xdr:rowOff>9525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Fitting &gt;&gt;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0</xdr:rowOff>
        </xdr:from>
        <xdr:to>
          <xdr:col>2</xdr:col>
          <xdr:colOff>828675</xdr:colOff>
          <xdr:row>9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9529</xdr:colOff>
      <xdr:row>10</xdr:row>
      <xdr:rowOff>5050</xdr:rowOff>
    </xdr:from>
    <xdr:to>
      <xdr:col>10</xdr:col>
      <xdr:colOff>264583</xdr:colOff>
      <xdr:row>28</xdr:row>
      <xdr:rowOff>21167</xdr:rowOff>
    </xdr:to>
    <xdr:graphicFrame macro="">
      <xdr:nvGraphicFramePr>
        <xdr:cNvPr id="37" name="gra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1</xdr:row>
      <xdr:rowOff>171449</xdr:rowOff>
    </xdr:from>
    <xdr:ext cx="4362451" cy="327141"/>
    <xdr:sp macro="" textlink="">
      <xdr:nvSpPr>
        <xdr:cNvPr id="2" name="CaixaDeTexto 1"/>
        <xdr:cNvSpPr txBox="1"/>
      </xdr:nvSpPr>
      <xdr:spPr>
        <a:xfrm>
          <a:off x="3434042" y="361949"/>
          <a:ext cx="4362451" cy="327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500">
              <a:solidFill>
                <a:srgbClr val="FF0000"/>
              </a:solidFill>
            </a:rPr>
            <a:t>Don´t</a:t>
          </a:r>
          <a:r>
            <a:rPr lang="pt-BR" sz="1500" baseline="0">
              <a:solidFill>
                <a:srgbClr val="FF0000"/>
              </a:solidFill>
            </a:rPr>
            <a:t> use this Sheet, it is reserved for internal data!</a:t>
          </a:r>
          <a:endParaRPr lang="pt-BR" sz="1500">
            <a:solidFill>
              <a:srgbClr val="FF0000"/>
            </a:solidFill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57151</xdr:colOff>
      <xdr:row>9</xdr:row>
      <xdr:rowOff>20110</xdr:rowOff>
    </xdr:from>
    <xdr:to>
      <xdr:col>5</xdr:col>
      <xdr:colOff>974725</xdr:colOff>
      <xdr:row>22</xdr:row>
      <xdr:rowOff>96310</xdr:rowOff>
    </xdr:to>
    <xdr:graphicFrame macro="">
      <xdr:nvGraphicFramePr>
        <xdr:cNvPr id="2" name="grafico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1028701</xdr:colOff>
      <xdr:row>9</xdr:row>
      <xdr:rowOff>29633</xdr:rowOff>
    </xdr:from>
    <xdr:to>
      <xdr:col>9</xdr:col>
      <xdr:colOff>279401</xdr:colOff>
      <xdr:row>22</xdr:row>
      <xdr:rowOff>115358</xdr:rowOff>
    </xdr:to>
    <xdr:graphicFrame macro="">
      <xdr:nvGraphicFramePr>
        <xdr:cNvPr id="4" name="graficoD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171450</xdr:rowOff>
        </xdr:from>
        <xdr:to>
          <xdr:col>1</xdr:col>
          <xdr:colOff>609600</xdr:colOff>
          <xdr:row>6</xdr:row>
          <xdr:rowOff>0</xdr:rowOff>
        </xdr:to>
        <xdr:sp macro="" textlink="">
          <xdr:nvSpPr>
            <xdr:cNvPr id="2049" name="Button 1" descr="Fitok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Growth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O100"/>
  <sheetViews>
    <sheetView showGridLines="0" tabSelected="1" zoomScale="90" zoomScaleNormal="90" workbookViewId="0">
      <selection activeCell="N4" sqref="N4"/>
    </sheetView>
  </sheetViews>
  <sheetFormatPr defaultRowHeight="15" x14ac:dyDescent="0.25"/>
  <cols>
    <col min="1" max="1" width="8.42578125" style="3" customWidth="1"/>
    <col min="2" max="2" width="9.42578125" style="3" customWidth="1"/>
    <col min="3" max="3" width="12.85546875" style="3" customWidth="1"/>
    <col min="4" max="4" width="17.140625" style="3" customWidth="1"/>
    <col min="5" max="6" width="10.42578125" style="3" customWidth="1"/>
    <col min="7" max="7" width="14.140625" style="3" customWidth="1"/>
    <col min="8" max="8" width="10.42578125" style="3" customWidth="1"/>
    <col min="9" max="14" width="11.140625" style="3" customWidth="1"/>
    <col min="15" max="15" width="13.42578125" style="3" customWidth="1"/>
    <col min="16" max="16" width="16.140625" style="3" bestFit="1" customWidth="1"/>
    <col min="17" max="17" width="18.42578125" style="3" bestFit="1" customWidth="1"/>
    <col min="18" max="18" width="19.7109375" style="3" bestFit="1" customWidth="1"/>
    <col min="19" max="29" width="10.5703125" style="3" customWidth="1"/>
    <col min="30" max="30" width="8.5703125" style="3" customWidth="1"/>
    <col min="31" max="16384" width="9.140625" style="3"/>
  </cols>
  <sheetData>
    <row r="1" spans="1:15" x14ac:dyDescent="0.25">
      <c r="A1" s="12" t="s">
        <v>47</v>
      </c>
      <c r="D1" s="53">
        <v>0.14396</v>
      </c>
      <c r="E1" s="9" t="s">
        <v>16</v>
      </c>
      <c r="F1" s="9" t="s">
        <v>17</v>
      </c>
      <c r="G1" s="9" t="s">
        <v>18</v>
      </c>
      <c r="H1" s="9" t="s">
        <v>19</v>
      </c>
      <c r="I1" s="9" t="s">
        <v>20</v>
      </c>
      <c r="J1" s="9"/>
      <c r="K1" s="9"/>
      <c r="L1" s="9"/>
      <c r="M1" s="9"/>
      <c r="N1" s="9"/>
    </row>
    <row r="2" spans="1:15" x14ac:dyDescent="0.25">
      <c r="A2" s="12" t="s">
        <v>50</v>
      </c>
      <c r="B2" s="3" t="s">
        <v>42</v>
      </c>
      <c r="D2" s="31" t="s">
        <v>12</v>
      </c>
      <c r="E2" s="31" t="s">
        <v>51</v>
      </c>
      <c r="F2" s="31" t="s">
        <v>51</v>
      </c>
      <c r="G2" s="31" t="s">
        <v>51</v>
      </c>
      <c r="H2" s="31" t="s">
        <v>51</v>
      </c>
      <c r="I2" s="31">
        <v>2</v>
      </c>
      <c r="J2" s="31"/>
      <c r="K2" s="31"/>
      <c r="L2" s="31"/>
      <c r="M2" s="31"/>
      <c r="N2" s="31"/>
    </row>
    <row r="3" spans="1:15" x14ac:dyDescent="0.25">
      <c r="A3" s="12" t="s">
        <v>22</v>
      </c>
      <c r="B3" s="3">
        <v>90</v>
      </c>
      <c r="D3" s="9" t="s">
        <v>43</v>
      </c>
      <c r="E3" s="3">
        <v>164.05799999999999</v>
      </c>
      <c r="F3" s="3">
        <v>213.614</v>
      </c>
      <c r="G3" s="3">
        <v>277.601</v>
      </c>
      <c r="H3" s="3">
        <v>320.95499999999998</v>
      </c>
      <c r="I3" s="3">
        <v>395.61399999999998</v>
      </c>
    </row>
    <row r="4" spans="1:15" x14ac:dyDescent="0.25">
      <c r="A4" s="12" t="s">
        <v>23</v>
      </c>
      <c r="B4" s="3" t="s">
        <v>53</v>
      </c>
      <c r="C4" s="46" t="s">
        <v>44</v>
      </c>
      <c r="D4" s="9" t="s">
        <v>31</v>
      </c>
      <c r="E4" s="3">
        <v>34152.387999999999</v>
      </c>
      <c r="F4" s="3">
        <v>111611.66800000001</v>
      </c>
      <c r="G4" s="3">
        <v>20957.04</v>
      </c>
      <c r="H4" s="3">
        <v>70993.197</v>
      </c>
      <c r="I4" s="3">
        <v>12468.790999999999</v>
      </c>
    </row>
    <row r="5" spans="1:15" x14ac:dyDescent="0.25">
      <c r="A5" s="16" t="s">
        <v>24</v>
      </c>
      <c r="B5" s="3">
        <v>264</v>
      </c>
      <c r="C5" s="46" t="s">
        <v>48</v>
      </c>
      <c r="D5" s="9" t="s">
        <v>13</v>
      </c>
      <c r="E5" s="3">
        <v>1.0091000000000001</v>
      </c>
      <c r="F5" s="3">
        <v>1.0102</v>
      </c>
      <c r="G5" s="3">
        <v>1.1475</v>
      </c>
      <c r="H5" s="3">
        <v>1.2906</v>
      </c>
      <c r="I5" s="3">
        <v>2.4504000000000001</v>
      </c>
    </row>
    <row r="6" spans="1:15" x14ac:dyDescent="0.25">
      <c r="A6" s="16" t="s">
        <v>25</v>
      </c>
      <c r="B6" s="3">
        <v>0</v>
      </c>
      <c r="C6" s="46" t="s">
        <v>48</v>
      </c>
      <c r="D6" s="9" t="s">
        <v>14</v>
      </c>
      <c r="E6" s="3">
        <v>1.7168000000000001</v>
      </c>
      <c r="F6" s="3">
        <v>1.2423</v>
      </c>
      <c r="G6" s="3">
        <v>1.1874</v>
      </c>
      <c r="H6" s="3">
        <v>1.4518</v>
      </c>
      <c r="I6" s="3">
        <v>2</v>
      </c>
    </row>
    <row r="7" spans="1:15" x14ac:dyDescent="0.25">
      <c r="A7" s="15" t="s">
        <v>26</v>
      </c>
      <c r="B7" s="3">
        <v>5</v>
      </c>
      <c r="C7" s="46" t="s">
        <v>48</v>
      </c>
      <c r="D7" s="9" t="s">
        <v>40</v>
      </c>
      <c r="E7" s="3">
        <v>124623083909.17747</v>
      </c>
      <c r="F7" s="3">
        <v>6981749518.2092609</v>
      </c>
      <c r="G7" s="3">
        <v>6842808970.6814346</v>
      </c>
      <c r="H7" s="3">
        <v>18176071227.935814</v>
      </c>
      <c r="I7" s="3">
        <v>8.8806987859950029E+17</v>
      </c>
    </row>
    <row r="8" spans="1:15" x14ac:dyDescent="0.25">
      <c r="A8" s="16" t="s">
        <v>27</v>
      </c>
      <c r="B8" s="3">
        <v>22</v>
      </c>
      <c r="C8" s="46"/>
      <c r="D8" s="9" t="s">
        <v>41</v>
      </c>
      <c r="E8" s="3">
        <v>15.797577977815898</v>
      </c>
      <c r="F8" s="3">
        <v>294.44730735802619</v>
      </c>
      <c r="G8" s="3">
        <v>66401.594449097596</v>
      </c>
      <c r="H8" s="3">
        <v>6940501.008688312</v>
      </c>
      <c r="I8" s="3">
        <v>9.0447541692360182E+18</v>
      </c>
    </row>
    <row r="9" spans="1:15" x14ac:dyDescent="0.25">
      <c r="D9" s="9" t="s">
        <v>15</v>
      </c>
      <c r="E9" s="3">
        <v>1907608.5835975914</v>
      </c>
      <c r="F9" s="3">
        <v>6384793.3480103817</v>
      </c>
      <c r="G9" s="3">
        <v>1319037.9431135759</v>
      </c>
      <c r="H9" s="3">
        <v>5175609.7935559172</v>
      </c>
      <c r="I9" s="3">
        <v>723632.42457598902</v>
      </c>
    </row>
    <row r="10" spans="1:15" x14ac:dyDescent="0.25">
      <c r="A10" s="12" t="s">
        <v>28</v>
      </c>
      <c r="B10" s="33" t="s">
        <v>8</v>
      </c>
      <c r="C10" s="33" t="s">
        <v>9</v>
      </c>
      <c r="D10" s="32" t="s">
        <v>151</v>
      </c>
      <c r="E10" s="32" t="s">
        <v>90</v>
      </c>
      <c r="F10" s="32" t="s">
        <v>91</v>
      </c>
      <c r="G10" s="32" t="s">
        <v>92</v>
      </c>
      <c r="H10" s="32" t="s">
        <v>93</v>
      </c>
      <c r="I10" s="32" t="s">
        <v>94</v>
      </c>
      <c r="J10" s="32"/>
      <c r="K10" s="32"/>
      <c r="L10" s="32"/>
      <c r="M10" s="32"/>
      <c r="N10" s="32"/>
      <c r="O10" s="33" t="s">
        <v>0</v>
      </c>
    </row>
    <row r="11" spans="1:15" x14ac:dyDescent="0.25">
      <c r="A11" s="3">
        <v>1</v>
      </c>
      <c r="B11" s="3">
        <v>5</v>
      </c>
      <c r="C11" s="3">
        <v>24</v>
      </c>
      <c r="D11" s="3">
        <v>2.8914509920909295E-2</v>
      </c>
      <c r="E11" s="3">
        <v>2.4526572633485753E-2</v>
      </c>
      <c r="F11" s="3">
        <v>4.3849718839868105E-3</v>
      </c>
      <c r="G11" s="3">
        <v>2.8884586512514646E-6</v>
      </c>
      <c r="H11" s="3">
        <v>7.6944785481856959E-8</v>
      </c>
      <c r="I11" s="3">
        <v>5.3144584096508391E-22</v>
      </c>
    </row>
    <row r="12" spans="1:15" x14ac:dyDescent="0.25">
      <c r="A12" s="3">
        <v>2</v>
      </c>
      <c r="B12" s="3">
        <v>10</v>
      </c>
      <c r="C12" s="3">
        <v>49</v>
      </c>
      <c r="D12" s="3">
        <v>6.0818889040959931E-2</v>
      </c>
      <c r="E12" s="3">
        <v>5.1582357288717059E-2</v>
      </c>
      <c r="F12" s="3">
        <v>9.2296057800793467E-3</v>
      </c>
      <c r="G12" s="3">
        <v>6.7268542623199E-6</v>
      </c>
      <c r="H12" s="3">
        <v>1.9911790120200789E-7</v>
      </c>
      <c r="I12" s="3">
        <v>3.232000423340895E-21</v>
      </c>
    </row>
    <row r="13" spans="1:15" x14ac:dyDescent="0.25">
      <c r="A13" s="3">
        <v>3</v>
      </c>
      <c r="B13" s="3">
        <v>15</v>
      </c>
      <c r="C13" s="3">
        <v>62</v>
      </c>
      <c r="D13" s="3">
        <v>0.12466796550977663</v>
      </c>
      <c r="E13" s="3">
        <v>0.10572086227557326</v>
      </c>
      <c r="F13" s="3">
        <v>1.8931391627881888E-2</v>
      </c>
      <c r="G13" s="3">
        <v>1.5213053708700027E-5</v>
      </c>
      <c r="H13" s="3">
        <v>4.9855261277147001E-7</v>
      </c>
      <c r="I13" s="3">
        <v>1.8461854492684122E-20</v>
      </c>
    </row>
    <row r="14" spans="1:15" x14ac:dyDescent="0.25">
      <c r="A14" s="3">
        <v>4</v>
      </c>
      <c r="B14" s="3">
        <v>20</v>
      </c>
      <c r="C14" s="3">
        <v>21</v>
      </c>
      <c r="D14" s="3">
        <v>0.24936665026439073</v>
      </c>
      <c r="E14" s="3">
        <v>0.21144073052812851</v>
      </c>
      <c r="F14" s="3">
        <v>3.7891249523880337E-2</v>
      </c>
      <c r="G14" s="3">
        <v>3.3460409738367538E-5</v>
      </c>
      <c r="H14" s="3">
        <v>1.2098026435021927E-6</v>
      </c>
      <c r="I14" s="3">
        <v>9.9371757274120615E-20</v>
      </c>
    </row>
    <row r="15" spans="1:15" x14ac:dyDescent="0.25">
      <c r="A15" s="3">
        <v>5</v>
      </c>
      <c r="B15" s="3">
        <v>25</v>
      </c>
      <c r="C15" s="3">
        <v>0</v>
      </c>
      <c r="D15" s="3">
        <v>0.48733076252678725</v>
      </c>
      <c r="E15" s="3">
        <v>0.41316143317861043</v>
      </c>
      <c r="F15" s="3">
        <v>7.4094805086357324E-2</v>
      </c>
      <c r="G15" s="3">
        <v>7.1674523515368458E-5</v>
      </c>
      <c r="H15" s="3">
        <v>2.8497383041199513E-6</v>
      </c>
      <c r="I15" s="3">
        <v>5.0551397966504656E-19</v>
      </c>
    </row>
    <row r="16" spans="1:15" x14ac:dyDescent="0.25">
      <c r="A16" s="3">
        <v>6</v>
      </c>
      <c r="B16" s="3">
        <v>30</v>
      </c>
      <c r="C16" s="3">
        <v>28</v>
      </c>
      <c r="D16" s="3">
        <v>0.93155969735898314</v>
      </c>
      <c r="E16" s="3">
        <v>0.7896840991530556</v>
      </c>
      <c r="F16" s="3">
        <v>0.1417193507457935</v>
      </c>
      <c r="G16" s="3">
        <v>1.4972184744050567E-4</v>
      </c>
      <c r="H16" s="3">
        <v>6.5256126934971677E-6</v>
      </c>
      <c r="I16" s="3">
        <v>2.4372442763797802E-18</v>
      </c>
    </row>
    <row r="17" spans="1:9" x14ac:dyDescent="0.25">
      <c r="A17" s="3">
        <v>7</v>
      </c>
      <c r="B17" s="3">
        <v>35</v>
      </c>
      <c r="C17" s="3">
        <v>28</v>
      </c>
      <c r="D17" s="3">
        <v>1.7436760836783249</v>
      </c>
      <c r="E17" s="3">
        <v>1.4779379338012488</v>
      </c>
      <c r="F17" s="3">
        <v>0.26541823526273678</v>
      </c>
      <c r="G17" s="3">
        <v>3.053680327536444E-4</v>
      </c>
      <c r="H17" s="3">
        <v>1.4546581585758035E-5</v>
      </c>
      <c r="I17" s="3">
        <v>1.1165933433933608E-17</v>
      </c>
    </row>
    <row r="18" spans="1:9" x14ac:dyDescent="0.25">
      <c r="A18" s="3">
        <v>8</v>
      </c>
      <c r="B18" s="3">
        <v>40</v>
      </c>
      <c r="C18" s="3">
        <v>55</v>
      </c>
      <c r="D18" s="3">
        <v>3.1990858049515416</v>
      </c>
      <c r="E18" s="3">
        <v>2.7112195295187225</v>
      </c>
      <c r="F18" s="3">
        <v>0.4872258647159825</v>
      </c>
      <c r="G18" s="3">
        <v>6.0880371837908516E-4</v>
      </c>
      <c r="H18" s="3">
        <v>3.1606998457679479E-5</v>
      </c>
      <c r="I18" s="3">
        <v>4.8728500037438782E-17</v>
      </c>
    </row>
    <row r="19" spans="1:9" x14ac:dyDescent="0.25">
      <c r="A19" s="3">
        <v>9</v>
      </c>
      <c r="B19" s="3">
        <v>45</v>
      </c>
      <c r="C19" s="3">
        <v>63</v>
      </c>
      <c r="D19" s="3">
        <v>5.7583707208099639</v>
      </c>
      <c r="E19" s="3">
        <v>4.8796342032124898</v>
      </c>
      <c r="F19" s="3">
        <v>0.87748178096365459</v>
      </c>
      <c r="G19" s="3">
        <v>1.1877154068319323E-3</v>
      </c>
      <c r="H19" s="3">
        <v>6.7021226987570417E-5</v>
      </c>
      <c r="I19" s="3">
        <v>2.0302909301142157E-16</v>
      </c>
    </row>
    <row r="20" spans="1:9" x14ac:dyDescent="0.25">
      <c r="A20" s="3">
        <v>10</v>
      </c>
      <c r="B20" s="3">
        <v>50</v>
      </c>
      <c r="C20" s="3">
        <v>22</v>
      </c>
      <c r="D20" s="3">
        <v>10.178165053362173</v>
      </c>
      <c r="E20" s="3">
        <v>8.6239453757673061</v>
      </c>
      <c r="F20" s="3">
        <v>1.5518111420703578</v>
      </c>
      <c r="G20" s="3">
        <v>2.2696873993514775E-3</v>
      </c>
      <c r="H20" s="3">
        <v>1.3884812515672072E-4</v>
      </c>
      <c r="I20" s="3">
        <v>8.0938345958517426E-16</v>
      </c>
    </row>
    <row r="21" spans="1:9" x14ac:dyDescent="0.25">
      <c r="A21" s="3">
        <v>11</v>
      </c>
      <c r="B21" s="3">
        <v>55</v>
      </c>
      <c r="C21" s="3">
        <v>88</v>
      </c>
      <c r="D21" s="3">
        <v>17.680443823639074</v>
      </c>
      <c r="E21" s="3">
        <v>14.978829640880585</v>
      </c>
      <c r="F21" s="3">
        <v>2.6970803010822375</v>
      </c>
      <c r="G21" s="3">
        <v>4.2525439726385939E-3</v>
      </c>
      <c r="H21" s="3">
        <v>2.8133770361165738E-4</v>
      </c>
      <c r="I21" s="3">
        <v>3.0934841152244222E-15</v>
      </c>
    </row>
    <row r="22" spans="1:9" x14ac:dyDescent="0.25">
      <c r="A22" s="3">
        <v>12</v>
      </c>
      <c r="B22" s="3">
        <v>60</v>
      </c>
      <c r="C22" s="3">
        <v>106</v>
      </c>
      <c r="D22" s="3">
        <v>30.206779890099615</v>
      </c>
      <c r="E22" s="3">
        <v>25.587960355509757</v>
      </c>
      <c r="F22" s="3">
        <v>4.6104425202357122</v>
      </c>
      <c r="G22" s="3">
        <v>7.8189167530252381E-3</v>
      </c>
      <c r="H22" s="3">
        <v>5.580976011108703E-4</v>
      </c>
      <c r="I22" s="3">
        <v>1.1356984564354329E-14</v>
      </c>
    </row>
    <row r="23" spans="1:9" x14ac:dyDescent="0.25">
      <c r="A23" s="3">
        <v>13</v>
      </c>
      <c r="B23" s="3">
        <v>65</v>
      </c>
      <c r="C23" s="3">
        <v>106</v>
      </c>
      <c r="D23" s="3">
        <v>50.79413166475382</v>
      </c>
      <c r="E23" s="3">
        <v>43.02173966954431</v>
      </c>
      <c r="F23" s="3">
        <v>7.7571874801214911</v>
      </c>
      <c r="G23" s="3">
        <v>1.4119601800725209E-2</v>
      </c>
      <c r="H23" s="3">
        <v>1.0849132872525384E-3</v>
      </c>
      <c r="I23" s="3">
        <v>4.0121308280424655E-14</v>
      </c>
    </row>
    <row r="24" spans="1:9" x14ac:dyDescent="0.25">
      <c r="A24" s="3">
        <v>14</v>
      </c>
      <c r="B24" s="3">
        <v>70</v>
      </c>
      <c r="C24" s="3">
        <v>163</v>
      </c>
      <c r="D24" s="3">
        <v>84.121448849113378</v>
      </c>
      <c r="E24" s="3">
        <v>71.239106080988847</v>
      </c>
      <c r="F24" s="3">
        <v>12.855212064303334</v>
      </c>
      <c r="G24" s="3">
        <v>2.5062148640577379E-2</v>
      </c>
      <c r="H24" s="3">
        <v>2.0685551804910185E-3</v>
      </c>
      <c r="I24" s="3">
        <v>1.3661996784518132E-13</v>
      </c>
    </row>
    <row r="25" spans="1:9" x14ac:dyDescent="0.25">
      <c r="A25" s="3">
        <v>15</v>
      </c>
      <c r="B25" s="3">
        <v>75</v>
      </c>
      <c r="C25" s="3">
        <v>279</v>
      </c>
      <c r="D25" s="3">
        <v>137.29186177495694</v>
      </c>
      <c r="E25" s="3">
        <v>116.24757527216703</v>
      </c>
      <c r="F25" s="3">
        <v>20.996657023462795</v>
      </c>
      <c r="G25" s="3">
        <v>4.3757893720123495E-2</v>
      </c>
      <c r="H25" s="3">
        <v>3.8715856065551068E-3</v>
      </c>
      <c r="I25" s="3">
        <v>4.4912631985603739E-13</v>
      </c>
    </row>
    <row r="26" spans="1:9" x14ac:dyDescent="0.25">
      <c r="A26" s="3">
        <v>16</v>
      </c>
      <c r="B26" s="3">
        <v>80</v>
      </c>
      <c r="C26" s="3">
        <v>339</v>
      </c>
      <c r="D26" s="3">
        <v>220.93269829815833</v>
      </c>
      <c r="E26" s="3">
        <v>187.02964037863646</v>
      </c>
      <c r="F26" s="3">
        <v>33.82073522288826</v>
      </c>
      <c r="G26" s="3">
        <v>7.5203971371674908E-2</v>
      </c>
      <c r="H26" s="3">
        <v>7.1187252605013048E-3</v>
      </c>
      <c r="I26" s="3">
        <v>1.4275367178304568E-12</v>
      </c>
    </row>
    <row r="27" spans="1:9" x14ac:dyDescent="0.25">
      <c r="A27" s="3">
        <v>17</v>
      </c>
      <c r="B27" s="3">
        <v>85</v>
      </c>
      <c r="C27" s="3">
        <v>391</v>
      </c>
      <c r="D27" s="3">
        <v>350.71255089184564</v>
      </c>
      <c r="E27" s="3">
        <v>296.81622476307155</v>
      </c>
      <c r="F27" s="3">
        <v>53.756148769104719</v>
      </c>
      <c r="G27" s="3">
        <v>0.12730879681760085</v>
      </c>
      <c r="H27" s="3">
        <v>1.2868562847413228E-2</v>
      </c>
      <c r="I27" s="3">
        <v>4.3932254066441308E-12</v>
      </c>
    </row>
    <row r="28" spans="1:9" x14ac:dyDescent="0.25">
      <c r="A28" s="3">
        <v>18</v>
      </c>
      <c r="B28" s="3">
        <v>90</v>
      </c>
      <c r="C28" s="3">
        <v>626</v>
      </c>
      <c r="D28" s="3">
        <v>549.38500388094167</v>
      </c>
      <c r="E28" s="3">
        <v>464.79282234340315</v>
      </c>
      <c r="F28" s="3">
        <v>84.356882428799892</v>
      </c>
      <c r="G28" s="3">
        <v>0.21241271454446634</v>
      </c>
      <c r="H28" s="3">
        <v>2.2886394181102325E-2</v>
      </c>
      <c r="I28" s="3">
        <v>1.3107996280076646E-11</v>
      </c>
    </row>
    <row r="29" spans="1:9" x14ac:dyDescent="0.25">
      <c r="A29" s="3">
        <v>19</v>
      </c>
      <c r="B29" s="3">
        <v>95</v>
      </c>
      <c r="C29" s="3">
        <v>1003</v>
      </c>
      <c r="D29" s="3">
        <v>849.45938932695697</v>
      </c>
      <c r="E29" s="3">
        <v>718.30814423749644</v>
      </c>
      <c r="F29" s="3">
        <v>130.76166073874722</v>
      </c>
      <c r="G29" s="3">
        <v>0.34951311866546914</v>
      </c>
      <c r="H29" s="3">
        <v>4.007123200993639E-2</v>
      </c>
      <c r="I29" s="3">
        <v>3.7965882284372869E-11</v>
      </c>
    </row>
    <row r="30" spans="1:9" x14ac:dyDescent="0.25">
      <c r="A30" s="3">
        <v>20</v>
      </c>
      <c r="B30" s="3">
        <v>100</v>
      </c>
      <c r="C30" s="3">
        <v>1383</v>
      </c>
      <c r="D30" s="3">
        <v>1296.5444264760224</v>
      </c>
      <c r="E30" s="3">
        <v>1095.5928652470323</v>
      </c>
      <c r="F30" s="3">
        <v>200.31496754053765</v>
      </c>
      <c r="G30" s="3">
        <v>0.56747921013451141</v>
      </c>
      <c r="H30" s="3">
        <v>6.9114478211187019E-2</v>
      </c>
      <c r="I30" s="3">
        <v>1.0687433647707157E-10</v>
      </c>
    </row>
    <row r="31" spans="1:9" x14ac:dyDescent="0.25">
      <c r="A31" s="3">
        <v>21</v>
      </c>
      <c r="B31" s="3">
        <v>105</v>
      </c>
      <c r="C31" s="3">
        <v>2180</v>
      </c>
      <c r="D31" s="3">
        <v>1953.2640805356912</v>
      </c>
      <c r="E31" s="3">
        <v>1648.8408746183809</v>
      </c>
      <c r="F31" s="3">
        <v>303.39606378913072</v>
      </c>
      <c r="G31" s="3">
        <v>0.90964020708765825</v>
      </c>
      <c r="H31" s="3">
        <v>0.11750192079913652</v>
      </c>
      <c r="I31" s="3">
        <v>2.9272989656194347E-10</v>
      </c>
    </row>
    <row r="32" spans="1:9" x14ac:dyDescent="0.25">
      <c r="A32" s="3">
        <v>22</v>
      </c>
      <c r="B32" s="3">
        <v>110</v>
      </c>
      <c r="C32" s="3">
        <v>2920</v>
      </c>
      <c r="D32" s="3">
        <v>2903.3286949069143</v>
      </c>
      <c r="E32" s="3">
        <v>2447.1800627421753</v>
      </c>
      <c r="F32" s="3">
        <v>454.5113567356085</v>
      </c>
      <c r="G32" s="3">
        <v>1.4402575825666399</v>
      </c>
      <c r="H32" s="3">
        <v>0.19701784578313322</v>
      </c>
      <c r="I32" s="3">
        <v>7.8097975941127704E-10</v>
      </c>
    </row>
    <row r="33" spans="1:9" x14ac:dyDescent="0.25">
      <c r="A33" s="3">
        <v>23</v>
      </c>
      <c r="B33" s="3">
        <v>115</v>
      </c>
      <c r="C33" s="3">
        <v>4200</v>
      </c>
      <c r="D33" s="3">
        <v>4254.7458043735578</v>
      </c>
      <c r="E33" s="3">
        <v>3578.4527121804877</v>
      </c>
      <c r="F33" s="3">
        <v>673.71356509745544</v>
      </c>
      <c r="G33" s="3">
        <v>2.2535528623906775</v>
      </c>
      <c r="H33" s="3">
        <v>0.32597423119337976</v>
      </c>
      <c r="I33" s="3">
        <v>2.0315751401896613E-9</v>
      </c>
    </row>
    <row r="34" spans="1:9" x14ac:dyDescent="0.25">
      <c r="A34" s="3">
        <v>24</v>
      </c>
      <c r="B34" s="3">
        <v>120</v>
      </c>
      <c r="C34" s="3">
        <v>6008</v>
      </c>
      <c r="D34" s="3">
        <v>6140.1518332959258</v>
      </c>
      <c r="E34" s="3">
        <v>5147.7171763795068</v>
      </c>
      <c r="F34" s="3">
        <v>988.41601807659708</v>
      </c>
      <c r="G34" s="3">
        <v>3.4861645077888146</v>
      </c>
      <c r="H34" s="3">
        <v>0.53247432687516638</v>
      </c>
      <c r="I34" s="3">
        <v>5.1578097860952216E-9</v>
      </c>
    </row>
    <row r="35" spans="1:9" x14ac:dyDescent="0.25">
      <c r="A35" s="3">
        <v>25</v>
      </c>
      <c r="B35" s="3">
        <v>125</v>
      </c>
      <c r="C35" s="3">
        <v>8499</v>
      </c>
      <c r="D35" s="3">
        <v>8710.8133200572247</v>
      </c>
      <c r="E35" s="3">
        <v>7268.9522730538747</v>
      </c>
      <c r="F35" s="3">
        <v>1435.6677544116963</v>
      </c>
      <c r="G35" s="3">
        <v>5.3341578624113346</v>
      </c>
      <c r="H35" s="3">
        <v>0.85913471645178185</v>
      </c>
      <c r="I35" s="3">
        <v>1.2791896592798742E-8</v>
      </c>
    </row>
    <row r="36" spans="1:9" x14ac:dyDescent="0.25">
      <c r="A36" s="3">
        <v>26</v>
      </c>
      <c r="B36" s="3">
        <v>130</v>
      </c>
      <c r="C36" s="3">
        <v>12010</v>
      </c>
      <c r="D36" s="3">
        <v>12119.333763806597</v>
      </c>
      <c r="E36" s="3">
        <v>10044.950713310614</v>
      </c>
      <c r="F36" s="3">
        <v>2064.9371908201488</v>
      </c>
      <c r="G36" s="3">
        <v>8.0760187727654511</v>
      </c>
      <c r="H36" s="3">
        <v>1.3698408720499591</v>
      </c>
      <c r="I36" s="3">
        <v>3.1018434280257665E-8</v>
      </c>
    </row>
    <row r="37" spans="1:9" x14ac:dyDescent="0.25">
      <c r="A37" s="3">
        <v>27</v>
      </c>
      <c r="B37" s="3">
        <v>135</v>
      </c>
      <c r="C37" s="3">
        <v>16270</v>
      </c>
      <c r="D37" s="3">
        <v>16485.744456471981</v>
      </c>
      <c r="E37" s="3">
        <v>13530.075598446474</v>
      </c>
      <c r="F37" s="3">
        <v>2941.4061188201085</v>
      </c>
      <c r="G37" s="3">
        <v>12.103431672575589</v>
      </c>
      <c r="H37" s="3">
        <v>2.1593074592255155</v>
      </c>
      <c r="I37" s="3">
        <v>7.3600322459193701E-8</v>
      </c>
    </row>
    <row r="38" spans="1:9" x14ac:dyDescent="0.25">
      <c r="A38" s="3">
        <v>28</v>
      </c>
      <c r="B38" s="3">
        <v>140</v>
      </c>
      <c r="C38" s="3">
        <v>21845</v>
      </c>
      <c r="D38" s="3">
        <v>21845.109793630039</v>
      </c>
      <c r="E38" s="3">
        <v>17674.10035360061</v>
      </c>
      <c r="F38" s="3">
        <v>4149.6808901324766</v>
      </c>
      <c r="G38" s="3">
        <v>17.962082572645972</v>
      </c>
      <c r="H38" s="3">
        <v>3.3664671532806456</v>
      </c>
      <c r="I38" s="3">
        <v>1.7102384500060092E-7</v>
      </c>
    </row>
    <row r="39" spans="1:9" x14ac:dyDescent="0.25">
      <c r="A39" s="3">
        <v>29</v>
      </c>
      <c r="B39" s="3">
        <v>145</v>
      </c>
      <c r="C39" s="3">
        <v>28184</v>
      </c>
      <c r="D39" s="3">
        <v>28085.649901507255</v>
      </c>
      <c r="E39" s="3">
        <v>22256.399596583415</v>
      </c>
      <c r="F39" s="3">
        <v>5797.6520322869264</v>
      </c>
      <c r="G39" s="3">
        <v>26.405238987359464</v>
      </c>
      <c r="H39" s="3">
        <v>5.1930332600855742</v>
      </c>
      <c r="I39" s="3">
        <v>3.8947227156742249E-7</v>
      </c>
    </row>
    <row r="40" spans="1:9" x14ac:dyDescent="0.25">
      <c r="A40" s="3">
        <v>30</v>
      </c>
      <c r="B40" s="3">
        <v>150</v>
      </c>
      <c r="C40" s="3">
        <v>35430</v>
      </c>
      <c r="D40" s="3">
        <v>34905.666525115063</v>
      </c>
      <c r="E40" s="3">
        <v>26839.34245141019</v>
      </c>
      <c r="F40" s="3">
        <v>8019.9316481996111</v>
      </c>
      <c r="G40" s="3">
        <v>38.463437955098641</v>
      </c>
      <c r="H40" s="3">
        <v>7.9289866803015316</v>
      </c>
      <c r="I40" s="3">
        <v>8.6986082770683567E-7</v>
      </c>
    </row>
    <row r="41" spans="1:9" x14ac:dyDescent="0.25">
      <c r="A41" s="3">
        <v>31</v>
      </c>
      <c r="B41" s="3">
        <v>155</v>
      </c>
      <c r="C41" s="3">
        <v>42401</v>
      </c>
      <c r="D41" s="3">
        <v>41835.932856891413</v>
      </c>
      <c r="E41" s="3">
        <v>30788.600162665349</v>
      </c>
      <c r="F41" s="3">
        <v>10979.811206124066</v>
      </c>
      <c r="G41" s="3">
        <v>55.534242936174365</v>
      </c>
      <c r="H41" s="3">
        <v>11.987243259162083</v>
      </c>
      <c r="I41" s="3">
        <v>1.9066557188103471E-6</v>
      </c>
    </row>
    <row r="42" spans="1:9" x14ac:dyDescent="0.25">
      <c r="A42" s="3">
        <v>32</v>
      </c>
      <c r="B42" s="3">
        <v>160</v>
      </c>
      <c r="C42" s="3">
        <v>48244</v>
      </c>
      <c r="D42" s="3">
        <v>48367.163609740594</v>
      </c>
      <c r="E42" s="3">
        <v>33401.767071646464</v>
      </c>
      <c r="F42" s="3">
        <v>14867.949481230453</v>
      </c>
      <c r="G42" s="3">
        <v>79.496671311186347</v>
      </c>
      <c r="H42" s="3">
        <v>17.950381448313934</v>
      </c>
      <c r="I42" s="3">
        <v>4.1041792778983434E-6</v>
      </c>
    </row>
    <row r="43" spans="1:9" x14ac:dyDescent="0.25">
      <c r="A43" s="3">
        <v>33</v>
      </c>
      <c r="B43" s="3">
        <v>165</v>
      </c>
      <c r="C43" s="3">
        <v>54177</v>
      </c>
      <c r="D43" s="3">
        <v>54166.089052002695</v>
      </c>
      <c r="E43" s="3">
        <v>34131.610468485538</v>
      </c>
      <c r="F43" s="3">
        <v>19894.990033601873</v>
      </c>
      <c r="G43" s="3">
        <v>112.85546972293373</v>
      </c>
      <c r="H43" s="3">
        <v>26.633071511117318</v>
      </c>
      <c r="I43" s="3">
        <v>8.6812303107198688E-6</v>
      </c>
    </row>
    <row r="44" spans="1:9" x14ac:dyDescent="0.25">
      <c r="A44" s="3">
        <v>34</v>
      </c>
      <c r="B44" s="3">
        <v>170</v>
      </c>
      <c r="C44" s="3">
        <v>57998</v>
      </c>
      <c r="D44" s="3">
        <v>59277.744688768486</v>
      </c>
      <c r="E44" s="3">
        <v>32805.566324188592</v>
      </c>
      <c r="F44" s="3">
        <v>26274.092795701141</v>
      </c>
      <c r="G44" s="3">
        <v>158.92078596698869</v>
      </c>
      <c r="H44" s="3">
        <v>39.164764856892639</v>
      </c>
      <c r="I44" s="3">
        <v>1.8054869893943008E-5</v>
      </c>
    </row>
    <row r="45" spans="1:9" x14ac:dyDescent="0.25">
      <c r="A45" s="3">
        <v>35</v>
      </c>
      <c r="B45" s="3">
        <v>175</v>
      </c>
      <c r="C45" s="3">
        <v>62012</v>
      </c>
      <c r="D45" s="3">
        <v>64174.485497528214</v>
      </c>
      <c r="E45" s="3">
        <v>29707.093707089836</v>
      </c>
      <c r="F45" s="3">
        <v>34188.264746836161</v>
      </c>
      <c r="G45" s="3">
        <v>222.0287153972647</v>
      </c>
      <c r="H45" s="3">
        <v>57.098291263715595</v>
      </c>
      <c r="I45" s="3">
        <v>3.6941227116412432E-5</v>
      </c>
    </row>
    <row r="46" spans="1:9" x14ac:dyDescent="0.25">
      <c r="A46" s="3">
        <v>36</v>
      </c>
      <c r="B46" s="3">
        <v>180</v>
      </c>
      <c r="C46" s="3">
        <v>68299</v>
      </c>
      <c r="D46" s="3">
        <v>69587.216836315012</v>
      </c>
      <c r="E46" s="3">
        <v>25459.681538139586</v>
      </c>
      <c r="F46" s="3">
        <v>43737.176649499554</v>
      </c>
      <c r="G46" s="3">
        <v>307.80729293416033</v>
      </c>
      <c r="H46" s="3">
        <v>82.551281342720401</v>
      </c>
      <c r="I46" s="3">
        <v>7.4398989204355677E-5</v>
      </c>
    </row>
    <row r="47" spans="1:9" x14ac:dyDescent="0.25">
      <c r="A47" s="3">
        <v>37</v>
      </c>
      <c r="B47" s="3">
        <v>185</v>
      </c>
      <c r="C47" s="3">
        <v>76190</v>
      </c>
      <c r="D47" s="3">
        <v>76190.372584144294</v>
      </c>
      <c r="E47" s="3">
        <v>20788.143718782307</v>
      </c>
      <c r="F47" s="3">
        <v>54860.349814204601</v>
      </c>
      <c r="G47" s="3">
        <v>423.49012793181697</v>
      </c>
      <c r="H47" s="3">
        <v>118.38877565962274</v>
      </c>
      <c r="I47" s="3">
        <v>1.4756594886769113E-4</v>
      </c>
    </row>
    <row r="48" spans="1:9" x14ac:dyDescent="0.25">
      <c r="A48" s="3">
        <v>38</v>
      </c>
      <c r="B48" s="3">
        <v>190</v>
      </c>
      <c r="C48" s="3">
        <v>84651</v>
      </c>
      <c r="D48" s="3">
        <v>84285.600143370088</v>
      </c>
      <c r="E48" s="3">
        <v>16298.453470488666</v>
      </c>
      <c r="F48" s="3">
        <v>67240.414356790221</v>
      </c>
      <c r="G48" s="3">
        <v>578.27506005813461</v>
      </c>
      <c r="H48" s="3">
        <v>168.45696764080114</v>
      </c>
      <c r="I48" s="3">
        <v>2.8839226971559106E-4</v>
      </c>
    </row>
    <row r="49" spans="1:9" x14ac:dyDescent="0.25">
      <c r="A49" s="3">
        <v>39</v>
      </c>
      <c r="B49" s="3">
        <v>195</v>
      </c>
      <c r="C49" s="3">
        <v>94120</v>
      </c>
      <c r="D49" s="3">
        <v>93594.561160612502</v>
      </c>
      <c r="E49" s="3">
        <v>12369.160287339142</v>
      </c>
      <c r="F49" s="3">
        <v>80203.804157468898</v>
      </c>
      <c r="G49" s="3">
        <v>783.71648529362744</v>
      </c>
      <c r="H49" s="3">
        <v>237.87967490709477</v>
      </c>
      <c r="I49" s="3">
        <v>5.5560375472751627E-4</v>
      </c>
    </row>
    <row r="50" spans="1:9" x14ac:dyDescent="0.25">
      <c r="A50" s="3">
        <v>40</v>
      </c>
      <c r="B50" s="3">
        <v>200</v>
      </c>
      <c r="C50" s="3">
        <v>103743</v>
      </c>
      <c r="D50" s="3">
        <v>103199.66842204306</v>
      </c>
      <c r="E50" s="3">
        <v>9155.4052408577936</v>
      </c>
      <c r="F50" s="3">
        <v>92656.706179817993</v>
      </c>
      <c r="G50" s="3">
        <v>1054.1252618675076</v>
      </c>
      <c r="H50" s="3">
        <v>333.43068383047682</v>
      </c>
      <c r="I50" s="3">
        <v>1.055669279980607E-3</v>
      </c>
    </row>
    <row r="51" spans="1:9" x14ac:dyDescent="0.25">
      <c r="A51" s="3">
        <v>41</v>
      </c>
      <c r="B51" s="3">
        <v>205</v>
      </c>
      <c r="C51" s="3">
        <v>111636</v>
      </c>
      <c r="D51" s="3">
        <v>111639.08969538506</v>
      </c>
      <c r="E51" s="3">
        <v>6653.3361155579505</v>
      </c>
      <c r="F51" s="3">
        <v>103114.82880991054</v>
      </c>
      <c r="G51" s="3">
        <v>1406.926515110621</v>
      </c>
      <c r="H51" s="3">
        <v>463.99627573863296</v>
      </c>
      <c r="I51" s="3">
        <v>1.9790673090122625E-3</v>
      </c>
    </row>
    <row r="52" spans="1:9" x14ac:dyDescent="0.25">
      <c r="A52" s="3">
        <v>42</v>
      </c>
      <c r="B52" s="3">
        <v>210</v>
      </c>
      <c r="C52" s="3">
        <v>116509</v>
      </c>
      <c r="D52" s="3">
        <v>117167.22247684184</v>
      </c>
      <c r="E52" s="3">
        <v>4773.475907681961</v>
      </c>
      <c r="F52" s="3">
        <v>109889.71068300182</v>
      </c>
      <c r="G52" s="3">
        <v>1862.8897003768416</v>
      </c>
      <c r="H52" s="3">
        <v>641.14252356305701</v>
      </c>
      <c r="I52" s="3">
        <v>3.6622181695004446E-3</v>
      </c>
    </row>
    <row r="53" spans="1:9" x14ac:dyDescent="0.25">
      <c r="A53" s="3">
        <v>43</v>
      </c>
      <c r="B53" s="3">
        <v>215</v>
      </c>
      <c r="C53" s="3">
        <v>117645</v>
      </c>
      <c r="D53" s="3">
        <v>118179.62940983353</v>
      </c>
      <c r="E53" s="3">
        <v>3396.2902948396468</v>
      </c>
      <c r="F53" s="3">
        <v>111457.43864693961</v>
      </c>
      <c r="G53" s="3">
        <v>2446.0932510297889</v>
      </c>
      <c r="H53" s="3">
        <v>879.80052507881112</v>
      </c>
      <c r="I53" s="3">
        <v>6.691945670823019E-3</v>
      </c>
    </row>
    <row r="54" spans="1:9" x14ac:dyDescent="0.25">
      <c r="A54" s="3">
        <v>44</v>
      </c>
      <c r="B54" s="3">
        <v>220</v>
      </c>
      <c r="C54" s="3">
        <v>113922</v>
      </c>
      <c r="D54" s="3">
        <v>113731.59518053893</v>
      </c>
      <c r="E54" s="3">
        <v>2404.7593871504532</v>
      </c>
      <c r="F54" s="3">
        <v>106944.32988925253</v>
      </c>
      <c r="G54" s="3">
        <v>3183.4155196880183</v>
      </c>
      <c r="H54" s="3">
        <v>1199.0783048722335</v>
      </c>
      <c r="I54" s="3">
        <v>1.2079575701908879E-2</v>
      </c>
    </row>
    <row r="55" spans="1:9" x14ac:dyDescent="0.25">
      <c r="A55" s="3">
        <v>45</v>
      </c>
      <c r="B55" s="3">
        <v>225</v>
      </c>
      <c r="C55" s="3">
        <v>103972</v>
      </c>
      <c r="D55" s="3">
        <v>103973.25738997958</v>
      </c>
      <c r="E55" s="3">
        <v>1699.0385461064168</v>
      </c>
      <c r="F55" s="3">
        <v>96547.742466193507</v>
      </c>
      <c r="G55" s="3">
        <v>4103.2561807922239</v>
      </c>
      <c r="H55" s="3">
        <v>1623.198649140156</v>
      </c>
      <c r="I55" s="3">
        <v>2.1547747282134034E-2</v>
      </c>
    </row>
    <row r="56" spans="1:9" x14ac:dyDescent="0.25">
      <c r="A56" s="3">
        <v>46</v>
      </c>
      <c r="B56" s="3">
        <v>230</v>
      </c>
      <c r="C56" s="3">
        <v>91140</v>
      </c>
      <c r="D56" s="3">
        <v>90270.734572705231</v>
      </c>
      <c r="E56" s="3">
        <v>1200.2755090461023</v>
      </c>
      <c r="F56" s="3">
        <v>81654.777229791478</v>
      </c>
      <c r="G56" s="3">
        <v>5233.0992226778853</v>
      </c>
      <c r="H56" s="3">
        <v>2182.5446135641077</v>
      </c>
      <c r="I56" s="3">
        <v>3.7997625651592128E-2</v>
      </c>
    </row>
    <row r="57" spans="1:9" x14ac:dyDescent="0.25">
      <c r="A57" s="3">
        <v>47</v>
      </c>
      <c r="B57" s="3">
        <v>235</v>
      </c>
      <c r="C57" s="3">
        <v>75813</v>
      </c>
      <c r="D57" s="3">
        <v>74877.822679903853</v>
      </c>
      <c r="E57" s="3">
        <v>849.10272854745563</v>
      </c>
      <c r="F57" s="3">
        <v>64518.428844985894</v>
      </c>
      <c r="G57" s="3">
        <v>6595.4603137766226</v>
      </c>
      <c r="H57" s="3">
        <v>2914.7645308520118</v>
      </c>
      <c r="I57" s="3">
        <v>6.6261741873453142E-2</v>
      </c>
    </row>
    <row r="58" spans="1:9" x14ac:dyDescent="0.25">
      <c r="A58" s="3">
        <v>48</v>
      </c>
      <c r="B58" s="3">
        <v>240</v>
      </c>
      <c r="C58" s="3">
        <v>60166</v>
      </c>
      <c r="D58" s="3">
        <v>60257.994141622796</v>
      </c>
      <c r="E58" s="3">
        <v>602.17400341673408</v>
      </c>
      <c r="F58" s="3">
        <v>47588.086930149773</v>
      </c>
      <c r="G58" s="3">
        <v>8201.7787527161454</v>
      </c>
      <c r="H58" s="3">
        <v>3865.8401510148533</v>
      </c>
      <c r="I58" s="3">
        <v>0.1143043252962231</v>
      </c>
    </row>
    <row r="59" spans="1:9" x14ac:dyDescent="0.25">
      <c r="A59" s="3">
        <v>49</v>
      </c>
      <c r="B59" s="3">
        <v>245</v>
      </c>
      <c r="C59" s="3">
        <v>47878</v>
      </c>
      <c r="D59" s="3">
        <v>48371.897256183503</v>
      </c>
      <c r="E59" s="3">
        <v>428.46363746190912</v>
      </c>
      <c r="F59" s="3">
        <v>32808.270292798654</v>
      </c>
      <c r="G59" s="3">
        <v>10044.020530070271</v>
      </c>
      <c r="H59" s="3">
        <v>5090.9476802479176</v>
      </c>
      <c r="I59" s="3">
        <v>0.19511560474751849</v>
      </c>
    </row>
    <row r="60" spans="1:9" x14ac:dyDescent="0.25">
      <c r="A60" s="3">
        <v>50</v>
      </c>
      <c r="B60" s="3">
        <v>250</v>
      </c>
      <c r="C60" s="3">
        <v>39883</v>
      </c>
      <c r="D60" s="3">
        <v>40256.955535650894</v>
      </c>
      <c r="E60" s="3">
        <v>306.04353144509196</v>
      </c>
      <c r="F60" s="3">
        <v>21211.450564994444</v>
      </c>
      <c r="G60" s="3">
        <v>12084.297915041012</v>
      </c>
      <c r="H60" s="3">
        <v>6654.8338524770697</v>
      </c>
      <c r="I60" s="3">
        <v>0.32967169328396456</v>
      </c>
    </row>
    <row r="61" spans="1:9" x14ac:dyDescent="0.25">
      <c r="A61" s="3">
        <v>51</v>
      </c>
      <c r="B61" s="3">
        <v>255</v>
      </c>
      <c r="C61" s="3">
        <v>36083</v>
      </c>
      <c r="D61" s="3">
        <v>36020.273381900544</v>
      </c>
      <c r="E61" s="3">
        <v>219.53368050552979</v>
      </c>
      <c r="F61" s="3">
        <v>12925.078130031658</v>
      </c>
      <c r="G61" s="3">
        <v>14243.82869176683</v>
      </c>
      <c r="H61" s="3">
        <v>8631.281364630946</v>
      </c>
      <c r="I61" s="3">
        <v>0.55151496558205482</v>
      </c>
    </row>
    <row r="62" spans="1:9" x14ac:dyDescent="0.25">
      <c r="A62" s="3">
        <v>52</v>
      </c>
      <c r="B62" s="3">
        <v>260</v>
      </c>
      <c r="C62" s="3">
        <v>35139</v>
      </c>
      <c r="D62" s="3">
        <v>35123.748012914999</v>
      </c>
      <c r="E62" s="3">
        <v>158.19135612059316</v>
      </c>
      <c r="F62" s="3">
        <v>7469.4973705371476</v>
      </c>
      <c r="G62" s="3">
        <v>16394.094944467226</v>
      </c>
      <c r="H62" s="3">
        <v>11101.050566034542</v>
      </c>
      <c r="I62" s="3">
        <v>0.91377575549108281</v>
      </c>
    </row>
    <row r="63" spans="1:9" x14ac:dyDescent="0.25">
      <c r="A63" s="3">
        <v>53</v>
      </c>
      <c r="B63" s="3">
        <v>265</v>
      </c>
      <c r="C63" s="3">
        <v>36832</v>
      </c>
      <c r="D63" s="3">
        <v>36741.091222085139</v>
      </c>
      <c r="E63" s="3">
        <v>114.52512388210869</v>
      </c>
      <c r="F63" s="3">
        <v>4122.7426131128204</v>
      </c>
      <c r="G63" s="3">
        <v>18354.849110214076</v>
      </c>
      <c r="H63" s="3">
        <v>14147.474536551759</v>
      </c>
      <c r="I63" s="3">
        <v>1.4998383243696916</v>
      </c>
    </row>
    <row r="64" spans="1:9" x14ac:dyDescent="0.25">
      <c r="A64" s="3">
        <v>54</v>
      </c>
      <c r="B64" s="3">
        <v>270</v>
      </c>
      <c r="C64" s="3">
        <v>40052</v>
      </c>
      <c r="D64" s="3">
        <v>40028.382748781558</v>
      </c>
      <c r="E64" s="3">
        <v>83.309922066657649</v>
      </c>
      <c r="F64" s="3">
        <v>2189.1018133514749</v>
      </c>
      <c r="G64" s="3">
        <v>19904.828908844363</v>
      </c>
      <c r="H64" s="3">
        <v>17848.702706654967</v>
      </c>
      <c r="I64" s="3">
        <v>2.4393978640927449</v>
      </c>
    </row>
    <row r="65" spans="1:9" x14ac:dyDescent="0.25">
      <c r="A65" s="3">
        <v>55</v>
      </c>
      <c r="B65" s="3">
        <v>275</v>
      </c>
      <c r="C65" s="3">
        <v>44088</v>
      </c>
      <c r="D65" s="3">
        <v>44266.758206616745</v>
      </c>
      <c r="E65" s="3">
        <v>60.896028268901624</v>
      </c>
      <c r="F65" s="3">
        <v>1126.1784167059559</v>
      </c>
      <c r="G65" s="3">
        <v>20810.212884980523</v>
      </c>
      <c r="H65" s="3">
        <v>22265.538455230217</v>
      </c>
      <c r="I65" s="3">
        <v>3.9324214311476995</v>
      </c>
    </row>
    <row r="66" spans="1:9" x14ac:dyDescent="0.25">
      <c r="A66" s="3">
        <v>56</v>
      </c>
      <c r="B66" s="3">
        <v>280</v>
      </c>
      <c r="C66" s="3">
        <v>48455</v>
      </c>
      <c r="D66" s="3">
        <v>48911.4690577332</v>
      </c>
      <c r="E66" s="3">
        <v>44.727925834154689</v>
      </c>
      <c r="F66" s="3">
        <v>565.04746788490206</v>
      </c>
      <c r="G66" s="3">
        <v>20871.330640921853</v>
      </c>
      <c r="H66" s="3">
        <v>27424.078429835325</v>
      </c>
      <c r="I66" s="3">
        <v>6.2845932569693499</v>
      </c>
    </row>
    <row r="67" spans="1:9" x14ac:dyDescent="0.25">
      <c r="A67" s="3">
        <v>57</v>
      </c>
      <c r="B67" s="3">
        <v>285</v>
      </c>
      <c r="C67" s="3">
        <v>53248</v>
      </c>
      <c r="D67" s="3">
        <v>53593.81545815467</v>
      </c>
      <c r="E67" s="3">
        <v>33.010708726738848</v>
      </c>
      <c r="F67" s="3">
        <v>278.15831038902468</v>
      </c>
      <c r="G67" s="3">
        <v>19979.495029550781</v>
      </c>
      <c r="H67" s="3">
        <v>33293.192115656944</v>
      </c>
      <c r="I67" s="3">
        <v>9.9592938311847163</v>
      </c>
    </row>
    <row r="68" spans="1:9" x14ac:dyDescent="0.25">
      <c r="A68" s="3">
        <v>58</v>
      </c>
      <c r="B68" s="3">
        <v>290</v>
      </c>
      <c r="C68" s="3">
        <v>57845</v>
      </c>
      <c r="D68" s="3">
        <v>58099.457372719873</v>
      </c>
      <c r="E68" s="3">
        <v>24.479180428328622</v>
      </c>
      <c r="F68" s="3">
        <v>135.05207616366837</v>
      </c>
      <c r="G68" s="3">
        <v>18165.715559984532</v>
      </c>
      <c r="H68" s="3">
        <v>39758.557403569124</v>
      </c>
      <c r="I68" s="3">
        <v>15.653152574217353</v>
      </c>
    </row>
    <row r="69" spans="1:9" x14ac:dyDescent="0.25">
      <c r="A69" s="3">
        <v>59</v>
      </c>
      <c r="B69" s="3">
        <v>295</v>
      </c>
      <c r="C69" s="3">
        <v>62323</v>
      </c>
      <c r="D69" s="3">
        <v>62323.149033519127</v>
      </c>
      <c r="E69" s="3">
        <v>18.238029528791433</v>
      </c>
      <c r="F69" s="3">
        <v>64.961986869108543</v>
      </c>
      <c r="G69" s="3">
        <v>15617.916608300724</v>
      </c>
      <c r="H69" s="3">
        <v>46597.627552011974</v>
      </c>
      <c r="I69" s="3">
        <v>24.404856808528894</v>
      </c>
    </row>
    <row r="70" spans="1:9" x14ac:dyDescent="0.25">
      <c r="A70" s="3">
        <v>60</v>
      </c>
      <c r="B70" s="3">
        <v>300</v>
      </c>
      <c r="C70" s="3">
        <v>66837</v>
      </c>
      <c r="D70" s="3">
        <v>66195.969199730403</v>
      </c>
      <c r="E70" s="3">
        <v>13.651061146892316</v>
      </c>
      <c r="F70" s="3">
        <v>31.07437264151066</v>
      </c>
      <c r="G70" s="3">
        <v>12650.257496053831</v>
      </c>
      <c r="H70" s="3">
        <v>53463.235960929735</v>
      </c>
      <c r="I70" s="3">
        <v>37.75030895843387</v>
      </c>
    </row>
    <row r="71" spans="1:9" x14ac:dyDescent="0.25">
      <c r="A71" s="3">
        <v>61</v>
      </c>
      <c r="B71" s="3">
        <v>305</v>
      </c>
      <c r="C71" s="3">
        <v>70263</v>
      </c>
      <c r="D71" s="3">
        <v>69597.75343013175</v>
      </c>
      <c r="E71" s="3">
        <v>10.264258968025311</v>
      </c>
      <c r="F71" s="3">
        <v>14.828060521657717</v>
      </c>
      <c r="G71" s="3">
        <v>9628.308077944519</v>
      </c>
      <c r="H71" s="3">
        <v>59886.411604885929</v>
      </c>
      <c r="I71" s="3">
        <v>57.941427811611028</v>
      </c>
    </row>
    <row r="72" spans="1:9" x14ac:dyDescent="0.25">
      <c r="A72" s="3">
        <v>62</v>
      </c>
      <c r="B72" s="3">
        <v>310</v>
      </c>
      <c r="C72" s="3">
        <v>73115</v>
      </c>
      <c r="D72" s="3">
        <v>72289.588415333696</v>
      </c>
      <c r="E72" s="3">
        <v>7.7521932044021291</v>
      </c>
      <c r="F72" s="3">
        <v>7.0763716497018638</v>
      </c>
      <c r="G72" s="3">
        <v>6877.2572746199512</v>
      </c>
      <c r="H72" s="3">
        <v>65309.251894575609</v>
      </c>
      <c r="I72" s="3">
        <v>88.250681284030563</v>
      </c>
    </row>
    <row r="73" spans="1:9" x14ac:dyDescent="0.25">
      <c r="A73" s="3">
        <v>63</v>
      </c>
      <c r="B73" s="3">
        <v>315</v>
      </c>
      <c r="C73" s="3">
        <v>73908</v>
      </c>
      <c r="D73" s="3">
        <v>73907.213698353749</v>
      </c>
      <c r="E73" s="3">
        <v>5.8805664173507317</v>
      </c>
      <c r="F73" s="3">
        <v>3.3843336293564716</v>
      </c>
      <c r="G73" s="3">
        <v>4610.7417771392711</v>
      </c>
      <c r="H73" s="3">
        <v>69153.818953775481</v>
      </c>
      <c r="I73" s="3">
        <v>133.38806739229236</v>
      </c>
    </row>
    <row r="74" spans="1:9" x14ac:dyDescent="0.25">
      <c r="A74" s="3">
        <v>64</v>
      </c>
      <c r="B74" s="3">
        <v>320</v>
      </c>
      <c r="C74" s="3">
        <v>74043</v>
      </c>
      <c r="D74" s="3">
        <v>74034.134158969202</v>
      </c>
      <c r="E74" s="3">
        <v>4.4799419316875069</v>
      </c>
      <c r="F74" s="3">
        <v>1.6247399136276828</v>
      </c>
      <c r="G74" s="3">
        <v>2906.2786026864737</v>
      </c>
      <c r="H74" s="3">
        <v>70921.691040001664</v>
      </c>
      <c r="I74" s="3">
        <v>200.05983443574056</v>
      </c>
    </row>
    <row r="75" spans="1:9" x14ac:dyDescent="0.25">
      <c r="A75" s="3">
        <v>65</v>
      </c>
      <c r="B75" s="3">
        <v>325</v>
      </c>
      <c r="C75" s="3">
        <v>71930</v>
      </c>
      <c r="D75" s="3">
        <v>72332.832393936071</v>
      </c>
      <c r="E75" s="3">
        <v>3.4272443400150254</v>
      </c>
      <c r="F75" s="3">
        <v>0.78397957368042093</v>
      </c>
      <c r="G75" s="3">
        <v>1727.5664000562097</v>
      </c>
      <c r="H75" s="3">
        <v>70303.360159841948</v>
      </c>
      <c r="I75" s="3">
        <v>297.69461012421414</v>
      </c>
    </row>
    <row r="76" spans="1:9" x14ac:dyDescent="0.25">
      <c r="A76" s="3">
        <v>66</v>
      </c>
      <c r="B76" s="3">
        <v>330</v>
      </c>
      <c r="C76" s="3">
        <v>67631</v>
      </c>
      <c r="D76" s="3">
        <v>68679.088045352197</v>
      </c>
      <c r="E76" s="3">
        <v>2.6326800512304533</v>
      </c>
      <c r="F76" s="3">
        <v>0.38060507291920387</v>
      </c>
      <c r="G76" s="3">
        <v>972.49989299406889</v>
      </c>
      <c r="H76" s="3">
        <v>67264.230362584058</v>
      </c>
      <c r="I76" s="3">
        <v>439.34450464992108</v>
      </c>
    </row>
    <row r="77" spans="1:9" x14ac:dyDescent="0.25">
      <c r="A77" s="3">
        <v>67</v>
      </c>
      <c r="B77" s="3">
        <v>335</v>
      </c>
      <c r="C77" s="3">
        <v>63153</v>
      </c>
      <c r="D77" s="3">
        <v>63239.752839665947</v>
      </c>
      <c r="E77" s="3">
        <v>2.0304515032709149</v>
      </c>
      <c r="F77" s="3">
        <v>0.18605068294033411</v>
      </c>
      <c r="G77" s="3">
        <v>521.08471225361939</v>
      </c>
      <c r="H77" s="3">
        <v>62073.730817671953</v>
      </c>
      <c r="I77" s="3">
        <v>642.72080755416698</v>
      </c>
    </row>
    <row r="78" spans="1:9" x14ac:dyDescent="0.25">
      <c r="A78" s="3">
        <v>68</v>
      </c>
      <c r="B78" s="3">
        <v>340</v>
      </c>
      <c r="C78" s="3">
        <v>56307</v>
      </c>
      <c r="D78" s="3">
        <v>56460.836551855122</v>
      </c>
      <c r="E78" s="3">
        <v>1.5721369471441979</v>
      </c>
      <c r="F78" s="3">
        <v>9.1628586201246948E-2</v>
      </c>
      <c r="G78" s="3">
        <v>267.26295057372312</v>
      </c>
      <c r="H78" s="3">
        <v>55260.689746774398</v>
      </c>
      <c r="I78" s="3">
        <v>931.22008897365811</v>
      </c>
    </row>
    <row r="79" spans="1:9" x14ac:dyDescent="0.25">
      <c r="A79" s="3">
        <v>69</v>
      </c>
      <c r="B79" s="3">
        <v>345</v>
      </c>
      <c r="C79" s="3">
        <v>48932</v>
      </c>
      <c r="D79" s="3">
        <v>48973.797511942423</v>
      </c>
      <c r="E79" s="3">
        <v>1.2219506446403259</v>
      </c>
      <c r="F79" s="3">
        <v>4.5484540141624265E-2</v>
      </c>
      <c r="G79" s="3">
        <v>131.98794205173283</v>
      </c>
      <c r="H79" s="3">
        <v>47505.943884815199</v>
      </c>
      <c r="I79" s="3">
        <v>1334.5982498907142</v>
      </c>
    </row>
    <row r="80" spans="1:9" x14ac:dyDescent="0.25">
      <c r="A80" s="3">
        <v>70</v>
      </c>
      <c r="B80" s="3">
        <v>350</v>
      </c>
      <c r="C80" s="3">
        <v>41538</v>
      </c>
      <c r="D80" s="3">
        <v>41460.37150170379</v>
      </c>
      <c r="E80" s="3">
        <v>0.95333500202239929</v>
      </c>
      <c r="F80" s="3">
        <v>2.2764948636158841E-2</v>
      </c>
      <c r="G80" s="3">
        <v>63.13002682928223</v>
      </c>
      <c r="H80" s="3">
        <v>39507.651748195087</v>
      </c>
      <c r="I80" s="3">
        <v>1888.6136267287634</v>
      </c>
    </row>
    <row r="81" spans="1:9" x14ac:dyDescent="0.25">
      <c r="A81" s="3">
        <v>71</v>
      </c>
      <c r="B81" s="3">
        <v>355</v>
      </c>
      <c r="C81" s="3">
        <v>34845</v>
      </c>
      <c r="D81" s="3">
        <v>34524.925686091374</v>
      </c>
      <c r="E81" s="3">
        <v>0.74650002917083291</v>
      </c>
      <c r="F81" s="3">
        <v>1.1490367460023514E-2</v>
      </c>
      <c r="G81" s="3">
        <v>29.408971696350527</v>
      </c>
      <c r="H81" s="3">
        <v>31862.286855998878</v>
      </c>
      <c r="I81" s="3">
        <v>2632.4718679995149</v>
      </c>
    </row>
    <row r="82" spans="1:9" x14ac:dyDescent="0.25">
      <c r="A82" s="3">
        <v>72</v>
      </c>
      <c r="B82" s="3">
        <v>360</v>
      </c>
      <c r="C82" s="3">
        <v>28644</v>
      </c>
      <c r="D82" s="3">
        <v>28608.462885416684</v>
      </c>
      <c r="E82" s="3">
        <v>0.58663936100354142</v>
      </c>
      <c r="F82" s="3">
        <v>5.8495953067323175E-3</v>
      </c>
      <c r="G82" s="3">
        <v>13.413155720428765</v>
      </c>
      <c r="H82" s="3">
        <v>24992.081545885248</v>
      </c>
      <c r="I82" s="3">
        <v>3602.3756948546993</v>
      </c>
    </row>
    <row r="83" spans="1:9" x14ac:dyDescent="0.25">
      <c r="A83" s="3">
        <v>73</v>
      </c>
      <c r="B83" s="3">
        <v>365</v>
      </c>
      <c r="C83" s="3">
        <v>23983</v>
      </c>
      <c r="D83" s="3">
        <v>23952.89771622658</v>
      </c>
      <c r="E83" s="3">
        <v>0.46263146298806301</v>
      </c>
      <c r="F83" s="3">
        <v>3.0038313548652381E-3</v>
      </c>
      <c r="G83" s="3">
        <v>6.0178817165818055</v>
      </c>
      <c r="H83" s="3">
        <v>19127.087136558534</v>
      </c>
      <c r="I83" s="3">
        <v>4819.3270626571193</v>
      </c>
    </row>
    <row r="84" spans="1:9" x14ac:dyDescent="0.25">
      <c r="A84" s="3">
        <v>74</v>
      </c>
      <c r="B84" s="3">
        <v>370</v>
      </c>
      <c r="C84" s="3">
        <v>21044</v>
      </c>
      <c r="D84" s="3">
        <v>20603.712393148722</v>
      </c>
      <c r="E84" s="3">
        <v>0.36609020691430871</v>
      </c>
      <c r="F84" s="3">
        <v>1.5559467030636172E-3</v>
      </c>
      <c r="G84" s="3">
        <v>2.6671216163566616</v>
      </c>
      <c r="H84" s="3">
        <v>14330.215167535989</v>
      </c>
      <c r="I84" s="3">
        <v>6270.4624578427611</v>
      </c>
    </row>
    <row r="85" spans="1:9" x14ac:dyDescent="0.25">
      <c r="A85" s="3">
        <v>75</v>
      </c>
      <c r="B85" s="3">
        <v>375</v>
      </c>
      <c r="C85" s="3">
        <v>18522</v>
      </c>
      <c r="D85" s="3">
        <v>18432.929001024921</v>
      </c>
      <c r="E85" s="3">
        <v>0.29066804528442919</v>
      </c>
      <c r="F85" s="3">
        <v>8.1297637005719894E-4</v>
      </c>
      <c r="G85" s="3">
        <v>1.1719846857345833</v>
      </c>
      <c r="H85" s="3">
        <v>10544.581253625167</v>
      </c>
      <c r="I85" s="3">
        <v>7886.8842816923643</v>
      </c>
    </row>
    <row r="86" spans="1:9" x14ac:dyDescent="0.25">
      <c r="A86" s="3">
        <v>76</v>
      </c>
      <c r="B86" s="3">
        <v>380</v>
      </c>
      <c r="C86" s="3">
        <v>17200</v>
      </c>
      <c r="D86" s="3">
        <v>17172.295101406584</v>
      </c>
      <c r="E86" s="3">
        <v>0.23154255333574095</v>
      </c>
      <c r="F86" s="3">
        <v>4.2845611250556706E-4</v>
      </c>
      <c r="G86" s="3">
        <v>0.51221498883146899</v>
      </c>
      <c r="H86" s="3">
        <v>7644.0220990580583</v>
      </c>
      <c r="I86" s="3">
        <v>9527.5288163502446</v>
      </c>
    </row>
    <row r="87" spans="1:9" x14ac:dyDescent="0.25">
      <c r="A87" s="3">
        <v>77</v>
      </c>
      <c r="B87" s="3">
        <v>385</v>
      </c>
      <c r="C87" s="3">
        <v>16160</v>
      </c>
      <c r="D87" s="3">
        <v>16460.039601255005</v>
      </c>
      <c r="E87" s="3">
        <v>0.18503661187194584</v>
      </c>
      <c r="F87" s="3">
        <v>2.2774594864100113E-4</v>
      </c>
      <c r="G87" s="3">
        <v>0.22325410262155784</v>
      </c>
      <c r="H87" s="3">
        <v>5474.7892711666436</v>
      </c>
      <c r="I87" s="3">
        <v>10984.841811627921</v>
      </c>
    </row>
    <row r="88" spans="1:9" x14ac:dyDescent="0.25">
      <c r="A88" s="3">
        <v>78</v>
      </c>
      <c r="B88" s="3">
        <v>390</v>
      </c>
      <c r="C88" s="3">
        <v>15585</v>
      </c>
      <c r="D88" s="3">
        <v>15909.843028781677</v>
      </c>
      <c r="E88" s="3">
        <v>0.14833637144893372</v>
      </c>
      <c r="F88" s="3">
        <v>1.2208811858109597E-4</v>
      </c>
      <c r="G88" s="3">
        <v>9.7262095491841963E-2</v>
      </c>
      <c r="H88" s="3">
        <v>3883.9805268827436</v>
      </c>
      <c r="I88" s="3">
        <v>12025.616781343875</v>
      </c>
    </row>
    <row r="89" spans="1:9" x14ac:dyDescent="0.25">
      <c r="A89" s="3">
        <v>79</v>
      </c>
      <c r="B89" s="3">
        <v>395</v>
      </c>
      <c r="C89" s="3">
        <v>14963</v>
      </c>
      <c r="D89" s="3">
        <v>15197.590804062074</v>
      </c>
      <c r="E89" s="3">
        <v>0.11928103696002616</v>
      </c>
      <c r="F89" s="3">
        <v>6.5998007023810882E-5</v>
      </c>
      <c r="G89" s="3">
        <v>4.2432757593589096E-2</v>
      </c>
      <c r="H89" s="3">
        <v>2735.453063208739</v>
      </c>
      <c r="I89" s="3">
        <v>12461.975961060774</v>
      </c>
    </row>
    <row r="90" spans="1:9" x14ac:dyDescent="0.25">
      <c r="A90" s="3">
        <v>80</v>
      </c>
      <c r="B90" s="3">
        <v>400</v>
      </c>
      <c r="C90" s="3">
        <v>14058</v>
      </c>
      <c r="D90" s="3">
        <v>14137.24422743546</v>
      </c>
      <c r="E90" s="3">
        <v>9.6205604857144272E-2</v>
      </c>
      <c r="F90" s="3">
        <v>3.597281418277317E-5</v>
      </c>
      <c r="G90" s="3">
        <v>1.8567202116480292E-2</v>
      </c>
      <c r="H90" s="3">
        <v>1916.3342493578766</v>
      </c>
      <c r="I90" s="3">
        <v>12220.795169297795</v>
      </c>
    </row>
    <row r="91" spans="1:9" x14ac:dyDescent="0.25">
      <c r="A91" s="3">
        <v>81</v>
      </c>
      <c r="B91" s="3">
        <v>405</v>
      </c>
      <c r="C91" s="3">
        <v>12730</v>
      </c>
      <c r="D91" s="3">
        <v>12708.146055940037</v>
      </c>
      <c r="E91" s="3">
        <v>7.7822787897545834E-2</v>
      </c>
      <c r="F91" s="3">
        <v>1.9767517371591541E-5</v>
      </c>
      <c r="G91" s="3">
        <v>8.1588912111904676E-3</v>
      </c>
      <c r="H91" s="3">
        <v>1337.6006449638783</v>
      </c>
      <c r="I91" s="3">
        <v>11370.459409529532</v>
      </c>
    </row>
    <row r="92" spans="1:9" x14ac:dyDescent="0.25">
      <c r="A92" s="3">
        <v>82</v>
      </c>
      <c r="B92" s="3">
        <v>410</v>
      </c>
      <c r="C92" s="3">
        <v>11133</v>
      </c>
      <c r="D92" s="3">
        <v>11020.135282791654</v>
      </c>
      <c r="E92" s="3">
        <v>6.313404710697583E-2</v>
      </c>
      <c r="F92" s="3">
        <v>1.0949879556648687E-5</v>
      </c>
      <c r="G92" s="3">
        <v>3.6041532737381594E-3</v>
      </c>
      <c r="H92" s="3">
        <v>931.54860194217974</v>
      </c>
      <c r="I92" s="3">
        <v>10088.519931699215</v>
      </c>
    </row>
    <row r="93" spans="1:9" x14ac:dyDescent="0.25">
      <c r="A93" s="3">
        <v>83</v>
      </c>
      <c r="B93" s="3">
        <v>415</v>
      </c>
      <c r="C93" s="3">
        <v>9463</v>
      </c>
      <c r="D93" s="3">
        <v>9241.2012652860558</v>
      </c>
      <c r="E93" s="3">
        <v>5.1362321657449798E-2</v>
      </c>
      <c r="F93" s="3">
        <v>6.1134961141201958E-6</v>
      </c>
      <c r="G93" s="3">
        <v>1.6018544637177111E-3</v>
      </c>
      <c r="H93" s="3">
        <v>648.06523333906966</v>
      </c>
      <c r="I93" s="3">
        <v>8593.0830616573694</v>
      </c>
    </row>
    <row r="94" spans="1:9" x14ac:dyDescent="0.25">
      <c r="A94" s="3">
        <v>84</v>
      </c>
      <c r="B94" s="3">
        <v>420</v>
      </c>
      <c r="C94" s="3">
        <v>7790</v>
      </c>
      <c r="D94" s="3">
        <v>7528.9382193866122</v>
      </c>
      <c r="E94" s="3">
        <v>4.1900990733450563E-2</v>
      </c>
      <c r="F94" s="3">
        <v>3.4398178638053168E-6</v>
      </c>
      <c r="G94" s="3">
        <v>7.1676577869661301E-4</v>
      </c>
      <c r="H94" s="3">
        <v>450.80517046684525</v>
      </c>
      <c r="I94" s="3">
        <v>7078.0904277234367</v>
      </c>
    </row>
    <row r="95" spans="1:9" x14ac:dyDescent="0.25">
      <c r="A95" s="3">
        <v>85</v>
      </c>
      <c r="B95" s="3">
        <v>425</v>
      </c>
      <c r="C95" s="3">
        <v>6207</v>
      </c>
      <c r="D95" s="3">
        <v>5992.1339760207493</v>
      </c>
      <c r="E95" s="3">
        <v>3.4275020633492935E-2</v>
      </c>
      <c r="F95" s="3">
        <v>1.9502420859850333E-6</v>
      </c>
      <c r="G95" s="3">
        <v>3.2306595556617158E-4</v>
      </c>
      <c r="H95" s="3">
        <v>313.80769021264746</v>
      </c>
      <c r="I95" s="3">
        <v>5678.2916857712707</v>
      </c>
    </row>
    <row r="96" spans="1:9" x14ac:dyDescent="0.25">
      <c r="A96" s="3">
        <v>86</v>
      </c>
      <c r="B96" s="3">
        <v>430</v>
      </c>
      <c r="C96" s="3">
        <v>4791</v>
      </c>
      <c r="D96" s="3">
        <v>4683.8067620334623</v>
      </c>
      <c r="E96" s="3">
        <v>2.8111290481500208E-2</v>
      </c>
      <c r="F96" s="3">
        <v>1.1140132810518615E-6</v>
      </c>
      <c r="G96" s="3">
        <v>1.4673683754074017E-4</v>
      </c>
      <c r="H96" s="3">
        <v>218.73910212840397</v>
      </c>
      <c r="I96" s="3">
        <v>4465.039400763726</v>
      </c>
    </row>
    <row r="97" spans="1:9" x14ac:dyDescent="0.25">
      <c r="A97" s="3">
        <v>87</v>
      </c>
      <c r="B97" s="3">
        <v>435</v>
      </c>
      <c r="C97" s="3">
        <v>3549</v>
      </c>
      <c r="D97" s="3">
        <v>3612.8394220235605</v>
      </c>
      <c r="E97" s="3">
        <v>2.3115854964336033E-2</v>
      </c>
      <c r="F97" s="3">
        <v>6.4103616749969385E-7</v>
      </c>
      <c r="G97" s="3">
        <v>6.7182038406413176E-5</v>
      </c>
      <c r="H97" s="3">
        <v>152.75912453625301</v>
      </c>
      <c r="I97" s="3">
        <v>3460.0571138092687</v>
      </c>
    </row>
    <row r="98" spans="1:9" x14ac:dyDescent="0.25">
      <c r="A98" s="3">
        <v>88</v>
      </c>
      <c r="B98" s="3">
        <v>440</v>
      </c>
      <c r="C98" s="3">
        <v>2882</v>
      </c>
      <c r="D98" s="3">
        <v>2760.886207103903</v>
      </c>
      <c r="E98" s="3">
        <v>1.9056467196477384E-2</v>
      </c>
      <c r="F98" s="3">
        <v>3.7154111386910071E-7</v>
      </c>
      <c r="G98" s="3">
        <v>3.1012043349399707E-5</v>
      </c>
      <c r="H98" s="3">
        <v>106.92775665752892</v>
      </c>
      <c r="I98" s="3">
        <v>2653.9393625955931</v>
      </c>
    </row>
    <row r="99" spans="1:9" x14ac:dyDescent="0.25">
      <c r="A99" s="3">
        <v>89</v>
      </c>
      <c r="B99" s="3">
        <v>445</v>
      </c>
      <c r="C99" s="3">
        <v>2096</v>
      </c>
      <c r="D99" s="3">
        <v>2096.8669893620354</v>
      </c>
      <c r="E99" s="3">
        <v>1.5749103050643507E-2</v>
      </c>
      <c r="F99" s="3">
        <v>2.1687314152918129E-7</v>
      </c>
      <c r="G99" s="3">
        <v>1.4435742643895842E-5</v>
      </c>
      <c r="H99" s="3">
        <v>75.045294168437366</v>
      </c>
      <c r="I99" s="3">
        <v>2021.8059314379316</v>
      </c>
    </row>
    <row r="100" spans="1:9" x14ac:dyDescent="0.25">
      <c r="A100" s="3">
        <v>90</v>
      </c>
      <c r="B100" s="3">
        <v>450</v>
      </c>
      <c r="C100" s="3">
        <v>1487</v>
      </c>
      <c r="D100" s="3">
        <v>1586.6482139458399</v>
      </c>
      <c r="E100" s="3">
        <v>1.3047539115179366E-2</v>
      </c>
      <c r="F100" s="3">
        <v>1.2747418229387773E-7</v>
      </c>
      <c r="G100" s="3">
        <v>6.7767918366085268E-6</v>
      </c>
      <c r="H100" s="3">
        <v>52.82290260509739</v>
      </c>
      <c r="I100" s="3">
        <v>1533.8122568973613</v>
      </c>
    </row>
  </sheetData>
  <sheetProtection formatCells="0" formatColumns="0" formatRows="0"/>
  <conditionalFormatting sqref="D2:D10 E2:O2 E10:N10">
    <cfRule type="expression" dxfId="37" priority="1">
      <formula>LEN(TRIM(D2))&gt;0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BotaoFIT">
                <anchor moveWithCells="1">
                  <from>
                    <xdr:col>2</xdr:col>
                    <xdr:colOff>66675</xdr:colOff>
                    <xdr:row>0</xdr:row>
                    <xdr:rowOff>180975</xdr:rowOff>
                  </from>
                  <to>
                    <xdr:col>2</xdr:col>
                    <xdr:colOff>847725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ApagaDadosTL">
                <anchor moveWithCells="1">
                  <from>
                    <xdr:col>2</xdr:col>
                    <xdr:colOff>19050</xdr:colOff>
                    <xdr:row>8</xdr:row>
                    <xdr:rowOff>0</xdr:rowOff>
                  </from>
                  <to>
                    <xdr:col>2</xdr:col>
                    <xdr:colOff>828675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A1:ES1010"/>
  <sheetViews>
    <sheetView showGridLines="0" topLeftCell="EK1" zoomScale="85" zoomScaleNormal="85" workbookViewId="0">
      <selection activeCell="S10" sqref="S10:AC100"/>
    </sheetView>
  </sheetViews>
  <sheetFormatPr defaultRowHeight="15" x14ac:dyDescent="0.25"/>
  <cols>
    <col min="1" max="1" width="16.140625" style="19" bestFit="1" customWidth="1"/>
    <col min="2" max="2" width="12.140625" style="19" bestFit="1" customWidth="1"/>
    <col min="3" max="6" width="9.28515625" style="19" bestFit="1" customWidth="1"/>
    <col min="7" max="10" width="7.42578125" style="19" customWidth="1"/>
    <col min="11" max="11" width="7.5703125" style="19" customWidth="1"/>
    <col min="12" max="12" width="7.42578125" style="19" customWidth="1"/>
    <col min="13" max="14" width="7" style="19" customWidth="1"/>
    <col min="15" max="15" width="7" style="24" customWidth="1"/>
    <col min="16" max="16" width="8.7109375" style="19" bestFit="1" customWidth="1"/>
    <col min="17" max="17" width="12.140625" style="19" bestFit="1" customWidth="1"/>
    <col min="18" max="18" width="15.28515625" style="19" customWidth="1"/>
    <col min="19" max="19" width="8" style="19" customWidth="1"/>
    <col min="20" max="24" width="10.140625" style="19" customWidth="1"/>
    <col min="25" max="28" width="7.28515625" style="19" customWidth="1"/>
    <col min="29" max="29" width="11.28515625" style="19" bestFit="1" customWidth="1"/>
    <col min="30" max="16384" width="9.140625" style="19"/>
  </cols>
  <sheetData>
    <row r="1" spans="1:149" s="17" customFormat="1" x14ac:dyDescent="0.25">
      <c r="A1" s="28">
        <v>1000</v>
      </c>
      <c r="B1" s="37">
        <v>0</v>
      </c>
      <c r="C1" s="27">
        <v>1</v>
      </c>
      <c r="D1" s="27">
        <v>1</v>
      </c>
      <c r="E1" s="27">
        <v>1</v>
      </c>
      <c r="F1" s="18"/>
      <c r="G1" s="18"/>
      <c r="H1" s="18"/>
      <c r="I1" s="18"/>
      <c r="J1" s="18"/>
      <c r="K1" s="18"/>
      <c r="L1" s="18"/>
      <c r="P1" s="36" t="str">
        <f>IF('Data-Plot'!C1="","",$Q$11+('Data-Plot'!C1-'Data-Plot'!D1)*$P$9)</f>
        <v/>
      </c>
      <c r="Q1" s="36" t="str">
        <f>IF('Data-Plot'!C1="","",MAX('Data-Plot'!$C$11:$C$1010)*(1+$Q$9/100))</f>
        <v/>
      </c>
      <c r="R1" s="36"/>
      <c r="AA1" s="19"/>
      <c r="AB1" s="19">
        <f>COUNTA(#REF!)</f>
        <v>1</v>
      </c>
      <c r="AC1" s="19">
        <f>COUNTA(#REF!)</f>
        <v>1</v>
      </c>
      <c r="AD1" s="29">
        <v>5</v>
      </c>
      <c r="AG1" s="17">
        <v>0.51078000000000001</v>
      </c>
      <c r="AH1" s="17" t="s">
        <v>16</v>
      </c>
      <c r="AI1" s="17" t="s">
        <v>17</v>
      </c>
      <c r="AJ1" s="17" t="s">
        <v>18</v>
      </c>
      <c r="AK1" s="17" t="s">
        <v>19</v>
      </c>
      <c r="AL1" s="17" t="s">
        <v>20</v>
      </c>
      <c r="AV1" s="17">
        <v>0.40218999999999999</v>
      </c>
      <c r="AW1" s="17" t="s">
        <v>16</v>
      </c>
      <c r="AX1" s="17" t="s">
        <v>17</v>
      </c>
      <c r="AY1" s="17" t="s">
        <v>18</v>
      </c>
      <c r="AZ1" s="17" t="s">
        <v>19</v>
      </c>
      <c r="BA1" s="17" t="s">
        <v>20</v>
      </c>
      <c r="BK1" s="17">
        <v>0.26134000000000002</v>
      </c>
      <c r="BL1" s="17" t="s">
        <v>16</v>
      </c>
      <c r="BM1" s="17" t="s">
        <v>17</v>
      </c>
      <c r="BN1" s="17" t="s">
        <v>18</v>
      </c>
      <c r="BO1" s="17" t="s">
        <v>19</v>
      </c>
      <c r="BP1" s="17" t="s">
        <v>20</v>
      </c>
      <c r="BZ1" s="17">
        <v>0.25585000000000002</v>
      </c>
      <c r="CA1" s="17" t="s">
        <v>16</v>
      </c>
      <c r="CB1" s="17" t="s">
        <v>17</v>
      </c>
      <c r="CC1" s="17" t="s">
        <v>18</v>
      </c>
      <c r="CD1" s="17" t="s">
        <v>19</v>
      </c>
      <c r="CE1" s="17" t="s">
        <v>20</v>
      </c>
      <c r="CO1" s="17">
        <v>0.18637000000000001</v>
      </c>
      <c r="CP1" s="17" t="s">
        <v>16</v>
      </c>
      <c r="CQ1" s="17" t="s">
        <v>17</v>
      </c>
      <c r="CR1" s="17" t="s">
        <v>18</v>
      </c>
      <c r="CS1" s="17" t="s">
        <v>19</v>
      </c>
      <c r="CT1" s="17" t="s">
        <v>20</v>
      </c>
      <c r="DD1" s="17">
        <v>0.17641999999999999</v>
      </c>
      <c r="DE1" s="17" t="s">
        <v>16</v>
      </c>
      <c r="DF1" s="17" t="s">
        <v>17</v>
      </c>
      <c r="DG1" s="17" t="s">
        <v>18</v>
      </c>
      <c r="DH1" s="17" t="s">
        <v>19</v>
      </c>
      <c r="DI1" s="17" t="s">
        <v>20</v>
      </c>
      <c r="DS1" s="17">
        <v>0.13367000000000001</v>
      </c>
      <c r="DT1" s="17" t="s">
        <v>16</v>
      </c>
      <c r="DU1" s="17" t="s">
        <v>17</v>
      </c>
      <c r="DV1" s="17" t="s">
        <v>18</v>
      </c>
      <c r="DW1" s="17" t="s">
        <v>19</v>
      </c>
      <c r="DX1" s="17" t="s">
        <v>20</v>
      </c>
      <c r="EH1" s="17">
        <v>0.14396</v>
      </c>
      <c r="EI1" s="17" t="s">
        <v>16</v>
      </c>
      <c r="EJ1" s="17" t="s">
        <v>17</v>
      </c>
      <c r="EK1" s="17" t="s">
        <v>18</v>
      </c>
      <c r="EL1" s="17" t="s">
        <v>19</v>
      </c>
      <c r="EM1" s="17" t="s">
        <v>20</v>
      </c>
    </row>
    <row r="2" spans="1:149" x14ac:dyDescent="0.25">
      <c r="A2" s="28">
        <v>3</v>
      </c>
      <c r="B2" s="28">
        <v>0</v>
      </c>
      <c r="C2" s="28">
        <v>10</v>
      </c>
      <c r="D2" s="24">
        <v>0</v>
      </c>
      <c r="E2" s="24">
        <v>100</v>
      </c>
      <c r="O2" s="19"/>
      <c r="P2" s="20"/>
      <c r="Q2" s="20"/>
      <c r="R2" s="36"/>
      <c r="S2" s="21"/>
      <c r="T2" s="21"/>
      <c r="U2" s="21"/>
      <c r="V2" s="21"/>
      <c r="W2" s="21"/>
      <c r="X2" s="21"/>
      <c r="Y2" s="21"/>
      <c r="Z2" s="21"/>
      <c r="AA2" s="21"/>
      <c r="AB2" s="21"/>
      <c r="AC2" s="21">
        <f>AC1/13</f>
        <v>7.6923076923076927E-2</v>
      </c>
      <c r="AD2" s="30">
        <v>8</v>
      </c>
      <c r="AE2" s="19" t="s">
        <v>42</v>
      </c>
      <c r="AG2" s="19" t="s">
        <v>12</v>
      </c>
      <c r="AH2" s="19" t="s">
        <v>51</v>
      </c>
      <c r="AI2" s="19" t="s">
        <v>51</v>
      </c>
      <c r="AJ2" s="19" t="s">
        <v>51</v>
      </c>
      <c r="AK2" s="19" t="s">
        <v>51</v>
      </c>
      <c r="AL2" s="19">
        <v>2</v>
      </c>
      <c r="AT2" s="19" t="s">
        <v>42</v>
      </c>
      <c r="AV2" s="19" t="s">
        <v>12</v>
      </c>
      <c r="AW2" s="19" t="s">
        <v>51</v>
      </c>
      <c r="AX2" s="19" t="s">
        <v>51</v>
      </c>
      <c r="AY2" s="19" t="s">
        <v>51</v>
      </c>
      <c r="AZ2" s="19" t="s">
        <v>51</v>
      </c>
      <c r="BA2" s="19" t="s">
        <v>51</v>
      </c>
      <c r="BI2" s="19" t="s">
        <v>42</v>
      </c>
      <c r="BK2" s="19" t="s">
        <v>12</v>
      </c>
      <c r="BL2" s="19" t="s">
        <v>51</v>
      </c>
      <c r="BM2" s="19" t="s">
        <v>51</v>
      </c>
      <c r="BN2" s="19" t="s">
        <v>51</v>
      </c>
      <c r="BO2" s="19" t="s">
        <v>51</v>
      </c>
      <c r="BP2" s="19" t="s">
        <v>51</v>
      </c>
      <c r="BX2" s="19" t="s">
        <v>42</v>
      </c>
      <c r="BZ2" s="19" t="s">
        <v>12</v>
      </c>
      <c r="CA2" s="19" t="s">
        <v>51</v>
      </c>
      <c r="CB2" s="19" t="s">
        <v>51</v>
      </c>
      <c r="CC2" s="19" t="s">
        <v>51</v>
      </c>
      <c r="CD2" s="19" t="s">
        <v>51</v>
      </c>
      <c r="CE2" s="19" t="s">
        <v>51</v>
      </c>
      <c r="CM2" s="19" t="s">
        <v>42</v>
      </c>
      <c r="CO2" s="19" t="s">
        <v>12</v>
      </c>
      <c r="CP2" s="19" t="s">
        <v>51</v>
      </c>
      <c r="CQ2" s="19" t="s">
        <v>51</v>
      </c>
      <c r="CR2" s="19" t="s">
        <v>51</v>
      </c>
      <c r="CS2" s="19" t="s">
        <v>51</v>
      </c>
      <c r="CT2" s="19" t="s">
        <v>51</v>
      </c>
      <c r="DB2" s="19" t="s">
        <v>42</v>
      </c>
      <c r="DD2" s="19" t="s">
        <v>12</v>
      </c>
      <c r="DE2" s="19" t="s">
        <v>51</v>
      </c>
      <c r="DF2" s="19" t="s">
        <v>51</v>
      </c>
      <c r="DG2" s="19" t="s">
        <v>51</v>
      </c>
      <c r="DH2" s="19" t="s">
        <v>51</v>
      </c>
      <c r="DI2" s="19">
        <v>2</v>
      </c>
      <c r="DQ2" s="19" t="s">
        <v>42</v>
      </c>
      <c r="DS2" s="19" t="s">
        <v>12</v>
      </c>
      <c r="DT2" s="19" t="s">
        <v>51</v>
      </c>
      <c r="DU2" s="19" t="s">
        <v>51</v>
      </c>
      <c r="DV2" s="19" t="s">
        <v>51</v>
      </c>
      <c r="DW2" s="19" t="s">
        <v>51</v>
      </c>
      <c r="DX2" s="19" t="s">
        <v>51</v>
      </c>
      <c r="EF2" s="19" t="s">
        <v>42</v>
      </c>
      <c r="EH2" s="19" t="s">
        <v>12</v>
      </c>
      <c r="EI2" s="19" t="s">
        <v>51</v>
      </c>
      <c r="EJ2" s="19" t="s">
        <v>51</v>
      </c>
      <c r="EK2" s="19" t="s">
        <v>51</v>
      </c>
      <c r="EL2" s="19" t="s">
        <v>51</v>
      </c>
      <c r="EM2" s="19">
        <v>2</v>
      </c>
    </row>
    <row r="3" spans="1:149" x14ac:dyDescent="0.25">
      <c r="A3" s="28">
        <v>3</v>
      </c>
      <c r="B3" s="28">
        <v>1</v>
      </c>
      <c r="C3" s="38">
        <v>9</v>
      </c>
      <c r="D3" s="28">
        <v>1</v>
      </c>
      <c r="E3" s="24">
        <v>10</v>
      </c>
      <c r="O3" s="19"/>
      <c r="P3" s="20"/>
      <c r="Q3" s="20"/>
      <c r="R3" s="36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30">
        <v>19.8</v>
      </c>
      <c r="AE3" s="19">
        <v>90</v>
      </c>
      <c r="AG3" s="19" t="s">
        <v>43</v>
      </c>
      <c r="AH3" s="19">
        <v>159.62</v>
      </c>
      <c r="AI3" s="19">
        <v>216.13300000000001</v>
      </c>
      <c r="AJ3" s="19">
        <v>274.37700000000001</v>
      </c>
      <c r="AK3" s="19">
        <v>328.11900000000003</v>
      </c>
      <c r="AL3" s="19">
        <v>400.96300000000002</v>
      </c>
      <c r="AT3" s="19">
        <v>90</v>
      </c>
      <c r="AV3" s="19" t="s">
        <v>43</v>
      </c>
      <c r="AW3" s="19">
        <v>158.726</v>
      </c>
      <c r="AX3" s="19">
        <v>216.69399999999999</v>
      </c>
      <c r="AY3" s="19">
        <v>273.70699999999999</v>
      </c>
      <c r="AZ3" s="19">
        <v>327.61</v>
      </c>
      <c r="BA3" s="19">
        <v>400.661</v>
      </c>
      <c r="BI3" s="19">
        <v>90</v>
      </c>
      <c r="BK3" s="19" t="s">
        <v>43</v>
      </c>
      <c r="BL3" s="19">
        <v>158.334</v>
      </c>
      <c r="BM3" s="19">
        <v>215.75</v>
      </c>
      <c r="BN3" s="19">
        <v>273.96300000000002</v>
      </c>
      <c r="BO3" s="19">
        <v>326.69600000000003</v>
      </c>
      <c r="BP3" s="19">
        <v>398.70299999999997</v>
      </c>
      <c r="BX3" s="19">
        <v>90</v>
      </c>
      <c r="BZ3" s="19" t="s">
        <v>43</v>
      </c>
      <c r="CA3" s="19">
        <v>157.91200000000001</v>
      </c>
      <c r="CB3" s="19">
        <v>215.55500000000001</v>
      </c>
      <c r="CC3" s="19">
        <v>271.79300000000001</v>
      </c>
      <c r="CD3" s="19">
        <v>326.01</v>
      </c>
      <c r="CE3" s="19">
        <v>400.61799999999999</v>
      </c>
      <c r="CM3" s="19">
        <v>90</v>
      </c>
      <c r="CO3" s="19" t="s">
        <v>43</v>
      </c>
      <c r="CP3" s="19">
        <v>159.374</v>
      </c>
      <c r="CQ3" s="19">
        <v>214.738</v>
      </c>
      <c r="CR3" s="19">
        <v>266.50299999999999</v>
      </c>
      <c r="CS3" s="19">
        <v>322.99700000000001</v>
      </c>
      <c r="CT3" s="19">
        <v>397.97699999999998</v>
      </c>
      <c r="DB3" s="19">
        <v>90</v>
      </c>
      <c r="DD3" s="19" t="s">
        <v>43</v>
      </c>
      <c r="DE3" s="19">
        <v>161.15</v>
      </c>
      <c r="DF3" s="19">
        <v>214.465</v>
      </c>
      <c r="DG3" s="19">
        <v>271.57100000000003</v>
      </c>
      <c r="DH3" s="19">
        <v>322.38200000000001</v>
      </c>
      <c r="DI3" s="19">
        <v>397.24799999999999</v>
      </c>
      <c r="DQ3" s="19">
        <v>90</v>
      </c>
      <c r="DS3" s="19" t="s">
        <v>43</v>
      </c>
      <c r="DT3" s="19">
        <v>162.584</v>
      </c>
      <c r="DU3" s="19">
        <v>213.97300000000001</v>
      </c>
      <c r="DV3" s="19">
        <v>278.596</v>
      </c>
      <c r="DW3" s="19">
        <v>322.25799999999998</v>
      </c>
      <c r="DX3" s="19">
        <v>396.85399999999998</v>
      </c>
      <c r="EF3" s="19">
        <v>90</v>
      </c>
      <c r="EH3" s="19" t="s">
        <v>43</v>
      </c>
      <c r="EI3" s="19">
        <v>164.05799999999999</v>
      </c>
      <c r="EJ3" s="19">
        <v>213.614</v>
      </c>
      <c r="EK3" s="19">
        <v>277.601</v>
      </c>
      <c r="EL3" s="19">
        <v>320.95499999999998</v>
      </c>
      <c r="EM3" s="19">
        <v>395.61399999999998</v>
      </c>
    </row>
    <row r="4" spans="1:149" x14ac:dyDescent="0.25">
      <c r="A4" s="28">
        <v>4</v>
      </c>
      <c r="B4" s="28" t="s">
        <v>32</v>
      </c>
      <c r="C4" s="28" t="s">
        <v>29</v>
      </c>
      <c r="D4" s="24" t="s">
        <v>31</v>
      </c>
      <c r="E4" s="24" t="s">
        <v>29</v>
      </c>
      <c r="O4" s="19"/>
      <c r="P4" s="20"/>
      <c r="Q4" s="20"/>
      <c r="R4" s="36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30">
        <v>33</v>
      </c>
      <c r="AE4" s="19" t="s">
        <v>53</v>
      </c>
      <c r="AF4" s="19" t="s">
        <v>44</v>
      </c>
      <c r="AG4" s="19" t="s">
        <v>31</v>
      </c>
      <c r="AH4" s="19">
        <v>2516.9</v>
      </c>
      <c r="AI4" s="19">
        <v>7348.3720000000003</v>
      </c>
      <c r="AJ4" s="19">
        <v>579.66700000000003</v>
      </c>
      <c r="AK4" s="19">
        <v>2170.3029999999999</v>
      </c>
      <c r="AL4" s="19">
        <v>779.65899999999999</v>
      </c>
      <c r="AT4" s="19" t="s">
        <v>53</v>
      </c>
      <c r="AU4" s="19" t="s">
        <v>44</v>
      </c>
      <c r="AV4" s="19" t="s">
        <v>31</v>
      </c>
      <c r="AW4" s="19">
        <v>4357.4750000000004</v>
      </c>
      <c r="AX4" s="19">
        <v>15505.236000000001</v>
      </c>
      <c r="AY4" s="19">
        <v>1100.2860000000001</v>
      </c>
      <c r="AZ4" s="19">
        <v>4247.951</v>
      </c>
      <c r="BA4" s="19">
        <v>1339.5909999999999</v>
      </c>
      <c r="BI4" s="19" t="s">
        <v>53</v>
      </c>
      <c r="BJ4" s="19" t="s">
        <v>44</v>
      </c>
      <c r="BK4" s="19" t="s">
        <v>31</v>
      </c>
      <c r="BL4" s="19">
        <v>6710.4880000000003</v>
      </c>
      <c r="BM4" s="19">
        <v>25553.842000000001</v>
      </c>
      <c r="BN4" s="19">
        <v>1544.6289999999999</v>
      </c>
      <c r="BO4" s="19">
        <v>7330.3310000000001</v>
      </c>
      <c r="BP4" s="19">
        <v>2124.857</v>
      </c>
      <c r="BX4" s="19" t="s">
        <v>53</v>
      </c>
      <c r="BY4" s="19" t="s">
        <v>44</v>
      </c>
      <c r="BZ4" s="19" t="s">
        <v>31</v>
      </c>
      <c r="CA4" s="19">
        <v>8911.8539999999994</v>
      </c>
      <c r="CB4" s="19">
        <v>35104.957999999999</v>
      </c>
      <c r="CC4" s="19">
        <v>2059.9259999999999</v>
      </c>
      <c r="CD4" s="19">
        <v>10683.282999999999</v>
      </c>
      <c r="CE4" s="19">
        <v>2807.3429999999998</v>
      </c>
      <c r="CM4" s="19" t="s">
        <v>53</v>
      </c>
      <c r="CN4" s="19" t="s">
        <v>44</v>
      </c>
      <c r="CO4" s="19" t="s">
        <v>31</v>
      </c>
      <c r="CP4" s="19">
        <v>14896.879000000001</v>
      </c>
      <c r="CQ4" s="19">
        <v>60400.249000000003</v>
      </c>
      <c r="CR4" s="19">
        <v>5194.6949999999997</v>
      </c>
      <c r="CS4" s="19">
        <v>23283.129000000001</v>
      </c>
      <c r="CT4" s="19">
        <v>5124.107</v>
      </c>
      <c r="DB4" s="19" t="s">
        <v>53</v>
      </c>
      <c r="DC4" s="19" t="s">
        <v>44</v>
      </c>
      <c r="DD4" s="19" t="s">
        <v>31</v>
      </c>
      <c r="DE4" s="19">
        <v>21616.924999999999</v>
      </c>
      <c r="DF4" s="19">
        <v>82547.183999999994</v>
      </c>
      <c r="DG4" s="19">
        <v>10269.441000000001</v>
      </c>
      <c r="DH4" s="19">
        <v>38699.22</v>
      </c>
      <c r="DI4" s="19">
        <v>7926.4679999999998</v>
      </c>
      <c r="DQ4" s="19" t="s">
        <v>53</v>
      </c>
      <c r="DR4" s="19" t="s">
        <v>44</v>
      </c>
      <c r="DS4" s="19" t="s">
        <v>31</v>
      </c>
      <c r="DT4" s="19">
        <v>27803.576000000001</v>
      </c>
      <c r="DU4" s="19">
        <v>99202.535000000003</v>
      </c>
      <c r="DV4" s="19">
        <v>16028.290999999999</v>
      </c>
      <c r="DW4" s="19">
        <v>53683.942000000003</v>
      </c>
      <c r="DX4" s="19">
        <v>10314.486999999999</v>
      </c>
      <c r="EF4" s="19" t="s">
        <v>53</v>
      </c>
      <c r="EG4" s="19" t="s">
        <v>44</v>
      </c>
      <c r="EH4" s="19" t="s">
        <v>31</v>
      </c>
      <c r="EI4" s="19">
        <v>34152.387999999999</v>
      </c>
      <c r="EJ4" s="19">
        <v>111611.66800000001</v>
      </c>
      <c r="EK4" s="19">
        <v>20957.04</v>
      </c>
      <c r="EL4" s="19">
        <v>70993.197</v>
      </c>
      <c r="EM4" s="19">
        <v>12468.790999999999</v>
      </c>
    </row>
    <row r="5" spans="1:149" x14ac:dyDescent="0.25">
      <c r="A5" s="28">
        <v>4</v>
      </c>
      <c r="B5" s="28" t="s">
        <v>34</v>
      </c>
      <c r="C5" s="28" t="s">
        <v>136</v>
      </c>
      <c r="D5" s="24" t="s">
        <v>30</v>
      </c>
      <c r="E5" s="24" t="s">
        <v>49</v>
      </c>
      <c r="O5" s="19"/>
      <c r="P5" s="20"/>
      <c r="Q5" s="20"/>
      <c r="R5" s="36"/>
      <c r="S5" s="21">
        <v>264</v>
      </c>
      <c r="T5" s="21"/>
      <c r="U5" s="21"/>
      <c r="V5" s="21"/>
      <c r="W5" s="21"/>
      <c r="X5" s="21"/>
      <c r="Y5" s="21"/>
      <c r="Z5" s="21"/>
      <c r="AA5" s="21"/>
      <c r="AB5" s="21"/>
      <c r="AC5" s="21"/>
      <c r="AD5" s="30">
        <v>46.2</v>
      </c>
      <c r="AE5" s="19">
        <v>19.8</v>
      </c>
      <c r="AF5" s="19" t="s">
        <v>54</v>
      </c>
      <c r="AG5" s="19" t="s">
        <v>13</v>
      </c>
      <c r="AH5" s="19">
        <v>1.0091000000000001</v>
      </c>
      <c r="AI5" s="19">
        <v>1.0102</v>
      </c>
      <c r="AJ5" s="19">
        <v>1.1475</v>
      </c>
      <c r="AK5" s="19">
        <v>1.2906</v>
      </c>
      <c r="AL5" s="19">
        <v>2.4504000000000001</v>
      </c>
      <c r="AT5" s="19">
        <v>33</v>
      </c>
      <c r="AU5" s="19" t="s">
        <v>48</v>
      </c>
      <c r="AV5" s="19" t="s">
        <v>13</v>
      </c>
      <c r="AW5" s="19">
        <v>1.0091000000000001</v>
      </c>
      <c r="AX5" s="19">
        <v>1.0102</v>
      </c>
      <c r="AY5" s="19">
        <v>1.1475</v>
      </c>
      <c r="AZ5" s="19">
        <v>1.2906</v>
      </c>
      <c r="BA5" s="19">
        <v>2.4504000000000001</v>
      </c>
      <c r="BI5" s="19">
        <v>46.2</v>
      </c>
      <c r="BJ5" s="19" t="s">
        <v>48</v>
      </c>
      <c r="BK5" s="19" t="s">
        <v>13</v>
      </c>
      <c r="BL5" s="19">
        <v>1.0091000000000001</v>
      </c>
      <c r="BM5" s="19">
        <v>1.0102</v>
      </c>
      <c r="BN5" s="19">
        <v>1.1475</v>
      </c>
      <c r="BO5" s="19">
        <v>1.2906</v>
      </c>
      <c r="BP5" s="19">
        <v>2.4504000000000001</v>
      </c>
      <c r="BX5" s="19">
        <v>59.4</v>
      </c>
      <c r="BY5" s="19" t="s">
        <v>48</v>
      </c>
      <c r="BZ5" s="19" t="s">
        <v>13</v>
      </c>
      <c r="CA5" s="19">
        <v>1.0091000000000001</v>
      </c>
      <c r="CB5" s="19">
        <v>1.0102</v>
      </c>
      <c r="CC5" s="19">
        <v>1.1475</v>
      </c>
      <c r="CD5" s="19">
        <v>1.2906</v>
      </c>
      <c r="CE5" s="19">
        <v>2.4504000000000001</v>
      </c>
      <c r="CM5" s="19">
        <v>105.6</v>
      </c>
      <c r="CN5" s="19" t="s">
        <v>48</v>
      </c>
      <c r="CO5" s="19" t="s">
        <v>13</v>
      </c>
      <c r="CP5" s="19">
        <v>1.0091000000000001</v>
      </c>
      <c r="CQ5" s="19">
        <v>1.0102</v>
      </c>
      <c r="CR5" s="19">
        <v>1.1475</v>
      </c>
      <c r="CS5" s="19">
        <v>1.2906</v>
      </c>
      <c r="CT5" s="19">
        <v>2.4504000000000001</v>
      </c>
      <c r="DB5" s="19">
        <v>158.4</v>
      </c>
      <c r="DC5" s="19" t="s">
        <v>48</v>
      </c>
      <c r="DD5" s="19" t="s">
        <v>13</v>
      </c>
      <c r="DE5" s="19">
        <v>1.0091000000000001</v>
      </c>
      <c r="DF5" s="19">
        <v>1.0102</v>
      </c>
      <c r="DG5" s="19">
        <v>1.1475</v>
      </c>
      <c r="DH5" s="19">
        <v>1.2906</v>
      </c>
      <c r="DI5" s="19">
        <v>2.4504000000000001</v>
      </c>
      <c r="DQ5" s="19">
        <v>211.2</v>
      </c>
      <c r="DR5" s="19" t="s">
        <v>48</v>
      </c>
      <c r="DS5" s="19" t="s">
        <v>13</v>
      </c>
      <c r="DT5" s="19">
        <v>1.0091000000000001</v>
      </c>
      <c r="DU5" s="19">
        <v>1.0102</v>
      </c>
      <c r="DV5" s="19">
        <v>1.1475</v>
      </c>
      <c r="DW5" s="19">
        <v>1.2906</v>
      </c>
      <c r="DX5" s="19">
        <v>2.4504000000000001</v>
      </c>
      <c r="EF5" s="19">
        <v>264</v>
      </c>
      <c r="EG5" s="19" t="s">
        <v>48</v>
      </c>
      <c r="EH5" s="19" t="s">
        <v>13</v>
      </c>
      <c r="EI5" s="19">
        <v>1.0091000000000001</v>
      </c>
      <c r="EJ5" s="19">
        <v>1.0102</v>
      </c>
      <c r="EK5" s="19">
        <v>1.1475</v>
      </c>
      <c r="EL5" s="19">
        <v>1.2906</v>
      </c>
      <c r="EM5" s="19">
        <v>2.4504000000000001</v>
      </c>
    </row>
    <row r="6" spans="1:149" x14ac:dyDescent="0.25">
      <c r="A6" s="17" t="s">
        <v>11</v>
      </c>
      <c r="B6" s="28">
        <v>1</v>
      </c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20"/>
      <c r="Q6" s="20"/>
      <c r="R6" s="36"/>
      <c r="S6" s="20">
        <v>0</v>
      </c>
      <c r="T6" s="20"/>
      <c r="U6" s="20"/>
      <c r="V6" s="20"/>
      <c r="W6" s="20"/>
      <c r="X6" s="20"/>
      <c r="Y6" s="20"/>
      <c r="Z6" s="20"/>
      <c r="AA6" s="20"/>
      <c r="AB6" s="20"/>
      <c r="AC6" s="20"/>
      <c r="AD6" s="30">
        <v>59.4</v>
      </c>
      <c r="AE6" s="19">
        <v>0</v>
      </c>
      <c r="AF6" s="19" t="s">
        <v>48</v>
      </c>
      <c r="AG6" s="19" t="s">
        <v>14</v>
      </c>
      <c r="AH6" s="19">
        <v>1.3802000000000001</v>
      </c>
      <c r="AI6" s="19">
        <v>1.0822000000000001</v>
      </c>
      <c r="AJ6" s="19">
        <v>1.3907</v>
      </c>
      <c r="AK6" s="19">
        <v>1.3317000000000001</v>
      </c>
      <c r="AL6" s="19">
        <v>2</v>
      </c>
      <c r="AT6" s="19">
        <v>0</v>
      </c>
      <c r="AU6" s="19" t="s">
        <v>48</v>
      </c>
      <c r="AV6" s="19" t="s">
        <v>14</v>
      </c>
      <c r="AW6" s="19">
        <v>1.3897999999999999</v>
      </c>
      <c r="AX6" s="19">
        <v>1.0858000000000001</v>
      </c>
      <c r="AY6" s="19">
        <v>1.9043000000000001</v>
      </c>
      <c r="AZ6" s="19">
        <v>1.4166000000000001</v>
      </c>
      <c r="BA6" s="19">
        <v>1.8680000000000001</v>
      </c>
      <c r="BI6" s="19">
        <v>0</v>
      </c>
      <c r="BJ6" s="19" t="s">
        <v>48</v>
      </c>
      <c r="BK6" s="19" t="s">
        <v>14</v>
      </c>
      <c r="BL6" s="19">
        <v>1.2444999999999999</v>
      </c>
      <c r="BM6" s="19">
        <v>1.1361000000000001</v>
      </c>
      <c r="BN6" s="19">
        <v>1.7371000000000001</v>
      </c>
      <c r="BO6" s="19">
        <v>1.4204000000000001</v>
      </c>
      <c r="BP6" s="19">
        <v>1.7619</v>
      </c>
      <c r="BX6" s="19">
        <v>0</v>
      </c>
      <c r="BY6" s="19" t="s">
        <v>48</v>
      </c>
      <c r="BZ6" s="19" t="s">
        <v>14</v>
      </c>
      <c r="CA6" s="19">
        <v>1.3033999999999999</v>
      </c>
      <c r="CB6" s="19">
        <v>1.1331</v>
      </c>
      <c r="CC6" s="19">
        <v>1.4782999999999999</v>
      </c>
      <c r="CD6" s="19">
        <v>1.4459</v>
      </c>
      <c r="CE6" s="19">
        <v>1.7013</v>
      </c>
      <c r="CM6" s="19">
        <v>0</v>
      </c>
      <c r="CN6" s="19" t="s">
        <v>48</v>
      </c>
      <c r="CO6" s="19" t="s">
        <v>14</v>
      </c>
      <c r="CP6" s="19">
        <v>1.4645999999999999</v>
      </c>
      <c r="CQ6" s="19">
        <v>1.1367</v>
      </c>
      <c r="CR6" s="19">
        <v>1.4434</v>
      </c>
      <c r="CS6" s="19">
        <v>1.4863999999999999</v>
      </c>
      <c r="CT6" s="19">
        <v>1.8673</v>
      </c>
      <c r="DB6" s="19">
        <v>0</v>
      </c>
      <c r="DC6" s="19" t="s">
        <v>48</v>
      </c>
      <c r="DD6" s="19" t="s">
        <v>14</v>
      </c>
      <c r="DE6" s="19">
        <v>1.6591</v>
      </c>
      <c r="DF6" s="19">
        <v>1.1524000000000001</v>
      </c>
      <c r="DG6" s="19">
        <v>1.4201999999999999</v>
      </c>
      <c r="DH6" s="19">
        <v>1.4538</v>
      </c>
      <c r="DI6" s="19">
        <v>2</v>
      </c>
      <c r="DQ6" s="19">
        <v>4</v>
      </c>
      <c r="DR6" s="19" t="s">
        <v>48</v>
      </c>
      <c r="DS6" s="19" t="s">
        <v>14</v>
      </c>
      <c r="DT6" s="19">
        <v>1.7618</v>
      </c>
      <c r="DU6" s="19">
        <v>1.2159</v>
      </c>
      <c r="DV6" s="19">
        <v>1.3161</v>
      </c>
      <c r="DW6" s="19">
        <v>1.4496</v>
      </c>
      <c r="DX6" s="19">
        <v>1.9016</v>
      </c>
      <c r="EF6" s="19">
        <v>0</v>
      </c>
      <c r="EG6" s="19" t="s">
        <v>48</v>
      </c>
      <c r="EH6" s="19" t="s">
        <v>14</v>
      </c>
      <c r="EI6" s="19">
        <v>1.7168000000000001</v>
      </c>
      <c r="EJ6" s="19">
        <v>1.2423</v>
      </c>
      <c r="EK6" s="19">
        <v>1.1874</v>
      </c>
      <c r="EL6" s="19">
        <v>1.4518</v>
      </c>
      <c r="EM6" s="19">
        <v>2</v>
      </c>
    </row>
    <row r="7" spans="1:149" x14ac:dyDescent="0.25">
      <c r="A7" s="19" t="s">
        <v>10</v>
      </c>
      <c r="B7" s="19">
        <f>10-COUNTIF(C7:L7,1)</f>
        <v>0</v>
      </c>
      <c r="C7" s="24">
        <v>1</v>
      </c>
      <c r="D7" s="24">
        <v>1</v>
      </c>
      <c r="E7" s="24">
        <v>1</v>
      </c>
      <c r="F7" s="24">
        <v>1</v>
      </c>
      <c r="G7" s="24">
        <v>1</v>
      </c>
      <c r="H7" s="24">
        <v>1</v>
      </c>
      <c r="I7" s="24">
        <v>1</v>
      </c>
      <c r="J7" s="24">
        <v>1</v>
      </c>
      <c r="K7" s="24">
        <v>1</v>
      </c>
      <c r="L7" s="24">
        <v>1</v>
      </c>
      <c r="O7" s="17"/>
      <c r="P7" s="21"/>
      <c r="Q7" s="21"/>
      <c r="R7" s="36"/>
      <c r="S7" s="21">
        <v>5</v>
      </c>
      <c r="T7" s="21"/>
      <c r="U7" s="21"/>
      <c r="V7" s="21"/>
      <c r="W7" s="21"/>
      <c r="X7" s="21"/>
      <c r="Y7" s="21"/>
      <c r="Z7" s="21"/>
      <c r="AA7" s="20"/>
      <c r="AB7" s="20"/>
      <c r="AC7" s="20"/>
      <c r="AD7" s="30">
        <v>105.6</v>
      </c>
      <c r="AE7" s="19">
        <v>5</v>
      </c>
      <c r="AF7" s="19" t="s">
        <v>48</v>
      </c>
      <c r="AG7" s="19" t="s">
        <v>40</v>
      </c>
      <c r="AH7" s="19">
        <v>171535680223.7634</v>
      </c>
      <c r="AI7" s="19">
        <v>6184652306.7290535</v>
      </c>
      <c r="AJ7" s="19">
        <v>7854352064.2604637</v>
      </c>
      <c r="AK7" s="19">
        <v>13259377544.772299</v>
      </c>
      <c r="AL7" s="19">
        <v>6.2351254249337728E+17</v>
      </c>
      <c r="AT7" s="19">
        <v>5</v>
      </c>
      <c r="AU7" s="19" t="s">
        <v>48</v>
      </c>
      <c r="AV7" s="19" t="s">
        <v>40</v>
      </c>
      <c r="AW7" s="19">
        <v>182054705611.54184</v>
      </c>
      <c r="AX7" s="19">
        <v>6001639413.0611382</v>
      </c>
      <c r="AY7" s="19">
        <v>7793520476.4803896</v>
      </c>
      <c r="AZ7" s="19">
        <v>13476017987.997238</v>
      </c>
      <c r="BA7" s="19">
        <v>6.3981685049578829E+17</v>
      </c>
      <c r="BI7" s="19">
        <v>5</v>
      </c>
      <c r="BJ7" s="19" t="s">
        <v>48</v>
      </c>
      <c r="BK7" s="19" t="s">
        <v>40</v>
      </c>
      <c r="BL7" s="19">
        <v>188905224257.40237</v>
      </c>
      <c r="BM7" s="19">
        <v>6283685038.613802</v>
      </c>
      <c r="BN7" s="19">
        <v>7797489461.8003063</v>
      </c>
      <c r="BO7" s="19">
        <v>14037019853.645704</v>
      </c>
      <c r="BP7" s="19">
        <v>7.3138018028774349E+17</v>
      </c>
      <c r="BX7" s="19">
        <v>5</v>
      </c>
      <c r="BY7" s="19" t="s">
        <v>48</v>
      </c>
      <c r="BZ7" s="19" t="s">
        <v>40</v>
      </c>
      <c r="CA7" s="19">
        <v>193550117990.25986</v>
      </c>
      <c r="CB7" s="19">
        <v>6350769587.5934143</v>
      </c>
      <c r="CC7" s="19">
        <v>8838129389.3465633</v>
      </c>
      <c r="CD7" s="19">
        <v>14449191226.361391</v>
      </c>
      <c r="CE7" s="19">
        <v>6.4653152951611149E+17</v>
      </c>
      <c r="CM7" s="19">
        <v>5</v>
      </c>
      <c r="CN7" s="19" t="s">
        <v>48</v>
      </c>
      <c r="CO7" s="19" t="s">
        <v>40</v>
      </c>
      <c r="CP7" s="19">
        <v>173345644035.49237</v>
      </c>
      <c r="CQ7" s="19">
        <v>6631367577.2817345</v>
      </c>
      <c r="CR7" s="19">
        <v>11486967625.551874</v>
      </c>
      <c r="CS7" s="19">
        <v>16512483998.840818</v>
      </c>
      <c r="CT7" s="19">
        <v>7.6366219089730752E+17</v>
      </c>
      <c r="DB7" s="19">
        <v>5</v>
      </c>
      <c r="DC7" s="19" t="s">
        <v>48</v>
      </c>
      <c r="DD7" s="19" t="s">
        <v>40</v>
      </c>
      <c r="DE7" s="19">
        <v>151773806545.77853</v>
      </c>
      <c r="DF7" s="19">
        <v>6720044842.0073395</v>
      </c>
      <c r="DG7" s="19">
        <v>8975031477.2632408</v>
      </c>
      <c r="DH7" s="19">
        <v>17024677623.164217</v>
      </c>
      <c r="DI7" s="19">
        <v>7.9665681876730304E+17</v>
      </c>
      <c r="DQ7" s="19">
        <v>5</v>
      </c>
      <c r="DR7" s="19" t="s">
        <v>48</v>
      </c>
      <c r="DS7" s="19" t="s">
        <v>40</v>
      </c>
      <c r="DT7" s="19">
        <v>136954601225.71483</v>
      </c>
      <c r="DU7" s="19">
        <v>6863500744.4553041</v>
      </c>
      <c r="DV7" s="19">
        <v>6459237143.4690447</v>
      </c>
      <c r="DW7" s="19">
        <v>17126902185.958536</v>
      </c>
      <c r="DX7" s="19">
        <v>8.2139777030597133E+17</v>
      </c>
      <c r="EF7" s="19">
        <v>5</v>
      </c>
      <c r="EG7" s="19" t="s">
        <v>48</v>
      </c>
      <c r="EH7" s="19" t="s">
        <v>40</v>
      </c>
      <c r="EI7" s="19">
        <v>124623083909.17747</v>
      </c>
      <c r="EJ7" s="19">
        <v>6981749518.2092609</v>
      </c>
      <c r="EK7" s="19">
        <v>6842808970.6814346</v>
      </c>
      <c r="EL7" s="19">
        <v>18176071227.935814</v>
      </c>
      <c r="EM7" s="19">
        <v>8.8806987859950029E+17</v>
      </c>
    </row>
    <row r="8" spans="1:149" x14ac:dyDescent="0.25">
      <c r="A8" s="17" t="s">
        <v>5</v>
      </c>
      <c r="B8" s="22">
        <v>293</v>
      </c>
      <c r="C8" s="17">
        <v>157.91200000000001</v>
      </c>
      <c r="D8" s="17">
        <v>213.614</v>
      </c>
      <c r="E8" s="17">
        <v>266.50299999999999</v>
      </c>
      <c r="F8" s="17">
        <v>320.95499999999998</v>
      </c>
      <c r="G8" s="17">
        <v>395.61399999999998</v>
      </c>
      <c r="H8" s="17"/>
      <c r="I8" s="17"/>
      <c r="J8" s="17"/>
      <c r="K8" s="17"/>
      <c r="L8" s="17"/>
      <c r="M8" s="17"/>
      <c r="N8" s="17"/>
      <c r="O8" s="17"/>
      <c r="P8" s="21"/>
      <c r="Q8" s="21"/>
      <c r="R8" s="21"/>
      <c r="S8" s="21">
        <v>22</v>
      </c>
      <c r="T8" s="21"/>
      <c r="U8" s="21"/>
      <c r="V8" s="21"/>
      <c r="W8" s="21"/>
      <c r="X8" s="21"/>
      <c r="Y8" s="21"/>
      <c r="Z8" s="21"/>
      <c r="AA8" s="21"/>
      <c r="AB8" s="21"/>
      <c r="AC8" s="20"/>
      <c r="AD8" s="30">
        <v>158.4</v>
      </c>
      <c r="AE8" s="19">
        <v>22</v>
      </c>
      <c r="AF8" s="19" t="s">
        <v>48</v>
      </c>
      <c r="AG8" s="19" t="s">
        <v>41</v>
      </c>
      <c r="AH8" s="19">
        <v>11.477162554886283</v>
      </c>
      <c r="AI8" s="19">
        <v>332.3965914863474</v>
      </c>
      <c r="AJ8" s="19">
        <v>57849.89295697146</v>
      </c>
      <c r="AK8" s="19">
        <v>9514099.7581154164</v>
      </c>
      <c r="AL8" s="19">
        <v>1.28824573518841E+19</v>
      </c>
      <c r="AT8" s="19">
        <v>22</v>
      </c>
      <c r="AU8" s="19" t="s">
        <v>48</v>
      </c>
      <c r="AV8" s="19" t="s">
        <v>41</v>
      </c>
      <c r="AW8" s="19">
        <v>10.814018123167431</v>
      </c>
      <c r="AX8" s="19">
        <v>342.53263230227515</v>
      </c>
      <c r="AY8" s="19">
        <v>58301.434831032093</v>
      </c>
      <c r="AZ8" s="19">
        <v>9361151.1059007794</v>
      </c>
      <c r="BA8" s="19">
        <v>1.255417660665164E+19</v>
      </c>
      <c r="BI8" s="19">
        <v>22</v>
      </c>
      <c r="BJ8" s="19" t="s">
        <v>48</v>
      </c>
      <c r="BK8" s="19" t="s">
        <v>41</v>
      </c>
      <c r="BL8" s="19">
        <v>10.421855158481561</v>
      </c>
      <c r="BM8" s="19">
        <v>327.15792304230752</v>
      </c>
      <c r="BN8" s="19">
        <v>58271.758928280571</v>
      </c>
      <c r="BO8" s="19">
        <v>8987024.4543905165</v>
      </c>
      <c r="BP8" s="19">
        <v>1.098248756737654E+19</v>
      </c>
      <c r="BX8" s="19">
        <v>22</v>
      </c>
      <c r="BY8" s="19" t="s">
        <v>48</v>
      </c>
      <c r="BZ8" s="19" t="s">
        <v>41</v>
      </c>
      <c r="CA8" s="19">
        <v>10.171747278346785</v>
      </c>
      <c r="CB8" s="19">
        <v>323.70208333505769</v>
      </c>
      <c r="CC8" s="19">
        <v>51410.587710057189</v>
      </c>
      <c r="CD8" s="19">
        <v>8730664.4860043563</v>
      </c>
      <c r="CE8" s="19">
        <v>1.2423792762353732E+19</v>
      </c>
      <c r="CM8">
        <v>22</v>
      </c>
      <c r="CN8" t="s">
        <v>48</v>
      </c>
      <c r="CO8" t="s">
        <v>41</v>
      </c>
      <c r="CP8">
        <v>11.357325399466204</v>
      </c>
      <c r="CQ8">
        <v>310.00503626547413</v>
      </c>
      <c r="CR8">
        <v>39555.559045288588</v>
      </c>
      <c r="CS8">
        <v>7639737.3466242244</v>
      </c>
      <c r="CT8">
        <v>1.051822891427644E+19</v>
      </c>
      <c r="CU8"/>
      <c r="CV8"/>
      <c r="CW8"/>
      <c r="CX8"/>
      <c r="CY8"/>
      <c r="CZ8"/>
      <c r="DA8"/>
      <c r="DB8" s="19">
        <v>22</v>
      </c>
      <c r="DC8" s="19" t="s">
        <v>48</v>
      </c>
      <c r="DD8" s="19" t="s">
        <v>41</v>
      </c>
      <c r="DE8" s="19">
        <v>12.971558997548801</v>
      </c>
      <c r="DF8" s="19">
        <v>305.91423042808736</v>
      </c>
      <c r="DG8" s="19">
        <v>50626.388031609204</v>
      </c>
      <c r="DH8" s="19">
        <v>7409893.0672164243</v>
      </c>
      <c r="DI8" s="19">
        <v>1.0082602129062986E+19</v>
      </c>
      <c r="DQ8" s="19">
        <v>22</v>
      </c>
      <c r="DR8" s="19" t="s">
        <v>48</v>
      </c>
      <c r="DS8" s="19" t="s">
        <v>41</v>
      </c>
      <c r="DT8" s="19">
        <v>14.375149635509073</v>
      </c>
      <c r="DU8" s="19">
        <v>299.52023359881792</v>
      </c>
      <c r="DV8" s="19">
        <v>70344.75063719468</v>
      </c>
      <c r="DW8" s="19">
        <v>7365665.9751874954</v>
      </c>
      <c r="DX8" s="19">
        <v>9.7789086206597427E+18</v>
      </c>
      <c r="EF8" s="19">
        <v>22</v>
      </c>
      <c r="EG8" s="19" t="s">
        <v>48</v>
      </c>
      <c r="EH8" s="19" t="s">
        <v>41</v>
      </c>
      <c r="EI8" s="19">
        <v>15.797577977815898</v>
      </c>
      <c r="EJ8" s="19">
        <v>294.44730735802619</v>
      </c>
      <c r="EK8" s="19">
        <v>66401.594449097596</v>
      </c>
      <c r="EL8" s="19">
        <v>6940501.008688312</v>
      </c>
      <c r="EM8" s="19">
        <v>9.0447541692360182E+18</v>
      </c>
    </row>
    <row r="9" spans="1:149" x14ac:dyDescent="0.25">
      <c r="A9" s="19" t="s">
        <v>6</v>
      </c>
      <c r="B9" s="22"/>
      <c r="C9" s="17">
        <v>164.05799999999999</v>
      </c>
      <c r="D9" s="17">
        <v>216.69399999999999</v>
      </c>
      <c r="E9" s="17">
        <v>278.596</v>
      </c>
      <c r="F9" s="17">
        <v>328.11900000000003</v>
      </c>
      <c r="G9" s="17">
        <v>400.96300000000002</v>
      </c>
      <c r="H9" s="17"/>
      <c r="I9" s="17"/>
      <c r="J9" s="17"/>
      <c r="K9" s="17"/>
      <c r="M9" s="17"/>
      <c r="N9" s="17"/>
      <c r="O9" s="17"/>
      <c r="P9" s="35">
        <v>1</v>
      </c>
      <c r="Q9" s="35">
        <v>5</v>
      </c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0"/>
      <c r="AD9" s="30">
        <v>211.2</v>
      </c>
      <c r="AG9" s="19" t="s">
        <v>15</v>
      </c>
      <c r="AH9" s="19">
        <v>121537.53476352154</v>
      </c>
      <c r="AI9" s="19">
        <v>394696.91231244843</v>
      </c>
      <c r="AJ9" s="19">
        <v>39325.952365156445</v>
      </c>
      <c r="AK9" s="19">
        <v>154323.81425713617</v>
      </c>
      <c r="AL9" s="19">
        <v>45243.686715226169</v>
      </c>
      <c r="AV9" s="19" t="s">
        <v>15</v>
      </c>
      <c r="AW9" s="19">
        <v>210384.4351357054</v>
      </c>
      <c r="AX9" s="19">
        <v>836107.22198814829</v>
      </c>
      <c r="AY9" s="19">
        <v>89452.484235795622</v>
      </c>
      <c r="AZ9" s="19">
        <v>312096.14994016179</v>
      </c>
      <c r="BA9" s="19">
        <v>75629.944489630827</v>
      </c>
      <c r="BK9" s="19" t="s">
        <v>15</v>
      </c>
      <c r="BL9" s="19">
        <v>304377.62603173422</v>
      </c>
      <c r="BM9" s="19">
        <v>1405660.2590587507</v>
      </c>
      <c r="BN9" s="19">
        <v>118980.72441679687</v>
      </c>
      <c r="BO9" s="19">
        <v>537780.6975705662</v>
      </c>
      <c r="BP9" s="19">
        <v>116839.21333199067</v>
      </c>
      <c r="BZ9" s="19" t="s">
        <v>15</v>
      </c>
      <c r="CA9" s="19">
        <v>413742.80370949599</v>
      </c>
      <c r="CB9" s="19">
        <v>1926851.3363755974</v>
      </c>
      <c r="CC9" s="19">
        <v>143336.45762087649</v>
      </c>
      <c r="CD9" s="19">
        <v>789878.06516865199</v>
      </c>
      <c r="CE9" s="19">
        <v>152214.70338263511</v>
      </c>
      <c r="CM9"/>
      <c r="CN9"/>
      <c r="CO9" t="s">
        <v>15</v>
      </c>
      <c r="CP9">
        <v>742958.4998833877</v>
      </c>
      <c r="CQ9">
        <v>3310087.9702086137</v>
      </c>
      <c r="CR9">
        <v>349901.07740476052</v>
      </c>
      <c r="CS9">
        <v>1731590.1808246293</v>
      </c>
      <c r="CT9">
        <v>288979.17630421126</v>
      </c>
      <c r="CU9"/>
      <c r="CV9"/>
      <c r="CW9"/>
      <c r="CX9"/>
      <c r="CY9"/>
      <c r="CZ9"/>
      <c r="DA9"/>
      <c r="DD9" s="19" t="s">
        <v>15</v>
      </c>
      <c r="DE9" s="19">
        <v>1167987.1666006092</v>
      </c>
      <c r="DF9" s="19">
        <v>4551772.834332509</v>
      </c>
      <c r="DG9" s="19">
        <v>697981.27966388722</v>
      </c>
      <c r="DH9" s="19">
        <v>2836625.974316386</v>
      </c>
      <c r="DI9" s="19">
        <v>460251.52481095743</v>
      </c>
      <c r="DS9" s="19" t="s">
        <v>15</v>
      </c>
      <c r="DT9" s="19">
        <v>1566816.4189129057</v>
      </c>
      <c r="DU9" s="19">
        <v>5617516.604621456</v>
      </c>
      <c r="DV9" s="19">
        <v>1070427.2521426228</v>
      </c>
      <c r="DW9" s="19">
        <v>3926948.5065762163</v>
      </c>
      <c r="DX9" s="19">
        <v>585959.48139110603</v>
      </c>
      <c r="EH9" s="19" t="s">
        <v>15</v>
      </c>
      <c r="EI9" s="19">
        <v>1907608.5835975914</v>
      </c>
      <c r="EJ9" s="19">
        <v>6384793.3480103817</v>
      </c>
      <c r="EK9" s="19">
        <v>1319037.9431135759</v>
      </c>
      <c r="EL9" s="19">
        <v>5175609.7935559172</v>
      </c>
      <c r="EM9" s="19">
        <v>723632.42457598902</v>
      </c>
    </row>
    <row r="10" spans="1:149" x14ac:dyDescent="0.25">
      <c r="A10" s="19" t="s">
        <v>4</v>
      </c>
      <c r="B10" s="23">
        <f>MAX($AD$3:$AD$52)</f>
        <v>264</v>
      </c>
      <c r="C10" s="17"/>
      <c r="D10" s="17"/>
      <c r="E10" s="17"/>
      <c r="F10" s="17"/>
      <c r="G10" s="17"/>
      <c r="H10" s="17"/>
      <c r="I10" s="17"/>
      <c r="J10" s="17"/>
      <c r="K10" s="17"/>
      <c r="M10" s="17"/>
      <c r="N10" s="17"/>
      <c r="O10" s="17"/>
      <c r="P10" s="21" t="str">
        <f>CONCATENATE("Residual x ",P9)</f>
        <v>Residual x 1</v>
      </c>
      <c r="Q10" s="21" t="s">
        <v>21</v>
      </c>
      <c r="R10" s="21" t="str">
        <f>CONCATENATE("Residual to 0 x ",P9)</f>
        <v>Residual to 0 x 1</v>
      </c>
      <c r="S10" s="21" t="s">
        <v>151</v>
      </c>
      <c r="T10" s="21" t="s">
        <v>90</v>
      </c>
      <c r="U10" s="21" t="s">
        <v>91</v>
      </c>
      <c r="V10" s="21" t="s">
        <v>92</v>
      </c>
      <c r="W10" s="21" t="s">
        <v>93</v>
      </c>
      <c r="X10" s="21" t="s">
        <v>94</v>
      </c>
      <c r="Y10" s="21"/>
      <c r="Z10" s="21"/>
      <c r="AA10" s="21"/>
      <c r="AB10" s="21"/>
      <c r="AC10" s="20"/>
      <c r="AD10" s="30">
        <v>264</v>
      </c>
      <c r="AE10" s="19" t="s">
        <v>8</v>
      </c>
      <c r="AF10" s="19" t="s">
        <v>9</v>
      </c>
      <c r="AG10" s="19" t="s">
        <v>151</v>
      </c>
      <c r="AH10" s="19" t="s">
        <v>55</v>
      </c>
      <c r="AI10" s="19" t="s">
        <v>56</v>
      </c>
      <c r="AJ10" s="19" t="s">
        <v>57</v>
      </c>
      <c r="AK10" s="19" t="s">
        <v>58</v>
      </c>
      <c r="AL10" s="19" t="s">
        <v>59</v>
      </c>
      <c r="AR10" s="19" t="s">
        <v>0</v>
      </c>
      <c r="AT10" s="19" t="s">
        <v>8</v>
      </c>
      <c r="AU10" s="19" t="s">
        <v>9</v>
      </c>
      <c r="AV10" s="19" t="s">
        <v>151</v>
      </c>
      <c r="AW10" s="19" t="s">
        <v>60</v>
      </c>
      <c r="AX10" s="19" t="s">
        <v>61</v>
      </c>
      <c r="AY10" s="19" t="s">
        <v>62</v>
      </c>
      <c r="AZ10" s="19" t="s">
        <v>63</v>
      </c>
      <c r="BA10" s="19" t="s">
        <v>64</v>
      </c>
      <c r="BG10" s="19" t="s">
        <v>0</v>
      </c>
      <c r="BI10" s="19" t="s">
        <v>8</v>
      </c>
      <c r="BJ10" s="19" t="s">
        <v>9</v>
      </c>
      <c r="BK10" s="19" t="s">
        <v>151</v>
      </c>
      <c r="BL10" s="19" t="s">
        <v>65</v>
      </c>
      <c r="BM10" s="19" t="s">
        <v>66</v>
      </c>
      <c r="BN10" s="19" t="s">
        <v>67</v>
      </c>
      <c r="BO10" s="19" t="s">
        <v>68</v>
      </c>
      <c r="BP10" s="19" t="s">
        <v>69</v>
      </c>
      <c r="BV10" s="19" t="s">
        <v>0</v>
      </c>
      <c r="BX10" s="19" t="s">
        <v>8</v>
      </c>
      <c r="BY10" s="19" t="s">
        <v>9</v>
      </c>
      <c r="BZ10" s="19" t="s">
        <v>151</v>
      </c>
      <c r="CA10" s="19" t="s">
        <v>70</v>
      </c>
      <c r="CB10" s="19" t="s">
        <v>71</v>
      </c>
      <c r="CC10" s="19" t="s">
        <v>72</v>
      </c>
      <c r="CD10" s="19" t="s">
        <v>73</v>
      </c>
      <c r="CE10" s="19" t="s">
        <v>74</v>
      </c>
      <c r="CK10" s="19" t="s">
        <v>0</v>
      </c>
      <c r="CM10" t="s">
        <v>8</v>
      </c>
      <c r="CN10" t="s">
        <v>9</v>
      </c>
      <c r="CO10" s="19" t="s">
        <v>151</v>
      </c>
      <c r="CP10" t="s">
        <v>75</v>
      </c>
      <c r="CQ10" t="s">
        <v>76</v>
      </c>
      <c r="CR10" t="s">
        <v>77</v>
      </c>
      <c r="CS10" t="s">
        <v>78</v>
      </c>
      <c r="CT10" t="s">
        <v>79</v>
      </c>
      <c r="CU10"/>
      <c r="CV10"/>
      <c r="CW10"/>
      <c r="CX10"/>
      <c r="CY10"/>
      <c r="CZ10" t="s">
        <v>0</v>
      </c>
      <c r="DA10"/>
      <c r="DB10" s="19" t="s">
        <v>8</v>
      </c>
      <c r="DC10" s="19" t="s">
        <v>9</v>
      </c>
      <c r="DD10" s="19" t="s">
        <v>151</v>
      </c>
      <c r="DE10" s="19" t="s">
        <v>80</v>
      </c>
      <c r="DF10" s="19" t="s">
        <v>81</v>
      </c>
      <c r="DG10" s="19" t="s">
        <v>82</v>
      </c>
      <c r="DH10" s="19" t="s">
        <v>83</v>
      </c>
      <c r="DI10" s="19" t="s">
        <v>84</v>
      </c>
      <c r="DO10" s="19" t="s">
        <v>0</v>
      </c>
      <c r="DQ10" s="19" t="s">
        <v>8</v>
      </c>
      <c r="DR10" s="19" t="s">
        <v>9</v>
      </c>
      <c r="DS10" s="19" t="s">
        <v>151</v>
      </c>
      <c r="DT10" s="19" t="s">
        <v>85</v>
      </c>
      <c r="DU10" s="19" t="s">
        <v>86</v>
      </c>
      <c r="DV10" s="19" t="s">
        <v>87</v>
      </c>
      <c r="DW10" s="19" t="s">
        <v>88</v>
      </c>
      <c r="DX10" s="19" t="s">
        <v>89</v>
      </c>
      <c r="ED10" s="19" t="s">
        <v>0</v>
      </c>
      <c r="EF10" s="19" t="s">
        <v>8</v>
      </c>
      <c r="EG10" s="19" t="s">
        <v>9</v>
      </c>
      <c r="EH10" s="19" t="s">
        <v>151</v>
      </c>
      <c r="EI10" s="19" t="s">
        <v>90</v>
      </c>
      <c r="EJ10" s="19" t="s">
        <v>91</v>
      </c>
      <c r="EK10" s="19" t="s">
        <v>92</v>
      </c>
      <c r="EL10" s="19" t="s">
        <v>93</v>
      </c>
      <c r="EM10" s="19" t="s">
        <v>94</v>
      </c>
      <c r="ES10" s="19" t="s">
        <v>0</v>
      </c>
    </row>
    <row r="11" spans="1:149" x14ac:dyDescent="0.25">
      <c r="A11" s="19" t="s">
        <v>35</v>
      </c>
      <c r="B11" s="43">
        <f>MIN($AD$3:$AD$52)</f>
        <v>19.8</v>
      </c>
      <c r="C11" s="17"/>
      <c r="D11" s="17"/>
      <c r="E11" s="17"/>
      <c r="F11" s="17"/>
      <c r="G11" s="17"/>
      <c r="H11" s="17"/>
      <c r="I11" s="17"/>
      <c r="J11" s="17"/>
      <c r="K11" s="17"/>
      <c r="M11" s="17"/>
      <c r="N11" s="17">
        <v>1.9037037037037039</v>
      </c>
      <c r="O11" s="17">
        <v>-0.15481481481481496</v>
      </c>
      <c r="P11" s="19">
        <f>IF('Data-Plot'!C11="","",$Q$11+('Data-Plot'!C11-'Data-Plot'!D11)*$P$9)</f>
        <v>123551.22108549008</v>
      </c>
      <c r="Q11" s="19">
        <f>IF('Data-Plot'!C11="","",MAX('Data-Plot'!$C$11:$C$1010)*(1+$Q$9/100))</f>
        <v>123527.25</v>
      </c>
      <c r="R11" s="19">
        <f>IF('Data-Plot'!C11="","",('Data-Plot'!C11-'Data-Plot'!D11)*$P$9)</f>
        <v>23.971085490079091</v>
      </c>
      <c r="S11" s="24">
        <v>2.8914509920909295E-2</v>
      </c>
      <c r="T11" s="24">
        <v>2.4526572633485753E-2</v>
      </c>
      <c r="U11" s="24">
        <v>4.3849718839868105E-3</v>
      </c>
      <c r="V11" s="24">
        <v>2.8884586512514646E-6</v>
      </c>
      <c r="W11" s="24">
        <v>7.6944785481856959E-8</v>
      </c>
      <c r="X11" s="24">
        <v>5.3144584096508391E-22</v>
      </c>
      <c r="Y11" s="24"/>
      <c r="Z11" s="24"/>
      <c r="AA11" s="24"/>
      <c r="AB11" s="24"/>
      <c r="AC11" s="24"/>
      <c r="AD11" s="30"/>
      <c r="AE11" s="19">
        <v>5</v>
      </c>
      <c r="AF11" s="19">
        <v>32</v>
      </c>
      <c r="AG11" s="19">
        <v>2.3917708265705864E-3</v>
      </c>
      <c r="AH11" s="19">
        <v>2.151551672423892E-3</v>
      </c>
      <c r="AI11" s="19">
        <v>2.4011863287787957E-4</v>
      </c>
      <c r="AJ11" s="19">
        <v>9.884805296844611E-8</v>
      </c>
      <c r="AK11" s="19">
        <v>1.6732158462014477E-9</v>
      </c>
      <c r="AL11" s="19">
        <v>2.3697417962206541E-23</v>
      </c>
      <c r="AT11" s="19">
        <v>5</v>
      </c>
      <c r="AU11" s="19">
        <v>44</v>
      </c>
      <c r="AV11" s="19">
        <v>4.4467143965845717E-3</v>
      </c>
      <c r="AW11" s="19">
        <v>3.952896136355518E-3</v>
      </c>
      <c r="AX11" s="19">
        <v>4.9359154933740633E-4</v>
      </c>
      <c r="AY11" s="19">
        <v>2.2327140731212207E-7</v>
      </c>
      <c r="AZ11" s="19">
        <v>3.4394843353816725E-9</v>
      </c>
      <c r="BA11" s="19">
        <v>4.004063122441384E-23</v>
      </c>
      <c r="BI11" s="19">
        <v>5</v>
      </c>
      <c r="BJ11" s="19">
        <v>8</v>
      </c>
      <c r="BK11" s="19">
        <v>6.8036805084914515E-3</v>
      </c>
      <c r="BL11" s="19">
        <v>5.9345444028531284E-3</v>
      </c>
      <c r="BM11" s="19">
        <v>8.6883300339349833E-4</v>
      </c>
      <c r="BN11" s="19">
        <v>2.9692872863400119E-7</v>
      </c>
      <c r="BO11" s="19">
        <v>6.1735161903970734E-9</v>
      </c>
      <c r="BP11" s="19">
        <v>6.9700658697133423E-23</v>
      </c>
      <c r="BX11" s="19">
        <v>5</v>
      </c>
      <c r="BY11" s="19">
        <v>120</v>
      </c>
      <c r="BZ11" s="19">
        <v>9.4692894485742321E-3</v>
      </c>
      <c r="CA11" s="19">
        <v>8.2651689050354093E-3</v>
      </c>
      <c r="CB11" s="19">
        <v>1.2037057770712799E-3</v>
      </c>
      <c r="CC11" s="19">
        <v>4.0543207493277349E-7</v>
      </c>
      <c r="CD11" s="19">
        <v>9.3343926089444335E-9</v>
      </c>
      <c r="CE11" s="19">
        <v>8.0178945496866156E-23</v>
      </c>
      <c r="CM11">
        <v>5</v>
      </c>
      <c r="CN11">
        <v>48</v>
      </c>
      <c r="CO11">
        <v>1.5451431188988129E-2</v>
      </c>
      <c r="CP11">
        <v>1.3290873597069427E-2</v>
      </c>
      <c r="CQ11">
        <v>2.1592476044922674E-3</v>
      </c>
      <c r="CR11">
        <v>1.2865989538240453E-6</v>
      </c>
      <c r="CS11">
        <v>2.3388472609725622E-8</v>
      </c>
      <c r="CT11">
        <v>1.8134711330452217E-22</v>
      </c>
      <c r="CU11"/>
      <c r="CV11"/>
      <c r="CW11"/>
      <c r="CX11"/>
      <c r="CY11"/>
      <c r="CZ11"/>
      <c r="DA11"/>
      <c r="DB11" s="19">
        <v>5</v>
      </c>
      <c r="DC11" s="19">
        <v>21</v>
      </c>
      <c r="DD11" s="19">
        <v>2.1302297549155066E-2</v>
      </c>
      <c r="DE11" s="19">
        <v>1.8291310449446194E-2</v>
      </c>
      <c r="DF11" s="19">
        <v>3.008942682518112E-3</v>
      </c>
      <c r="DG11" s="19">
        <v>2.0049177811836923E-6</v>
      </c>
      <c r="DH11" s="19">
        <v>3.9499409576800548E-8</v>
      </c>
      <c r="DI11" s="19">
        <v>3.0451626570357036E-22</v>
      </c>
      <c r="DQ11" s="19">
        <v>5</v>
      </c>
      <c r="DR11" s="19">
        <v>35</v>
      </c>
      <c r="DS11" s="19">
        <v>4.0259340340787464</v>
      </c>
      <c r="DT11" s="19">
        <v>2.2139093311845139E-2</v>
      </c>
      <c r="DU11" s="19">
        <v>3.7926733423081201E-3</v>
      </c>
      <c r="DV11" s="19">
        <v>2.2124147040684235E-6</v>
      </c>
      <c r="DW11" s="19">
        <v>5.5009888965458726E-8</v>
      </c>
      <c r="DX11" s="19">
        <v>3.9569265698798252E-22</v>
      </c>
      <c r="EF11" s="19">
        <v>5</v>
      </c>
      <c r="EG11" s="19">
        <v>24</v>
      </c>
      <c r="EH11" s="19">
        <v>2.8914509920909295E-2</v>
      </c>
      <c r="EI11" s="19">
        <v>2.4526572633485753E-2</v>
      </c>
      <c r="EJ11" s="19">
        <v>4.3849718839868105E-3</v>
      </c>
      <c r="EK11" s="19">
        <v>2.8884586512514646E-6</v>
      </c>
      <c r="EL11" s="19">
        <v>7.6944785481856959E-8</v>
      </c>
      <c r="EM11" s="19">
        <v>5.3144584096508391E-22</v>
      </c>
    </row>
    <row r="12" spans="1:149" x14ac:dyDescent="0.25">
      <c r="A12" s="24" t="s">
        <v>16</v>
      </c>
      <c r="B12" s="44">
        <f>$B$11+($B$10-$B$11)*(ROW()-11)/99</f>
        <v>22.266666666666666</v>
      </c>
      <c r="C12"/>
      <c r="D12"/>
      <c r="E12"/>
      <c r="F12"/>
      <c r="G12"/>
      <c r="H12"/>
      <c r="I12"/>
      <c r="J12"/>
      <c r="K12"/>
      <c r="L12"/>
      <c r="M12" s="17"/>
      <c r="N12" s="17">
        <v>1.1296296296296291</v>
      </c>
      <c r="O12" s="17">
        <v>-0.22851851851851857</v>
      </c>
      <c r="P12" s="19">
        <f>IF('Data-Plot'!C12="","",$Q$11+('Data-Plot'!C12-'Data-Plot'!D12)*$P$9)</f>
        <v>123576.18918111095</v>
      </c>
      <c r="Q12" s="19">
        <f>IF('Data-Plot'!C12="","",MAX('Data-Plot'!$C$11:$C$1010)*(1+$Q$9/100))</f>
        <v>123527.25</v>
      </c>
      <c r="R12" s="19">
        <f>IF('Data-Plot'!C12="","",('Data-Plot'!C12-'Data-Plot'!D12)*$P$9)</f>
        <v>48.939181110959041</v>
      </c>
      <c r="S12" s="24">
        <v>6.0818889040959931E-2</v>
      </c>
      <c r="T12" s="24">
        <v>5.1582357288717059E-2</v>
      </c>
      <c r="U12" s="24">
        <v>9.2296057800793467E-3</v>
      </c>
      <c r="V12" s="24">
        <v>6.7268542623199E-6</v>
      </c>
      <c r="W12" s="24">
        <v>1.9911790120200789E-7</v>
      </c>
      <c r="X12" s="24">
        <v>3.232000423340895E-21</v>
      </c>
      <c r="Y12" s="24"/>
      <c r="Z12" s="24"/>
      <c r="AA12" s="24"/>
      <c r="AB12" s="24"/>
      <c r="AC12" s="24"/>
      <c r="AD12" s="30"/>
      <c r="AE12" s="19">
        <v>10</v>
      </c>
      <c r="AF12" s="19">
        <v>0</v>
      </c>
      <c r="AG12" s="19">
        <v>5.030616706265683E-3</v>
      </c>
      <c r="AH12" s="19">
        <v>4.5249740679108768E-3</v>
      </c>
      <c r="AI12" s="19">
        <v>5.0540810381042623E-4</v>
      </c>
      <c r="AJ12" s="19">
        <v>2.3020459238355231E-7</v>
      </c>
      <c r="AK12" s="19">
        <v>4.3299519969699921E-9</v>
      </c>
      <c r="AL12" s="19">
        <v>1.441164065690179E-22</v>
      </c>
      <c r="AT12" s="19">
        <v>10</v>
      </c>
      <c r="AU12" s="19">
        <v>57</v>
      </c>
      <c r="AV12" s="19">
        <v>9.3528733369908079E-3</v>
      </c>
      <c r="AW12" s="19">
        <v>8.313419805390191E-3</v>
      </c>
      <c r="AX12" s="19">
        <v>1.0389246600732188E-3</v>
      </c>
      <c r="AY12" s="19">
        <v>5.1997082155057378E-7</v>
      </c>
      <c r="AZ12" s="19">
        <v>8.9007058475704244E-9</v>
      </c>
      <c r="BA12" s="19">
        <v>2.4350804370420054E-22</v>
      </c>
      <c r="BI12" s="19">
        <v>10</v>
      </c>
      <c r="BJ12" s="19">
        <v>38</v>
      </c>
      <c r="BK12" s="19">
        <v>1.4310516894987007E-2</v>
      </c>
      <c r="BL12" s="19">
        <v>1.2481066528097969E-2</v>
      </c>
      <c r="BM12" s="19">
        <v>1.8287428816576481E-3</v>
      </c>
      <c r="BN12" s="19">
        <v>6.9150939132327874E-7</v>
      </c>
      <c r="BO12" s="19">
        <v>1.5975840067269883E-8</v>
      </c>
      <c r="BP12" s="19">
        <v>4.2388620072214454E-22</v>
      </c>
      <c r="BX12" s="19">
        <v>10</v>
      </c>
      <c r="BY12" s="19">
        <v>74</v>
      </c>
      <c r="BZ12" s="19">
        <v>1.991721263147633E-2</v>
      </c>
      <c r="CA12" s="19">
        <v>1.7382652247656564E-2</v>
      </c>
      <c r="CB12" s="19">
        <v>2.5335920283174372E-3</v>
      </c>
      <c r="CC12" s="19">
        <v>9.441999386513176E-7</v>
      </c>
      <c r="CD12" s="19">
        <v>2.4155563676590878E-8</v>
      </c>
      <c r="CE12" s="19">
        <v>4.8761014917025836E-22</v>
      </c>
      <c r="CM12">
        <v>10</v>
      </c>
      <c r="CN12">
        <v>25</v>
      </c>
      <c r="CO12">
        <v>3.2500217284615031E-2</v>
      </c>
      <c r="CP12">
        <v>2.7952318479388054E-2</v>
      </c>
      <c r="CQ12">
        <v>4.5448419545159871E-3</v>
      </c>
      <c r="CR12">
        <v>2.9963259652312875E-6</v>
      </c>
      <c r="CS12">
        <v>6.0524745753789637E-8</v>
      </c>
      <c r="CT12">
        <v>1.1028667491451357E-21</v>
      </c>
      <c r="CU12"/>
      <c r="CV12"/>
      <c r="CW12"/>
      <c r="CX12"/>
      <c r="CY12"/>
      <c r="CZ12"/>
      <c r="DA12"/>
      <c r="DB12" s="19">
        <v>10</v>
      </c>
      <c r="DC12" s="19">
        <v>3</v>
      </c>
      <c r="DD12" s="19">
        <v>4.4806917699071531E-2</v>
      </c>
      <c r="DE12" s="19">
        <v>3.8468843464027305E-2</v>
      </c>
      <c r="DF12" s="19">
        <v>6.3333028188660417E-3</v>
      </c>
      <c r="DG12" s="19">
        <v>4.6691995109415197E-6</v>
      </c>
      <c r="DH12" s="19">
        <v>1.0221666724258563E-7</v>
      </c>
      <c r="DI12" s="19">
        <v>1.8519228561105304E-21</v>
      </c>
      <c r="DQ12" s="19">
        <v>10</v>
      </c>
      <c r="DR12" s="19">
        <v>81</v>
      </c>
      <c r="DS12" s="19">
        <v>4.0545494124976935</v>
      </c>
      <c r="DT12" s="19">
        <v>4.6561197696079373E-2</v>
      </c>
      <c r="DU12" s="19">
        <v>7.9829200133345497E-3</v>
      </c>
      <c r="DV12" s="19">
        <v>5.1524335567758849E-6</v>
      </c>
      <c r="DW12" s="19">
        <v>1.4235472316367044E-7</v>
      </c>
      <c r="DX12" s="19">
        <v>2.4064142313648576E-21</v>
      </c>
      <c r="EF12" s="19">
        <v>10</v>
      </c>
      <c r="EG12" s="19">
        <v>49</v>
      </c>
      <c r="EH12" s="19">
        <v>6.0818889040959931E-2</v>
      </c>
      <c r="EI12" s="19">
        <v>5.1582357288717059E-2</v>
      </c>
      <c r="EJ12" s="19">
        <v>9.2296057800793467E-3</v>
      </c>
      <c r="EK12" s="19">
        <v>6.7268542623199E-6</v>
      </c>
      <c r="EL12" s="19">
        <v>1.9911790120200789E-7</v>
      </c>
      <c r="EM12" s="19">
        <v>3.232000423340895E-21</v>
      </c>
    </row>
    <row r="13" spans="1:149" x14ac:dyDescent="0.25">
      <c r="A13" s="28" t="s">
        <v>45</v>
      </c>
      <c r="B13" s="44">
        <f t="shared" ref="B13:B76" si="0">$B$11+($B$10-$B$11)*(ROW()-11)/99</f>
        <v>24.733333333333334</v>
      </c>
      <c r="C13"/>
      <c r="D13"/>
      <c r="E13"/>
      <c r="F13"/>
      <c r="G13"/>
      <c r="H13"/>
      <c r="I13"/>
      <c r="J13"/>
      <c r="K13"/>
      <c r="L13"/>
      <c r="M13" s="17"/>
      <c r="N13" s="17">
        <v>-0.38148148148148164</v>
      </c>
      <c r="O13" s="17">
        <v>-0.21851851851851839</v>
      </c>
      <c r="P13" s="19">
        <f>IF('Data-Plot'!C13="","",$Q$11+('Data-Plot'!C13-'Data-Plot'!D13)*$P$9)</f>
        <v>123589.12533203448</v>
      </c>
      <c r="Q13" s="19">
        <f>IF('Data-Plot'!C13="","",MAX('Data-Plot'!$C$11:$C$1010)*(1+$Q$9/100))</f>
        <v>123527.25</v>
      </c>
      <c r="R13" s="19">
        <f>IF('Data-Plot'!C13="","",('Data-Plot'!C13-'Data-Plot'!D13)*$P$9)</f>
        <v>61.875332034490221</v>
      </c>
      <c r="S13" s="24">
        <v>0.12466796550977663</v>
      </c>
      <c r="T13" s="24">
        <v>0.10572086227557326</v>
      </c>
      <c r="U13" s="24">
        <v>1.8931391627881888E-2</v>
      </c>
      <c r="V13" s="24">
        <v>1.5213053708700027E-5</v>
      </c>
      <c r="W13" s="24">
        <v>4.9855261277147001E-7</v>
      </c>
      <c r="X13" s="24">
        <v>1.8461854492684122E-20</v>
      </c>
      <c r="Y13" s="24"/>
      <c r="Z13" s="24"/>
      <c r="AA13" s="24"/>
      <c r="AB13" s="24"/>
      <c r="AC13" s="24"/>
      <c r="AD13" s="30"/>
      <c r="AE13" s="19">
        <v>15</v>
      </c>
      <c r="AF13" s="19">
        <v>8</v>
      </c>
      <c r="AG13" s="19">
        <v>1.0311385471101634E-2</v>
      </c>
      <c r="AH13" s="19">
        <v>9.2741814828117206E-3</v>
      </c>
      <c r="AI13" s="19">
        <v>1.0366725299085875E-3</v>
      </c>
      <c r="AJ13" s="19">
        <v>5.2061702116549314E-7</v>
      </c>
      <c r="AK13" s="19">
        <v>1.0841360160153127E-8</v>
      </c>
      <c r="AL13" s="19">
        <v>8.2322270407855741E-22</v>
      </c>
      <c r="AT13" s="19">
        <v>15</v>
      </c>
      <c r="AU13" s="19">
        <v>71</v>
      </c>
      <c r="AV13" s="19">
        <v>1.9171005678870711E-2</v>
      </c>
      <c r="AW13" s="19">
        <v>1.7038807484221954E-2</v>
      </c>
      <c r="AX13" s="19">
        <v>2.1309999739079987E-3</v>
      </c>
      <c r="AY13" s="19">
        <v>1.1759350992938995E-6</v>
      </c>
      <c r="AZ13" s="19">
        <v>2.2285641466837411E-8</v>
      </c>
      <c r="BA13" s="19">
        <v>1.3909682802634255E-21</v>
      </c>
      <c r="BI13" s="19">
        <v>15</v>
      </c>
      <c r="BJ13" s="19">
        <v>0</v>
      </c>
      <c r="BK13" s="19">
        <v>2.9333274402674414E-2</v>
      </c>
      <c r="BL13" s="19">
        <v>2.558062756838151E-2</v>
      </c>
      <c r="BM13" s="19">
        <v>3.751042957356079E-3</v>
      </c>
      <c r="BN13" s="19">
        <v>1.5638765312438657E-6</v>
      </c>
      <c r="BO13" s="19">
        <v>4.0000405582203452E-8</v>
      </c>
      <c r="BP13" s="19">
        <v>2.4213255984352666E-21</v>
      </c>
      <c r="BX13" s="19">
        <v>15</v>
      </c>
      <c r="BY13" s="19">
        <v>18</v>
      </c>
      <c r="BZ13" s="19">
        <v>4.0825690910296274E-2</v>
      </c>
      <c r="CA13" s="19">
        <v>3.5626694248321766E-2</v>
      </c>
      <c r="CB13" s="19">
        <v>5.1968008346757856E-3</v>
      </c>
      <c r="CC13" s="19">
        <v>2.1353464513868045E-6</v>
      </c>
      <c r="CD13" s="19">
        <v>6.0480847333337149E-8</v>
      </c>
      <c r="CE13" s="19">
        <v>2.7853299641068358E-21</v>
      </c>
      <c r="CM13">
        <v>15</v>
      </c>
      <c r="CN13">
        <v>36</v>
      </c>
      <c r="CO13">
        <v>6.6618924428673662E-2</v>
      </c>
      <c r="CP13">
        <v>5.7289801766404094E-2</v>
      </c>
      <c r="CQ13">
        <v>9.3221948073626305E-3</v>
      </c>
      <c r="CR13">
        <v>6.7763126801967997E-6</v>
      </c>
      <c r="CS13">
        <v>1.5154222674469124E-7</v>
      </c>
      <c r="CT13">
        <v>6.2998028405238326E-21</v>
      </c>
      <c r="CU13"/>
      <c r="CV13"/>
      <c r="CW13"/>
      <c r="CX13"/>
      <c r="CY13"/>
      <c r="CZ13"/>
      <c r="DA13"/>
      <c r="DB13" s="19">
        <v>15</v>
      </c>
      <c r="DC13" s="19">
        <v>0</v>
      </c>
      <c r="DD13" s="19">
        <v>9.1845422190886705E-2</v>
      </c>
      <c r="DE13" s="19">
        <v>7.8843993751914421E-2</v>
      </c>
      <c r="DF13" s="19">
        <v>1.2990612924214807E-2</v>
      </c>
      <c r="DG13" s="19">
        <v>1.055958404399601E-5</v>
      </c>
      <c r="DH13" s="19">
        <v>2.5593071348660114E-7</v>
      </c>
      <c r="DI13" s="19">
        <v>1.0578566158059773E-20</v>
      </c>
      <c r="DQ13" s="19">
        <v>15</v>
      </c>
      <c r="DR13" s="19">
        <v>27</v>
      </c>
      <c r="DS13" s="19">
        <v>4.1118159663296847</v>
      </c>
      <c r="DT13" s="19">
        <v>9.542971691821811E-2</v>
      </c>
      <c r="DU13" s="19">
        <v>1.6374240545409032E-2</v>
      </c>
      <c r="DV13" s="19">
        <v>1.1652437435523706E-5</v>
      </c>
      <c r="DW13" s="19">
        <v>3.5642862216394942E-7</v>
      </c>
      <c r="DX13" s="19">
        <v>1.3745935510323633E-20</v>
      </c>
      <c r="EF13" s="19">
        <v>15</v>
      </c>
      <c r="EG13" s="19">
        <v>62</v>
      </c>
      <c r="EH13" s="19">
        <v>0.12466796550977663</v>
      </c>
      <c r="EI13" s="19">
        <v>0.10572086227557326</v>
      </c>
      <c r="EJ13" s="19">
        <v>1.8931391627881888E-2</v>
      </c>
      <c r="EK13" s="19">
        <v>1.5213053708700027E-5</v>
      </c>
      <c r="EL13" s="19">
        <v>4.9855261277147001E-7</v>
      </c>
      <c r="EM13" s="19">
        <v>1.8461854492684122E-20</v>
      </c>
    </row>
    <row r="14" spans="1:149" x14ac:dyDescent="0.25">
      <c r="A14" s="28" t="str">
        <f>2&amp;"."&amp;5</f>
        <v>2.5</v>
      </c>
      <c r="B14" s="44">
        <f t="shared" si="0"/>
        <v>27.2</v>
      </c>
      <c r="C14"/>
      <c r="D14"/>
      <c r="E14"/>
      <c r="F14"/>
      <c r="G14"/>
      <c r="H14"/>
      <c r="I14"/>
      <c r="J14"/>
      <c r="K14"/>
      <c r="L14"/>
      <c r="M14" s="17"/>
      <c r="N14" s="17">
        <v>-1.0555555555555549</v>
      </c>
      <c r="O14" s="17">
        <v>6.6666666666667096E-3</v>
      </c>
      <c r="P14" s="19">
        <f>IF('Data-Plot'!C14="","",$Q$11+('Data-Plot'!C14-'Data-Plot'!D14)*$P$9)</f>
        <v>123548.00063334973</v>
      </c>
      <c r="Q14" s="19">
        <f>IF('Data-Plot'!C14="","",MAX('Data-Plot'!$C$11:$C$1010)*(1+$Q$9/100))</f>
        <v>123527.25</v>
      </c>
      <c r="R14" s="19">
        <f>IF('Data-Plot'!C14="","",('Data-Plot'!C14-'Data-Plot'!D14)*$P$9)</f>
        <v>20.750633349735608</v>
      </c>
      <c r="S14" s="24">
        <v>0.24936665026439073</v>
      </c>
      <c r="T14" s="24">
        <v>0.21144073052812851</v>
      </c>
      <c r="U14" s="24">
        <v>3.7891249523880337E-2</v>
      </c>
      <c r="V14" s="24">
        <v>3.3460409738367538E-5</v>
      </c>
      <c r="W14" s="24">
        <v>1.2098026435021927E-6</v>
      </c>
      <c r="X14" s="24">
        <v>9.9371757274120615E-20</v>
      </c>
      <c r="Y14" s="24"/>
      <c r="Z14" s="24"/>
      <c r="AA14" s="24"/>
      <c r="AB14" s="24"/>
      <c r="AC14" s="24"/>
      <c r="AD14" s="30"/>
      <c r="AE14" s="19">
        <v>20</v>
      </c>
      <c r="AF14" s="19">
        <v>0</v>
      </c>
      <c r="AG14" s="19">
        <v>2.0624349651566912E-2</v>
      </c>
      <c r="AH14" s="19">
        <v>1.8548274400872658E-2</v>
      </c>
      <c r="AI14" s="19">
        <v>2.074903869608269E-3</v>
      </c>
      <c r="AJ14" s="19">
        <v>1.1450731179876519E-6</v>
      </c>
      <c r="AK14" s="19">
        <v>2.6307967995606029E-8</v>
      </c>
      <c r="AL14" s="19">
        <v>4.4310330126724782E-21</v>
      </c>
      <c r="AT14" s="19">
        <v>20</v>
      </c>
      <c r="AU14" s="19">
        <v>84</v>
      </c>
      <c r="AV14" s="19">
        <v>3.8345295221968848E-2</v>
      </c>
      <c r="AW14" s="19">
        <v>3.4077450464481324E-2</v>
      </c>
      <c r="AX14" s="19">
        <v>4.2652042634892555E-3</v>
      </c>
      <c r="AY14" s="19">
        <v>2.5864149958386543E-6</v>
      </c>
      <c r="AZ14" s="19">
        <v>5.4079002432365438E-8</v>
      </c>
      <c r="BA14" s="19">
        <v>7.4869489615526303E-21</v>
      </c>
      <c r="BI14" s="19">
        <v>20</v>
      </c>
      <c r="BJ14" s="19">
        <v>0</v>
      </c>
      <c r="BK14" s="19">
        <v>5.8672274088944383E-2</v>
      </c>
      <c r="BL14" s="19">
        <v>5.1161011126357715E-2</v>
      </c>
      <c r="BM14" s="19">
        <v>7.5077262221324454E-3</v>
      </c>
      <c r="BN14" s="19">
        <v>3.4396742767061749E-6</v>
      </c>
      <c r="BO14" s="19">
        <v>9.7066177520376555E-8</v>
      </c>
      <c r="BP14" s="19">
        <v>1.3032893295994248E-20</v>
      </c>
      <c r="BX14" s="19">
        <v>20</v>
      </c>
      <c r="BY14" s="19">
        <v>4</v>
      </c>
      <c r="BZ14" s="19">
        <v>8.1659303973155115E-2</v>
      </c>
      <c r="CA14" s="19">
        <v>7.1253044703837337E-2</v>
      </c>
      <c r="CB14" s="19">
        <v>1.040141590868956E-2</v>
      </c>
      <c r="CC14" s="19">
        <v>4.6965959997460154E-6</v>
      </c>
      <c r="CD14" s="19">
        <v>1.4676462846797136E-7</v>
      </c>
      <c r="CE14" s="19">
        <v>1.4992163069600535E-20</v>
      </c>
      <c r="CM14">
        <v>20</v>
      </c>
      <c r="CN14">
        <v>0</v>
      </c>
      <c r="CO14">
        <v>0.13325272906225916</v>
      </c>
      <c r="CP14">
        <v>0.11457905009990726</v>
      </c>
      <c r="CQ14">
        <v>1.8658407038367894E-2</v>
      </c>
      <c r="CR14">
        <v>1.4904187095598957E-5</v>
      </c>
      <c r="CS14">
        <v>3.6773688838732394E-7</v>
      </c>
      <c r="CT14">
        <v>3.3908970466180384E-20</v>
      </c>
      <c r="CU14"/>
      <c r="CV14"/>
      <c r="CW14"/>
      <c r="CX14"/>
      <c r="CY14"/>
      <c r="CZ14"/>
      <c r="DA14"/>
      <c r="DB14" s="19">
        <v>20</v>
      </c>
      <c r="DC14" s="19">
        <v>69</v>
      </c>
      <c r="DD14" s="19">
        <v>0.1837118325894968</v>
      </c>
      <c r="DE14" s="19">
        <v>0.15768722690862919</v>
      </c>
      <c r="DF14" s="19">
        <v>2.6000759313853646E-2</v>
      </c>
      <c r="DG14" s="19">
        <v>2.3225317909423554E-5</v>
      </c>
      <c r="DH14" s="19">
        <v>6.2104910454344109E-7</v>
      </c>
      <c r="DI14" s="19">
        <v>5.6939605335070651E-20</v>
      </c>
      <c r="DQ14" s="19">
        <v>20</v>
      </c>
      <c r="DR14" s="19">
        <v>71</v>
      </c>
      <c r="DS14" s="19">
        <v>4.2236581159663684</v>
      </c>
      <c r="DT14" s="19">
        <v>0.19085851972649975</v>
      </c>
      <c r="DU14" s="19">
        <v>3.2773102321016767E-2</v>
      </c>
      <c r="DV14" s="19">
        <v>2.5628998523711614E-5</v>
      </c>
      <c r="DW14" s="19">
        <v>8.649203279002369E-7</v>
      </c>
      <c r="DX14" s="19">
        <v>7.3988112493188256E-20</v>
      </c>
      <c r="EF14" s="19">
        <v>20</v>
      </c>
      <c r="EG14" s="19">
        <v>21</v>
      </c>
      <c r="EH14" s="19">
        <v>0.24936665026439073</v>
      </c>
      <c r="EI14" s="19">
        <v>0.21144073052812851</v>
      </c>
      <c r="EJ14" s="19">
        <v>3.7891249523880337E-2</v>
      </c>
      <c r="EK14" s="19">
        <v>3.3460409738367538E-5</v>
      </c>
      <c r="EL14" s="19">
        <v>1.2098026435021927E-6</v>
      </c>
      <c r="EM14" s="19">
        <v>9.9371757274120615E-20</v>
      </c>
    </row>
    <row r="15" spans="1:149" x14ac:dyDescent="0.25">
      <c r="A15" s="28">
        <f>5/2</f>
        <v>2.5</v>
      </c>
      <c r="B15" s="44">
        <f t="shared" si="0"/>
        <v>29.666666666666664</v>
      </c>
      <c r="C15"/>
      <c r="D15"/>
      <c r="E15"/>
      <c r="F15"/>
      <c r="G15"/>
      <c r="H15"/>
      <c r="I15"/>
      <c r="J15"/>
      <c r="K15"/>
      <c r="L15"/>
      <c r="M15" s="17"/>
      <c r="N15" s="17">
        <v>-0.31481481481481455</v>
      </c>
      <c r="O15" s="17">
        <v>0.20111111111111107</v>
      </c>
      <c r="P15" s="19">
        <f>IF('Data-Plot'!C15="","",$Q$11+('Data-Plot'!C15-'Data-Plot'!D15)*$P$9)</f>
        <v>123526.76266923748</v>
      </c>
      <c r="Q15" s="19">
        <f>IF('Data-Plot'!C15="","",MAX('Data-Plot'!$C$11:$C$1010)*(1+$Q$9/100))</f>
        <v>123527.25</v>
      </c>
      <c r="R15" s="19">
        <f>IF('Data-Plot'!C15="","",('Data-Plot'!C15-'Data-Plot'!D15)*$P$9)</f>
        <v>-0.48733076252678725</v>
      </c>
      <c r="S15" s="24">
        <v>0.48733076252678725</v>
      </c>
      <c r="T15" s="24">
        <v>0.41316143317861043</v>
      </c>
      <c r="U15" s="24">
        <v>7.4094805086357324E-2</v>
      </c>
      <c r="V15" s="24">
        <v>7.1674523515368458E-5</v>
      </c>
      <c r="W15" s="24">
        <v>2.8497383041199513E-6</v>
      </c>
      <c r="X15" s="24">
        <v>5.0551397966504656E-19</v>
      </c>
      <c r="Y15" s="24"/>
      <c r="Z15" s="24"/>
      <c r="AA15" s="24"/>
      <c r="AB15" s="24"/>
      <c r="AC15" s="24"/>
      <c r="AD15" s="30"/>
      <c r="AE15" s="19">
        <v>25</v>
      </c>
      <c r="AF15" s="19">
        <v>15</v>
      </c>
      <c r="AG15" s="19">
        <v>4.0303776203108814E-2</v>
      </c>
      <c r="AH15" s="19">
        <v>3.6243870807165575E-2</v>
      </c>
      <c r="AI15" s="19">
        <v>4.057390600263628E-3</v>
      </c>
      <c r="AJ15" s="19">
        <v>2.4528262133464764E-6</v>
      </c>
      <c r="AK15" s="19">
        <v>6.1969466262429535E-8</v>
      </c>
      <c r="AL15" s="19">
        <v>2.2541104169913022E-20</v>
      </c>
      <c r="AT15" s="19">
        <v>25</v>
      </c>
      <c r="AU15" s="19">
        <v>47</v>
      </c>
      <c r="AV15" s="19">
        <v>7.4934430347138078E-2</v>
      </c>
      <c r="AW15" s="19">
        <v>6.6588328235523589E-2</v>
      </c>
      <c r="AX15" s="19">
        <v>8.3404344456672087E-3</v>
      </c>
      <c r="AY15" s="19">
        <v>5.540280703504127E-6</v>
      </c>
      <c r="AZ15" s="19">
        <v>1.2738524378992557E-7</v>
      </c>
      <c r="BA15" s="19">
        <v>3.8086851525259765E-20</v>
      </c>
      <c r="BI15" s="19">
        <v>25</v>
      </c>
      <c r="BJ15" s="19">
        <v>0</v>
      </c>
      <c r="BK15" s="19">
        <v>0.1146587651214285</v>
      </c>
      <c r="BL15" s="19">
        <v>9.99701135094756E-2</v>
      </c>
      <c r="BM15" s="19">
        <v>1.468105494731266E-2</v>
      </c>
      <c r="BN15" s="19">
        <v>7.368021393677515E-6</v>
      </c>
      <c r="BO15" s="19">
        <v>2.2864324656603028E-7</v>
      </c>
      <c r="BP15" s="19">
        <v>6.629962010668549E-20</v>
      </c>
      <c r="BX15" s="19">
        <v>25</v>
      </c>
      <c r="BY15" s="19">
        <v>0</v>
      </c>
      <c r="BZ15" s="19">
        <v>0.15958047429513095</v>
      </c>
      <c r="CA15" s="19">
        <v>0.13923052007468675</v>
      </c>
      <c r="CB15" s="19">
        <v>2.033954807542368E-2</v>
      </c>
      <c r="CC15" s="19">
        <v>1.0060435093636733E-5</v>
      </c>
      <c r="CD15" s="19">
        <v>3.457099268890707E-7</v>
      </c>
      <c r="CE15" s="19">
        <v>7.6266619661307329E-20</v>
      </c>
      <c r="CM15">
        <v>25</v>
      </c>
      <c r="CN15">
        <v>12</v>
      </c>
      <c r="CO15">
        <v>0.26040934363233953</v>
      </c>
      <c r="CP15">
        <v>0.22389079144808222</v>
      </c>
      <c r="CQ15">
        <v>3.6485760160621161E-2</v>
      </c>
      <c r="CR15">
        <v>3.1925804751359982E-5</v>
      </c>
      <c r="CS15">
        <v>8.6621888479411177E-7</v>
      </c>
      <c r="CT15">
        <v>1.7249829405167944E-19</v>
      </c>
      <c r="CU15"/>
      <c r="CV15"/>
      <c r="CW15"/>
      <c r="CX15"/>
      <c r="CY15"/>
      <c r="CZ15"/>
      <c r="DA15"/>
      <c r="DB15" s="19">
        <v>25</v>
      </c>
      <c r="DC15" s="19">
        <v>31</v>
      </c>
      <c r="DD15" s="19">
        <v>0.35902007103101352</v>
      </c>
      <c r="DE15" s="19">
        <v>0.30812542493438677</v>
      </c>
      <c r="DF15" s="19">
        <v>5.0843432945366161E-2</v>
      </c>
      <c r="DG15" s="19">
        <v>4.9750245363143895E-5</v>
      </c>
      <c r="DH15" s="19">
        <v>1.4629058974724658E-6</v>
      </c>
      <c r="DI15" s="19">
        <v>2.8965741658455143E-19</v>
      </c>
      <c r="DQ15" s="19">
        <v>25</v>
      </c>
      <c r="DR15" s="19">
        <v>22</v>
      </c>
      <c r="DS15" s="19">
        <v>4.4370865322436011</v>
      </c>
      <c r="DT15" s="19">
        <v>0.37294312031562793</v>
      </c>
      <c r="DU15" s="19">
        <v>6.4086475477370813E-2</v>
      </c>
      <c r="DV15" s="19">
        <v>5.4899096326289241E-5</v>
      </c>
      <c r="DW15" s="19">
        <v>2.0373542756481988E-6</v>
      </c>
      <c r="DX15" s="19">
        <v>3.7638486246310302E-19</v>
      </c>
      <c r="EF15" s="19">
        <v>25</v>
      </c>
      <c r="EG15" s="19">
        <v>0</v>
      </c>
      <c r="EH15" s="19">
        <v>0.48733076252678725</v>
      </c>
      <c r="EI15" s="19">
        <v>0.41316143317861043</v>
      </c>
      <c r="EJ15" s="19">
        <v>7.4094805086357324E-2</v>
      </c>
      <c r="EK15" s="19">
        <v>7.1674523515368458E-5</v>
      </c>
      <c r="EL15" s="19">
        <v>2.8497383041199513E-6</v>
      </c>
      <c r="EM15" s="19">
        <v>5.0551397966504656E-19</v>
      </c>
    </row>
    <row r="16" spans="1:149" x14ac:dyDescent="0.25">
      <c r="A16" s="28">
        <f>IFERROR( VALUE(A14)+VALUE(A15),0)</f>
        <v>5</v>
      </c>
      <c r="B16" s="44">
        <f t="shared" si="0"/>
        <v>32.133333333333333</v>
      </c>
      <c r="C16"/>
      <c r="D16"/>
      <c r="E16"/>
      <c r="F16"/>
      <c r="G16"/>
      <c r="H16"/>
      <c r="I16"/>
      <c r="J16"/>
      <c r="K16"/>
      <c r="L16"/>
      <c r="M16" s="17"/>
      <c r="N16" s="17">
        <v>0.95555555555555571</v>
      </c>
      <c r="O16" s="17">
        <v>0.19888888888888887</v>
      </c>
      <c r="P16" s="19">
        <f>IF('Data-Plot'!C16="","",$Q$11+('Data-Plot'!C16-'Data-Plot'!D16)*$P$9)</f>
        <v>123554.31844030264</v>
      </c>
      <c r="Q16" s="19">
        <f>IF('Data-Plot'!C16="","",MAX('Data-Plot'!$C$11:$C$1010)*(1+$Q$9/100))</f>
        <v>123527.25</v>
      </c>
      <c r="R16" s="19">
        <f>IF('Data-Plot'!C16="","",('Data-Plot'!C16-'Data-Plot'!D16)*$P$9)</f>
        <v>27.068440302641015</v>
      </c>
      <c r="S16" s="19">
        <v>0.93155969735898314</v>
      </c>
      <c r="T16" s="19">
        <v>0.7896840991530556</v>
      </c>
      <c r="U16" s="19">
        <v>0.1417193507457935</v>
      </c>
      <c r="V16" s="19">
        <v>1.4972184744050567E-4</v>
      </c>
      <c r="W16" s="19">
        <v>6.5256126934971677E-6</v>
      </c>
      <c r="X16" s="19">
        <v>2.4372442763797802E-18</v>
      </c>
      <c r="AC16" s="17"/>
      <c r="AD16" s="30"/>
      <c r="AE16" s="19">
        <v>30</v>
      </c>
      <c r="AF16" s="19">
        <v>0</v>
      </c>
      <c r="AG16" s="19">
        <v>7.7039389012107273E-2</v>
      </c>
      <c r="AH16" s="19">
        <v>6.9273649818244548E-2</v>
      </c>
      <c r="AI16" s="19">
        <v>7.7604735493654849E-3</v>
      </c>
      <c r="AJ16" s="19">
        <v>5.123740682742541E-6</v>
      </c>
      <c r="AK16" s="19">
        <v>1.4190381448975782E-7</v>
      </c>
      <c r="AL16" s="19">
        <v>1.0867785923112022E-19</v>
      </c>
      <c r="AT16" s="19">
        <v>30</v>
      </c>
      <c r="AU16" s="19">
        <v>59</v>
      </c>
      <c r="AV16" s="19">
        <v>0.14323601854138915</v>
      </c>
      <c r="AW16" s="19">
        <v>0.12727160500332033</v>
      </c>
      <c r="AX16" s="19">
        <v>1.5952548674084178E-2</v>
      </c>
      <c r="AY16" s="19">
        <v>1.1573164651172253E-5</v>
      </c>
      <c r="AZ16" s="19">
        <v>2.9169933345789205E-7</v>
      </c>
      <c r="BA16" s="19">
        <v>1.8362887005968259E-19</v>
      </c>
      <c r="BI16" s="19">
        <v>30</v>
      </c>
      <c r="BJ16" s="19">
        <v>6</v>
      </c>
      <c r="BK16" s="19">
        <v>0.21917093747419594</v>
      </c>
      <c r="BL16" s="19">
        <v>0.19107492171260224</v>
      </c>
      <c r="BM16" s="19">
        <v>2.8080101035639606E-2</v>
      </c>
      <c r="BN16" s="19">
        <v>1.53911560284307E-5</v>
      </c>
      <c r="BO16" s="19">
        <v>5.2356992567313922E-7</v>
      </c>
      <c r="BP16" s="19">
        <v>3.1965163404233165E-19</v>
      </c>
      <c r="BX16" s="19">
        <v>30</v>
      </c>
      <c r="BY16" s="19">
        <v>0</v>
      </c>
      <c r="BZ16" s="19">
        <v>0.30503885502217931</v>
      </c>
      <c r="CA16" s="19">
        <v>0.26611408315608592</v>
      </c>
      <c r="CB16" s="19">
        <v>3.8902964851163735E-2</v>
      </c>
      <c r="CC16" s="19">
        <v>2.1015374137937575E-5</v>
      </c>
      <c r="CD16" s="19">
        <v>7.9164079168838995E-7</v>
      </c>
      <c r="CE16" s="19">
        <v>3.6770572076269884E-19</v>
      </c>
      <c r="CM16">
        <v>30</v>
      </c>
      <c r="CN16">
        <v>4</v>
      </c>
      <c r="CO16">
        <v>0.49778105816861706</v>
      </c>
      <c r="CP16">
        <v>0.42792694794788944</v>
      </c>
      <c r="CQ16">
        <v>6.9785436436923795E-2</v>
      </c>
      <c r="CR16">
        <v>6.6690230106376946E-5</v>
      </c>
      <c r="CS16">
        <v>1.9835536974710109E-6</v>
      </c>
      <c r="CT16">
        <v>8.3166934402349367E-19</v>
      </c>
      <c r="CU16"/>
      <c r="CV16"/>
      <c r="CW16"/>
      <c r="CX16"/>
      <c r="CY16"/>
      <c r="CZ16"/>
      <c r="DA16"/>
      <c r="DB16" s="19">
        <v>30</v>
      </c>
      <c r="DC16" s="19">
        <v>45</v>
      </c>
      <c r="DD16" s="19">
        <v>0.68628058847218121</v>
      </c>
      <c r="DE16" s="19">
        <v>0.58892630281435887</v>
      </c>
      <c r="DF16" s="19">
        <v>9.7247011814479409E-2</v>
      </c>
      <c r="DG16" s="19">
        <v>1.0392393669352257E-4</v>
      </c>
      <c r="DH16" s="19">
        <v>3.3499066493721407E-6</v>
      </c>
      <c r="DI16" s="19">
        <v>1.3965308756632695E-18</v>
      </c>
      <c r="DQ16" s="19">
        <v>30</v>
      </c>
      <c r="DR16" s="19">
        <v>4</v>
      </c>
      <c r="DS16" s="19">
        <v>4.8355097606777395</v>
      </c>
      <c r="DT16" s="19">
        <v>0.71281375589606044</v>
      </c>
      <c r="DU16" s="19">
        <v>0.12257666000762089</v>
      </c>
      <c r="DV16" s="19">
        <v>1.146794386828522E-4</v>
      </c>
      <c r="DW16" s="19">
        <v>4.6653353759201693E-6</v>
      </c>
      <c r="DX16" s="19">
        <v>1.8146715791362004E-18</v>
      </c>
      <c r="EF16" s="19">
        <v>30</v>
      </c>
      <c r="EG16" s="19">
        <v>28</v>
      </c>
      <c r="EH16" s="19">
        <v>0.93155969735898314</v>
      </c>
      <c r="EI16" s="19">
        <v>0.7896840991530556</v>
      </c>
      <c r="EJ16" s="19">
        <v>0.1417193507457935</v>
      </c>
      <c r="EK16" s="19">
        <v>1.4972184744050567E-4</v>
      </c>
      <c r="EL16" s="19">
        <v>6.5256126934971677E-6</v>
      </c>
      <c r="EM16" s="19">
        <v>2.4372442763797802E-18</v>
      </c>
    </row>
    <row r="17" spans="1:143" x14ac:dyDescent="0.25">
      <c r="A17" s="24">
        <f>VALUE(A14)</f>
        <v>2.5</v>
      </c>
      <c r="B17" s="44">
        <f t="shared" si="0"/>
        <v>34.6</v>
      </c>
      <c r="C17"/>
      <c r="D17"/>
      <c r="E17"/>
      <c r="F17"/>
      <c r="G17"/>
      <c r="H17"/>
      <c r="I17"/>
      <c r="J17"/>
      <c r="K17"/>
      <c r="L17"/>
      <c r="M17" s="17"/>
      <c r="N17" s="17">
        <v>1.674074074074074</v>
      </c>
      <c r="O17" s="17">
        <v>7.4444444444444424E-2</v>
      </c>
      <c r="P17" s="19">
        <f>IF('Data-Plot'!C17="","",$Q$11+('Data-Plot'!C17-'Data-Plot'!D17)*$P$9)</f>
        <v>123553.50632391633</v>
      </c>
      <c r="Q17" s="19">
        <f>IF('Data-Plot'!C17="","",MAX('Data-Plot'!$C$11:$C$1010)*(1+$Q$9/100))</f>
        <v>123527.25</v>
      </c>
      <c r="R17" s="19">
        <f>IF('Data-Plot'!C17="","",('Data-Plot'!C17-'Data-Plot'!D17)*$P$9)</f>
        <v>26.256323916321676</v>
      </c>
      <c r="S17" s="19">
        <v>1.7436760836783249</v>
      </c>
      <c r="T17" s="19">
        <v>1.4779379338012488</v>
      </c>
      <c r="U17" s="19">
        <v>0.26541823526273678</v>
      </c>
      <c r="V17" s="19">
        <v>3.053680327536444E-4</v>
      </c>
      <c r="W17" s="19">
        <v>1.4546581585758035E-5</v>
      </c>
      <c r="X17" s="19">
        <v>1.1165933433933608E-17</v>
      </c>
      <c r="AC17" s="17"/>
      <c r="AD17" s="30"/>
      <c r="AE17" s="19">
        <v>35</v>
      </c>
      <c r="AF17" s="19">
        <v>59</v>
      </c>
      <c r="AG17" s="19">
        <v>0.1441943627360659</v>
      </c>
      <c r="AH17" s="19">
        <v>0.12964943924839167</v>
      </c>
      <c r="AI17" s="19">
        <v>1.4534156940069352E-2</v>
      </c>
      <c r="AJ17" s="19">
        <v>1.0450222454784675E-5</v>
      </c>
      <c r="AK17" s="19">
        <v>3.163251501077003E-7</v>
      </c>
      <c r="AL17" s="19">
        <v>4.9789418060284949E-19</v>
      </c>
      <c r="AT17" s="19">
        <v>35</v>
      </c>
      <c r="AU17" s="19">
        <v>69</v>
      </c>
      <c r="AV17" s="19">
        <v>0.2680965978119414</v>
      </c>
      <c r="AW17" s="19">
        <v>0.23819570684978111</v>
      </c>
      <c r="AX17" s="19">
        <v>2.9876636452674108E-2</v>
      </c>
      <c r="AY17" s="19">
        <v>2.3604267378346348E-5</v>
      </c>
      <c r="AZ17" s="19">
        <v>6.5024210782559846E-7</v>
      </c>
      <c r="BA17" s="19">
        <v>8.4127297354061415E-19</v>
      </c>
      <c r="BI17" s="19">
        <v>35</v>
      </c>
      <c r="BJ17" s="19">
        <v>5</v>
      </c>
      <c r="BK17" s="19">
        <v>0.41022943004167373</v>
      </c>
      <c r="BL17" s="19">
        <v>0.35760722115045684</v>
      </c>
      <c r="BM17" s="19">
        <v>5.258965045026865E-2</v>
      </c>
      <c r="BN17" s="19">
        <v>3.1391324081576846E-5</v>
      </c>
      <c r="BO17" s="19">
        <v>1.1671168666307016E-6</v>
      </c>
      <c r="BP17" s="19">
        <v>1.4644444557138797E-18</v>
      </c>
      <c r="BX17" s="19">
        <v>35</v>
      </c>
      <c r="BY17" s="19">
        <v>31</v>
      </c>
      <c r="BZ17" s="19">
        <v>0.57095075210075374</v>
      </c>
      <c r="CA17" s="19">
        <v>0.49804693853337589</v>
      </c>
      <c r="CB17" s="19">
        <v>7.2859186575085319E-2</v>
      </c>
      <c r="CC17" s="19">
        <v>4.2862304759928221E-5</v>
      </c>
      <c r="CD17" s="19">
        <v>1.7646875326233552E-6</v>
      </c>
      <c r="CE17" s="19">
        <v>1.6845983150328658E-18</v>
      </c>
      <c r="CM17">
        <v>35</v>
      </c>
      <c r="CN17">
        <v>35</v>
      </c>
      <c r="CO17">
        <v>0.93172614052306235</v>
      </c>
      <c r="CP17">
        <v>0.80088846056089413</v>
      </c>
      <c r="CQ17">
        <v>0.13069723899662525</v>
      </c>
      <c r="CR17">
        <v>1.360193231555547E-4</v>
      </c>
      <c r="CS17">
        <v>4.4216423875072777E-6</v>
      </c>
      <c r="CT17">
        <v>3.8101903138750155E-18</v>
      </c>
      <c r="CU17"/>
      <c r="CV17"/>
      <c r="CW17"/>
      <c r="CX17"/>
      <c r="CY17"/>
      <c r="CZ17"/>
      <c r="DA17"/>
      <c r="DB17" s="19">
        <v>35</v>
      </c>
      <c r="DC17" s="19">
        <v>30</v>
      </c>
      <c r="DD17" s="19">
        <v>1.2845554399318388</v>
      </c>
      <c r="DE17" s="19">
        <v>1.1022075264000548</v>
      </c>
      <c r="DF17" s="19">
        <v>0.18212848604577375</v>
      </c>
      <c r="DG17" s="19">
        <v>2.1196003541718023E-4</v>
      </c>
      <c r="DH17" s="19">
        <v>7.4674505933163269E-6</v>
      </c>
      <c r="DI17" s="19">
        <v>6.3980336100127669E-18</v>
      </c>
      <c r="DQ17" s="19">
        <v>35</v>
      </c>
      <c r="DR17" s="19">
        <v>44</v>
      </c>
      <c r="DS17" s="19">
        <v>5.5638812020516877</v>
      </c>
      <c r="DT17" s="19">
        <v>1.3340699421745204</v>
      </c>
      <c r="DU17" s="19">
        <v>0.22956696351266137</v>
      </c>
      <c r="DV17" s="19">
        <v>2.3389662353841736E-4</v>
      </c>
      <c r="DW17" s="19">
        <v>1.0399740968143953E-5</v>
      </c>
      <c r="DX17" s="19">
        <v>8.3136935650879426E-18</v>
      </c>
      <c r="EF17" s="19">
        <v>35</v>
      </c>
      <c r="EG17" s="19">
        <v>28</v>
      </c>
      <c r="EH17" s="19">
        <v>1.7436760836783249</v>
      </c>
      <c r="EI17" s="19">
        <v>1.4779379338012488</v>
      </c>
      <c r="EJ17" s="19">
        <v>0.26541823526273678</v>
      </c>
      <c r="EK17" s="19">
        <v>3.053680327536444E-4</v>
      </c>
      <c r="EL17" s="19">
        <v>1.4546581585758035E-5</v>
      </c>
      <c r="EM17" s="19">
        <v>1.1165933433933608E-17</v>
      </c>
    </row>
    <row r="18" spans="1:143" x14ac:dyDescent="0.25">
      <c r="A18" s="17"/>
      <c r="B18" s="44">
        <f t="shared" si="0"/>
        <v>37.066666666666663</v>
      </c>
      <c r="C18"/>
      <c r="D18"/>
      <c r="E18"/>
      <c r="F18"/>
      <c r="G18"/>
      <c r="H18"/>
      <c r="I18"/>
      <c r="J18"/>
      <c r="K18"/>
      <c r="L18"/>
      <c r="M18" s="17"/>
      <c r="N18" s="17">
        <v>1.7</v>
      </c>
      <c r="O18" s="17">
        <v>2.0740740740740771E-2</v>
      </c>
      <c r="P18" s="19">
        <f>IF('Data-Plot'!C18="","",$Q$11+('Data-Plot'!C18-'Data-Plot'!D18)*$P$9)</f>
        <v>123579.05091419505</v>
      </c>
      <c r="Q18" s="19">
        <f>IF('Data-Plot'!C18="","",MAX('Data-Plot'!$C$11:$C$1010)*(1+$Q$9/100))</f>
        <v>123527.25</v>
      </c>
      <c r="R18" s="19">
        <f>IF('Data-Plot'!C18="","",('Data-Plot'!C18-'Data-Plot'!D18)*$P$9)</f>
        <v>51.800914195048456</v>
      </c>
      <c r="S18" s="19">
        <v>3.1990858049515416</v>
      </c>
      <c r="T18" s="19">
        <v>2.7112195295187225</v>
      </c>
      <c r="U18" s="19">
        <v>0.4872258647159825</v>
      </c>
      <c r="V18" s="19">
        <v>6.0880371837908516E-4</v>
      </c>
      <c r="W18" s="19">
        <v>3.1606998457679479E-5</v>
      </c>
      <c r="X18" s="19">
        <v>4.8728500037438782E-17</v>
      </c>
      <c r="AC18" s="17"/>
      <c r="AD18" s="30"/>
      <c r="AE18" s="19">
        <v>40</v>
      </c>
      <c r="AF18" s="19">
        <v>47</v>
      </c>
      <c r="AG18" s="19">
        <v>0.2645383542235939</v>
      </c>
      <c r="AH18" s="19">
        <v>0.23783660937780937</v>
      </c>
      <c r="AI18" s="19">
        <v>2.6680223213820884E-2</v>
      </c>
      <c r="AJ18" s="19">
        <v>2.0834316633005027E-5</v>
      </c>
      <c r="AK18" s="19">
        <v>6.8731533059773441E-7</v>
      </c>
      <c r="AL18" s="19">
        <v>2.1728265479726472E-18</v>
      </c>
      <c r="AT18" s="19">
        <v>40</v>
      </c>
      <c r="AU18" s="19">
        <v>57</v>
      </c>
      <c r="AV18" s="19">
        <v>0.49185275473896428</v>
      </c>
      <c r="AW18" s="19">
        <v>0.43696000529924806</v>
      </c>
      <c r="AX18" s="19">
        <v>5.4844277416791716E-2</v>
      </c>
      <c r="AY18" s="19">
        <v>4.7059168558839288E-5</v>
      </c>
      <c r="AZ18" s="19">
        <v>1.4128543656923885E-6</v>
      </c>
      <c r="BA18" s="19">
        <v>3.6713428720690608E-18</v>
      </c>
      <c r="BI18" s="19">
        <v>40</v>
      </c>
      <c r="BJ18" s="19">
        <v>0</v>
      </c>
      <c r="BK18" s="19">
        <v>0.75261938519717742</v>
      </c>
      <c r="BL18" s="19">
        <v>0.65601591132255976</v>
      </c>
      <c r="BM18" s="19">
        <v>9.6538353942147104E-2</v>
      </c>
      <c r="BN18" s="19">
        <v>6.2584006020274864E-5</v>
      </c>
      <c r="BO18" s="19">
        <v>2.5359264502338694E-6</v>
      </c>
      <c r="BP18" s="19">
        <v>6.3908836764345254E-18</v>
      </c>
      <c r="BX18" s="19">
        <v>40</v>
      </c>
      <c r="BY18" s="19">
        <v>0</v>
      </c>
      <c r="BZ18" s="19">
        <v>1.0474824378803551</v>
      </c>
      <c r="CA18" s="19">
        <v>0.91364618921814422</v>
      </c>
      <c r="CB18" s="19">
        <v>0.13374696094676816</v>
      </c>
      <c r="CC18" s="19">
        <v>8.5453379809126258E-5</v>
      </c>
      <c r="CD18" s="19">
        <v>3.8343356336640898E-6</v>
      </c>
      <c r="CE18" s="19">
        <v>7.3516423452498807E-18</v>
      </c>
      <c r="CM18">
        <v>40</v>
      </c>
      <c r="CN18">
        <v>0</v>
      </c>
      <c r="CO18">
        <v>1.709396681128432</v>
      </c>
      <c r="CP18">
        <v>1.4691961396956534</v>
      </c>
      <c r="CQ18">
        <v>0.23991975610649174</v>
      </c>
      <c r="CR18">
        <v>2.7117792517352074E-4</v>
      </c>
      <c r="CS18">
        <v>9.6074011133642977E-6</v>
      </c>
      <c r="CT18">
        <v>1.662779560265559E-17</v>
      </c>
      <c r="CU18"/>
      <c r="CV18"/>
      <c r="CW18"/>
      <c r="CX18"/>
      <c r="CY18"/>
      <c r="CZ18"/>
      <c r="DA18"/>
      <c r="DB18" s="19">
        <v>40</v>
      </c>
      <c r="DC18" s="19">
        <v>29</v>
      </c>
      <c r="DD18" s="19">
        <v>2.356723890842134</v>
      </c>
      <c r="DE18" s="19">
        <v>2.0219534518526889</v>
      </c>
      <c r="DF18" s="19">
        <v>0.33433163481494876</v>
      </c>
      <c r="DG18" s="19">
        <v>4.2257880237024496E-4</v>
      </c>
      <c r="DH18" s="19">
        <v>1.6225372125729077E-5</v>
      </c>
      <c r="DI18" s="19">
        <v>2.7921228695271585E-17</v>
      </c>
      <c r="DQ18" s="19">
        <v>40</v>
      </c>
      <c r="DR18" s="19">
        <v>34</v>
      </c>
      <c r="DS18" s="19">
        <v>6.8691993539681233</v>
      </c>
      <c r="DT18" s="19">
        <v>2.4472964304415492</v>
      </c>
      <c r="DU18" s="19">
        <v>0.42141401367054648</v>
      </c>
      <c r="DV18" s="19">
        <v>4.663131658847494E-4</v>
      </c>
      <c r="DW18" s="19">
        <v>2.2596690143532985E-5</v>
      </c>
      <c r="DX18" s="19">
        <v>3.6281231622471105E-17</v>
      </c>
      <c r="EF18" s="19">
        <v>40</v>
      </c>
      <c r="EG18" s="19">
        <v>55</v>
      </c>
      <c r="EH18" s="19">
        <v>3.1990858049515416</v>
      </c>
      <c r="EI18" s="19">
        <v>2.7112195295187225</v>
      </c>
      <c r="EJ18" s="19">
        <v>0.4872258647159825</v>
      </c>
      <c r="EK18" s="19">
        <v>6.0880371837908516E-4</v>
      </c>
      <c r="EL18" s="19">
        <v>3.1606998457679479E-5</v>
      </c>
      <c r="EM18" s="19">
        <v>4.8728500037438782E-17</v>
      </c>
    </row>
    <row r="19" spans="1:143" x14ac:dyDescent="0.25">
      <c r="A19" s="17"/>
      <c r="B19" s="44">
        <f t="shared" si="0"/>
        <v>39.533333333333331</v>
      </c>
      <c r="C19"/>
      <c r="D19"/>
      <c r="E19"/>
      <c r="F19"/>
      <c r="G19"/>
      <c r="H19"/>
      <c r="I19"/>
      <c r="J19"/>
      <c r="K19"/>
      <c r="L19"/>
      <c r="M19" s="17"/>
      <c r="N19" s="17">
        <v>1.8814814814814818</v>
      </c>
      <c r="O19" s="17">
        <v>9.8148148148148165E-2</v>
      </c>
      <c r="P19" s="19">
        <f>IF('Data-Plot'!C19="","",$Q$11+('Data-Plot'!C19-'Data-Plot'!D19)*$P$9)</f>
        <v>123584.49162927919</v>
      </c>
      <c r="Q19" s="19">
        <f>IF('Data-Plot'!C19="","",MAX('Data-Plot'!$C$11:$C$1010)*(1+$Q$9/100))</f>
        <v>123527.25</v>
      </c>
      <c r="R19" s="19">
        <f>IF('Data-Plot'!C19="","",('Data-Plot'!C19-'Data-Plot'!D19)*$P$9)</f>
        <v>57.241629279190036</v>
      </c>
      <c r="S19" s="19">
        <v>5.7583707208099639</v>
      </c>
      <c r="T19" s="19">
        <v>4.8796342032124898</v>
      </c>
      <c r="U19" s="19">
        <v>0.87748178096365459</v>
      </c>
      <c r="V19" s="19">
        <v>1.1877154068319323E-3</v>
      </c>
      <c r="W19" s="19">
        <v>6.7021226987570417E-5</v>
      </c>
      <c r="X19" s="19">
        <v>2.0302909301142157E-16</v>
      </c>
      <c r="AC19" s="17"/>
      <c r="AD19" s="30"/>
      <c r="AE19" s="19">
        <v>45</v>
      </c>
      <c r="AF19" s="19">
        <v>34</v>
      </c>
      <c r="AG19" s="19">
        <v>0.47614846193105254</v>
      </c>
      <c r="AH19" s="19">
        <v>0.42805592688232691</v>
      </c>
      <c r="AI19" s="19">
        <v>4.8050431951073141E-2</v>
      </c>
      <c r="AJ19" s="19">
        <v>4.0645676225848078E-5</v>
      </c>
      <c r="AK19" s="19">
        <v>1.4574214266730378E-6</v>
      </c>
      <c r="AL19" s="19">
        <v>9.0531619681928515E-18</v>
      </c>
      <c r="AT19" s="19">
        <v>45</v>
      </c>
      <c r="AU19" s="19">
        <v>56</v>
      </c>
      <c r="AV19" s="19">
        <v>0.88530321724392402</v>
      </c>
      <c r="AW19" s="19">
        <v>0.78643520493300989</v>
      </c>
      <c r="AX19" s="19">
        <v>9.877320866677855E-2</v>
      </c>
      <c r="AY19" s="19">
        <v>9.1807749626073086E-5</v>
      </c>
      <c r="AZ19" s="19">
        <v>2.9958945096283861E-6</v>
      </c>
      <c r="BA19" s="19">
        <v>1.5296785513148182E-17</v>
      </c>
      <c r="BI19" s="19">
        <v>45</v>
      </c>
      <c r="BJ19" s="19">
        <v>0</v>
      </c>
      <c r="BK19" s="19">
        <v>1.3546816529720309</v>
      </c>
      <c r="BL19" s="19">
        <v>1.1806909629860707</v>
      </c>
      <c r="BM19" s="19">
        <v>0.17386321750637082</v>
      </c>
      <c r="BN19" s="19">
        <v>1.2209516094034315E-4</v>
      </c>
      <c r="BO19" s="19">
        <v>5.3773186490722184E-6</v>
      </c>
      <c r="BP19" s="19">
        <v>2.6627852599014677E-17</v>
      </c>
      <c r="BX19" s="19">
        <v>45</v>
      </c>
      <c r="BY19" s="19">
        <v>20</v>
      </c>
      <c r="BZ19" s="19">
        <v>1.8854190397965624</v>
      </c>
      <c r="CA19" s="19">
        <v>1.6443691893537453</v>
      </c>
      <c r="CB19" s="19">
        <v>0.24087500887462451</v>
      </c>
      <c r="CC19" s="19">
        <v>1.6671103092590764E-4</v>
      </c>
      <c r="CD19" s="19">
        <v>8.1305372668647289E-6</v>
      </c>
      <c r="CE19" s="19">
        <v>3.0630889035239344E-17</v>
      </c>
      <c r="CM19">
        <v>45</v>
      </c>
      <c r="CN19">
        <v>0</v>
      </c>
      <c r="CO19">
        <v>3.0768798564309865</v>
      </c>
      <c r="CP19">
        <v>2.6442408354504465</v>
      </c>
      <c r="CQ19">
        <v>0.43208960780037081</v>
      </c>
      <c r="CR19">
        <v>5.2904111568326175E-4</v>
      </c>
      <c r="CS19">
        <v>2.0372064485799869E-5</v>
      </c>
      <c r="CT19">
        <v>6.9280323781620545E-17</v>
      </c>
      <c r="CU19"/>
      <c r="CV19"/>
      <c r="CW19"/>
      <c r="CX19"/>
      <c r="CY19"/>
      <c r="CZ19"/>
      <c r="DA19"/>
      <c r="DB19" s="19">
        <v>45</v>
      </c>
      <c r="DC19" s="19">
        <v>51</v>
      </c>
      <c r="DD19" s="19">
        <v>4.2420690164613974</v>
      </c>
      <c r="DE19" s="19">
        <v>3.6390871212000069</v>
      </c>
      <c r="DF19" s="19">
        <v>0.60212308094009803</v>
      </c>
      <c r="DG19" s="19">
        <v>8.2440914518307825E-4</v>
      </c>
      <c r="DH19" s="19">
        <v>3.440517610860229E-5</v>
      </c>
      <c r="DI19" s="19">
        <v>1.1633482937931754E-16</v>
      </c>
      <c r="DQ19" s="19">
        <v>45</v>
      </c>
      <c r="DR19" s="19">
        <v>4</v>
      </c>
      <c r="DS19" s="19">
        <v>9.1645317573646743</v>
      </c>
      <c r="DT19" s="19">
        <v>4.4046178345671647</v>
      </c>
      <c r="DU19" s="19">
        <v>0.75895627699306911</v>
      </c>
      <c r="DV19" s="19">
        <v>9.0973053335440532E-4</v>
      </c>
      <c r="DW19" s="19">
        <v>4.791527108501902E-5</v>
      </c>
      <c r="DX19" s="19">
        <v>1.5116708997790009E-16</v>
      </c>
      <c r="EF19" s="19">
        <v>45</v>
      </c>
      <c r="EG19" s="19">
        <v>63</v>
      </c>
      <c r="EH19" s="19">
        <v>5.7583707208099639</v>
      </c>
      <c r="EI19" s="19">
        <v>4.8796342032124898</v>
      </c>
      <c r="EJ19" s="19">
        <v>0.87748178096365459</v>
      </c>
      <c r="EK19" s="19">
        <v>1.1877154068319323E-3</v>
      </c>
      <c r="EL19" s="19">
        <v>6.7021226987570417E-5</v>
      </c>
      <c r="EM19" s="19">
        <v>2.0302909301142157E-16</v>
      </c>
    </row>
    <row r="20" spans="1:143" x14ac:dyDescent="0.25">
      <c r="A20" s="28">
        <v>0</v>
      </c>
      <c r="B20" s="44">
        <f t="shared" si="0"/>
        <v>42</v>
      </c>
      <c r="C20"/>
      <c r="D20"/>
      <c r="E20"/>
      <c r="F20"/>
      <c r="G20"/>
      <c r="H20"/>
      <c r="I20"/>
      <c r="J20"/>
      <c r="K20"/>
      <c r="L20"/>
      <c r="M20" s="17"/>
      <c r="N20" s="17">
        <v>2.6814814814814816</v>
      </c>
      <c r="O20" s="17">
        <v>0.22888888888888875</v>
      </c>
      <c r="P20" s="19">
        <f>IF('Data-Plot'!C20="","",$Q$11+('Data-Plot'!C20-'Data-Plot'!D20)*$P$9)</f>
        <v>123539.07183494663</v>
      </c>
      <c r="Q20" s="19">
        <f>IF('Data-Plot'!C20="","",MAX('Data-Plot'!$C$11:$C$1010)*(1+$Q$9/100))</f>
        <v>123527.25</v>
      </c>
      <c r="R20" s="19">
        <f>IF('Data-Plot'!C20="","",('Data-Plot'!C20-'Data-Plot'!D20)*$P$9)</f>
        <v>11.821834946637827</v>
      </c>
      <c r="S20" s="19">
        <v>10.178165053362173</v>
      </c>
      <c r="T20" s="19">
        <v>8.6239453757673061</v>
      </c>
      <c r="U20" s="19">
        <v>1.5518111420703578</v>
      </c>
      <c r="V20" s="19">
        <v>2.2696873993514775E-3</v>
      </c>
      <c r="W20" s="19">
        <v>1.3884812515672072E-4</v>
      </c>
      <c r="X20" s="19">
        <v>8.0938345958517426E-16</v>
      </c>
      <c r="AC20" s="17"/>
      <c r="AD20" s="30"/>
      <c r="AE20" s="19">
        <v>50</v>
      </c>
      <c r="AF20" s="19">
        <v>29</v>
      </c>
      <c r="AG20" s="19">
        <v>0.84157262601929017</v>
      </c>
      <c r="AH20" s="19">
        <v>0.75651556526661268</v>
      </c>
      <c r="AI20" s="19">
        <v>8.4976368777636327E-2</v>
      </c>
      <c r="AJ20" s="19">
        <v>7.767262965218831E-5</v>
      </c>
      <c r="AK20" s="19">
        <v>3.0193453889414999E-6</v>
      </c>
      <c r="AL20" s="19">
        <v>3.6090786031283906E-17</v>
      </c>
      <c r="AT20" s="19">
        <v>50</v>
      </c>
      <c r="AU20" s="19">
        <v>44</v>
      </c>
      <c r="AV20" s="19">
        <v>1.5647468254982653</v>
      </c>
      <c r="AW20" s="19">
        <v>1.389886439345879</v>
      </c>
      <c r="AX20" s="19">
        <v>0.17467873777831475</v>
      </c>
      <c r="AY20" s="19">
        <v>1.7544176827591313E-4</v>
      </c>
      <c r="AZ20" s="19">
        <v>6.2066057955400461E-6</v>
      </c>
      <c r="BA20" s="19">
        <v>6.098123670614905E-17</v>
      </c>
      <c r="BI20" s="19">
        <v>50</v>
      </c>
      <c r="BJ20" s="19">
        <v>9</v>
      </c>
      <c r="BK20" s="19">
        <v>2.3943881925972104</v>
      </c>
      <c r="BL20" s="19">
        <v>2.0866696179789064</v>
      </c>
      <c r="BM20" s="19">
        <v>0.30747411433301625</v>
      </c>
      <c r="BN20" s="19">
        <v>2.3332007424711895E-4</v>
      </c>
      <c r="BO20" s="19">
        <v>1.1140211040270444E-5</v>
      </c>
      <c r="BP20" s="19">
        <v>1.0615298102475463E-16</v>
      </c>
      <c r="BX20" s="19">
        <v>50</v>
      </c>
      <c r="BY20" s="19">
        <v>75</v>
      </c>
      <c r="BZ20" s="19">
        <v>3.33245348157527</v>
      </c>
      <c r="CA20" s="19">
        <v>2.9061347445884063</v>
      </c>
      <c r="CB20" s="19">
        <v>0.4259833133013089</v>
      </c>
      <c r="CC20" s="19">
        <v>3.1857962126657322E-4</v>
      </c>
      <c r="CD20" s="19">
        <v>1.6844064288216823E-5</v>
      </c>
      <c r="CE20" s="19">
        <v>1.2211124312177713E-16</v>
      </c>
      <c r="CM20">
        <v>50</v>
      </c>
      <c r="CN20">
        <v>0</v>
      </c>
      <c r="CO20">
        <v>5.4384280354786378</v>
      </c>
      <c r="CP20">
        <v>4.673231839202078</v>
      </c>
      <c r="CQ20">
        <v>0.76414301019710973</v>
      </c>
      <c r="CR20">
        <v>1.0109811977042596E-3</v>
      </c>
      <c r="CS20">
        <v>4.2204881745559187E-5</v>
      </c>
      <c r="CT20">
        <v>2.7618873389930651E-16</v>
      </c>
      <c r="CU20"/>
      <c r="CV20"/>
      <c r="CW20"/>
      <c r="CX20"/>
      <c r="CY20"/>
      <c r="CZ20"/>
      <c r="DA20"/>
      <c r="DB20" s="19">
        <v>50</v>
      </c>
      <c r="DC20" s="19">
        <v>67</v>
      </c>
      <c r="DD20" s="19">
        <v>7.4979409345227808</v>
      </c>
      <c r="DE20" s="19">
        <v>6.4314499948681494</v>
      </c>
      <c r="DF20" s="19">
        <v>1.0648442419575852</v>
      </c>
      <c r="DG20" s="19">
        <v>1.5754203657703722E-3</v>
      </c>
      <c r="DH20" s="19">
        <v>7.1277331274366664E-5</v>
      </c>
      <c r="DI20" s="19">
        <v>4.6377336999671264E-16</v>
      </c>
      <c r="DQ20" s="19">
        <v>50</v>
      </c>
      <c r="DR20" s="19">
        <v>42</v>
      </c>
      <c r="DS20" s="19">
        <v>13.128441682956005</v>
      </c>
      <c r="DT20" s="19">
        <v>7.7844030241484505</v>
      </c>
      <c r="DU20" s="19">
        <v>1.3422009256570286</v>
      </c>
      <c r="DV20" s="19">
        <v>1.7384669052522915E-3</v>
      </c>
      <c r="DW20" s="19">
        <v>9.9266245272108431E-5</v>
      </c>
      <c r="DX20" s="19">
        <v>6.0263354599556371E-16</v>
      </c>
      <c r="EF20" s="19">
        <v>50</v>
      </c>
      <c r="EG20" s="19">
        <v>22</v>
      </c>
      <c r="EH20" s="19">
        <v>10.178165053362173</v>
      </c>
      <c r="EI20" s="19">
        <v>8.6239453757673061</v>
      </c>
      <c r="EJ20" s="19">
        <v>1.5518111420703578</v>
      </c>
      <c r="EK20" s="19">
        <v>2.2696873993514775E-3</v>
      </c>
      <c r="EL20" s="19">
        <v>1.3884812515672072E-4</v>
      </c>
      <c r="EM20" s="19">
        <v>8.0938345958517426E-16</v>
      </c>
    </row>
    <row r="21" spans="1:143" x14ac:dyDescent="0.25">
      <c r="A21" s="50">
        <f>COUNTA(A22:A521)</f>
        <v>66</v>
      </c>
      <c r="B21" s="44">
        <f t="shared" si="0"/>
        <v>44.466666666666669</v>
      </c>
      <c r="C21"/>
      <c r="M21" s="17"/>
      <c r="N21" s="17">
        <v>4.1703703703703692</v>
      </c>
      <c r="O21" s="17">
        <v>0.36481481481481459</v>
      </c>
      <c r="P21" s="19">
        <f>IF('Data-Plot'!C21="","",$Q$11+('Data-Plot'!C21-'Data-Plot'!D21)*$P$9)</f>
        <v>123597.56955617636</v>
      </c>
      <c r="Q21" s="19">
        <f>IF('Data-Plot'!C21="","",MAX('Data-Plot'!$C$11:$C$1010)*(1+$Q$9/100))</f>
        <v>123527.25</v>
      </c>
      <c r="R21" s="19">
        <f>IF('Data-Plot'!C21="","",('Data-Plot'!C21-'Data-Plot'!D21)*$P$9)</f>
        <v>70.319556176360919</v>
      </c>
      <c r="S21" s="19">
        <v>17.680443823639074</v>
      </c>
      <c r="T21" s="19">
        <v>14.978829640880585</v>
      </c>
      <c r="U21" s="19">
        <v>2.6970803010822375</v>
      </c>
      <c r="V21" s="19">
        <v>4.2525439726385939E-3</v>
      </c>
      <c r="W21" s="19">
        <v>2.8133770361165738E-4</v>
      </c>
      <c r="X21" s="19">
        <v>3.0934841152244222E-15</v>
      </c>
      <c r="AC21" s="17"/>
      <c r="AD21" s="30"/>
      <c r="AE21" s="19">
        <v>55</v>
      </c>
      <c r="AF21" s="19">
        <v>6</v>
      </c>
      <c r="AG21" s="19">
        <v>1.461818152545326</v>
      </c>
      <c r="AH21" s="19">
        <v>1.3139757262086345</v>
      </c>
      <c r="AI21" s="19">
        <v>0.14769077904860956</v>
      </c>
      <c r="AJ21" s="19">
        <v>1.455294114647191E-4</v>
      </c>
      <c r="AK21" s="19">
        <v>6.1178766170348864E-6</v>
      </c>
      <c r="AL21" s="19">
        <v>1.3793989977378839E-16</v>
      </c>
      <c r="AT21" s="19">
        <v>55</v>
      </c>
      <c r="AU21" s="19">
        <v>0</v>
      </c>
      <c r="AV21" s="19">
        <v>2.7179912626912643</v>
      </c>
      <c r="AW21" s="19">
        <v>2.4140545126374628</v>
      </c>
      <c r="AX21" s="19">
        <v>0.30359546191653414</v>
      </c>
      <c r="AY21" s="19">
        <v>3.2871215023132471E-4</v>
      </c>
      <c r="AZ21" s="19">
        <v>1.2575987035524696E-5</v>
      </c>
      <c r="BA21" s="19">
        <v>2.3307183368177149E-16</v>
      </c>
      <c r="BI21" s="19">
        <v>55</v>
      </c>
      <c r="BJ21" s="19">
        <v>0</v>
      </c>
      <c r="BK21" s="19">
        <v>4.1591497280598118</v>
      </c>
      <c r="BL21" s="19">
        <v>3.6242933517549343</v>
      </c>
      <c r="BM21" s="19">
        <v>0.53439664930341957</v>
      </c>
      <c r="BN21" s="19">
        <v>4.3715441440723762E-4</v>
      </c>
      <c r="BO21" s="19">
        <v>2.2572587051498867E-5</v>
      </c>
      <c r="BP21" s="19">
        <v>4.0571938639826022E-16</v>
      </c>
      <c r="BX21" s="19">
        <v>55</v>
      </c>
      <c r="BY21" s="19">
        <v>0</v>
      </c>
      <c r="BZ21" s="19">
        <v>5.788583508004427</v>
      </c>
      <c r="CA21" s="19">
        <v>5.0475842933188799</v>
      </c>
      <c r="CB21" s="19">
        <v>0.74036818593513265</v>
      </c>
      <c r="CC21" s="19">
        <v>5.9689886669230929E-4</v>
      </c>
      <c r="CD21" s="19">
        <v>3.4129883721993402E-5</v>
      </c>
      <c r="CE21" s="19">
        <v>4.6671226896721111E-16</v>
      </c>
      <c r="CM21">
        <v>55</v>
      </c>
      <c r="CN21">
        <v>14</v>
      </c>
      <c r="CO21">
        <v>9.4468793726992093</v>
      </c>
      <c r="CP21">
        <v>8.116802729912278</v>
      </c>
      <c r="CQ21">
        <v>1.3280969261237459</v>
      </c>
      <c r="CR21">
        <v>1.8942000276632742E-3</v>
      </c>
      <c r="CS21">
        <v>8.5516635520512394E-5</v>
      </c>
      <c r="CT21">
        <v>1.0556003474043563E-15</v>
      </c>
      <c r="CU21"/>
      <c r="CV21"/>
      <c r="CW21"/>
      <c r="CX21"/>
      <c r="CY21"/>
      <c r="CZ21"/>
      <c r="DA21"/>
      <c r="DB21" s="19">
        <v>55</v>
      </c>
      <c r="DC21" s="19">
        <v>79</v>
      </c>
      <c r="DD21" s="19">
        <v>13.024425397394092</v>
      </c>
      <c r="DE21" s="19">
        <v>11.170607204807446</v>
      </c>
      <c r="DF21" s="19">
        <v>1.8507220209966511</v>
      </c>
      <c r="DG21" s="19">
        <v>2.9517475966678599E-3</v>
      </c>
      <c r="DH21" s="19">
        <v>1.444239933237726E-4</v>
      </c>
      <c r="DI21" s="19">
        <v>1.7725535852736972E-15</v>
      </c>
      <c r="DQ21" s="19">
        <v>55</v>
      </c>
      <c r="DR21" s="19">
        <v>14</v>
      </c>
      <c r="DS21" s="19">
        <v>19.856780336981632</v>
      </c>
      <c r="DT21" s="19">
        <v>13.520548435955241</v>
      </c>
      <c r="DU21" s="19">
        <v>2.3327735294061798</v>
      </c>
      <c r="DV21" s="19">
        <v>3.2572357571241657E-3</v>
      </c>
      <c r="DW21" s="19">
        <v>2.0113586308749759E-4</v>
      </c>
      <c r="DX21" s="19">
        <v>2.3032807005892062E-15</v>
      </c>
      <c r="EF21" s="19">
        <v>55</v>
      </c>
      <c r="EG21" s="19">
        <v>88</v>
      </c>
      <c r="EH21" s="19">
        <v>17.680443823639074</v>
      </c>
      <c r="EI21" s="19">
        <v>14.978829640880585</v>
      </c>
      <c r="EJ21" s="19">
        <v>2.6970803010822375</v>
      </c>
      <c r="EK21" s="19">
        <v>4.2525439726385939E-3</v>
      </c>
      <c r="EL21" s="19">
        <v>2.8133770361165738E-4</v>
      </c>
      <c r="EM21" s="19">
        <v>3.0934841152244222E-15</v>
      </c>
    </row>
    <row r="22" spans="1:143" x14ac:dyDescent="0.25">
      <c r="A22" s="51" t="s">
        <v>95</v>
      </c>
      <c r="B22" s="44">
        <f t="shared" si="0"/>
        <v>46.933333333333337</v>
      </c>
      <c r="C22"/>
      <c r="D22" s="17"/>
      <c r="E22" s="17"/>
      <c r="F22" s="17"/>
      <c r="G22" s="17"/>
      <c r="H22" s="17"/>
      <c r="I22" s="17"/>
      <c r="J22" s="17"/>
      <c r="K22" s="17"/>
      <c r="M22" s="17"/>
      <c r="N22" s="17">
        <v>6.3296296296296273</v>
      </c>
      <c r="O22" s="17">
        <v>0.49481481481481493</v>
      </c>
      <c r="P22" s="19">
        <f>IF('Data-Plot'!C22="","",$Q$11+('Data-Plot'!C22-'Data-Plot'!D22)*$P$9)</f>
        <v>123603.0432201099</v>
      </c>
      <c r="Q22" s="19">
        <f>IF('Data-Plot'!C22="","",MAX('Data-Plot'!$C$11:$C$1010)*(1+$Q$9/100))</f>
        <v>123527.25</v>
      </c>
      <c r="R22" s="19">
        <f>IF('Data-Plot'!C22="","",('Data-Plot'!C22-'Data-Plot'!D22)*$P$9)</f>
        <v>75.793220109900389</v>
      </c>
      <c r="S22" s="19">
        <v>30.206779890099615</v>
      </c>
      <c r="T22" s="19">
        <v>25.587960355509757</v>
      </c>
      <c r="U22" s="19">
        <v>4.6104425202357122</v>
      </c>
      <c r="V22" s="19">
        <v>7.8189167530252381E-3</v>
      </c>
      <c r="W22" s="19">
        <v>5.580976011108703E-4</v>
      </c>
      <c r="X22" s="19">
        <v>1.1356984564354329E-14</v>
      </c>
      <c r="AC22" s="17"/>
      <c r="AD22" s="30"/>
      <c r="AE22" s="19">
        <v>60</v>
      </c>
      <c r="AF22" s="19">
        <v>30</v>
      </c>
      <c r="AG22" s="19">
        <v>2.4973559175200366</v>
      </c>
      <c r="AH22" s="19">
        <v>2.2446104581705097</v>
      </c>
      <c r="AI22" s="19">
        <v>0.25246574628851143</v>
      </c>
      <c r="AJ22" s="19">
        <v>2.6757685523562613E-4</v>
      </c>
      <c r="AK22" s="19">
        <v>1.2136205779292927E-5</v>
      </c>
      <c r="AL22" s="19">
        <v>5.0641323963153322E-16</v>
      </c>
      <c r="AT22" s="19">
        <v>60</v>
      </c>
      <c r="AU22" s="19">
        <v>19</v>
      </c>
      <c r="AV22" s="19">
        <v>4.6434033998178679</v>
      </c>
      <c r="AW22" s="19">
        <v>4.1238015170205591</v>
      </c>
      <c r="AX22" s="19">
        <v>0.51897255066756331</v>
      </c>
      <c r="AY22" s="19">
        <v>6.0438478672167871E-4</v>
      </c>
      <c r="AZ22" s="19">
        <v>2.4947343022763507E-5</v>
      </c>
      <c r="BA22" s="19">
        <v>8.5566730550920858E-16</v>
      </c>
      <c r="BI22" s="19">
        <v>60</v>
      </c>
      <c r="BJ22" s="19">
        <v>0</v>
      </c>
      <c r="BK22" s="19">
        <v>7.1055922643542502</v>
      </c>
      <c r="BL22" s="19">
        <v>6.1912349264295221</v>
      </c>
      <c r="BM22" s="19">
        <v>0.91350878847944972</v>
      </c>
      <c r="BN22" s="19">
        <v>8.0377156259591224E-4</v>
      </c>
      <c r="BO22" s="19">
        <v>4.4777882681007382E-5</v>
      </c>
      <c r="BP22" s="19">
        <v>1.4895013638853206E-15</v>
      </c>
      <c r="BX22" s="19">
        <v>60</v>
      </c>
      <c r="BY22" s="19">
        <v>0</v>
      </c>
      <c r="BZ22" s="19">
        <v>9.8892896826540273</v>
      </c>
      <c r="CA22" s="19">
        <v>8.6225236893848081</v>
      </c>
      <c r="CB22" s="19">
        <v>1.2656008040245788</v>
      </c>
      <c r="CC22" s="19">
        <v>1.0974848239744201E-3</v>
      </c>
      <c r="CD22" s="19">
        <v>6.7704420663062815E-5</v>
      </c>
      <c r="CE22" s="19">
        <v>1.7134220953550412E-15</v>
      </c>
      <c r="CM22">
        <v>60</v>
      </c>
      <c r="CN22">
        <v>0</v>
      </c>
      <c r="CO22">
        <v>16.139428027743971</v>
      </c>
      <c r="CP22">
        <v>13.865499379457496</v>
      </c>
      <c r="CQ22">
        <v>2.270276246064594</v>
      </c>
      <c r="CR22">
        <v>3.4827604407444467E-3</v>
      </c>
      <c r="CS22">
        <v>1.6964178113451186E-4</v>
      </c>
      <c r="CT22">
        <v>3.8753833558083809E-15</v>
      </c>
      <c r="CU22"/>
      <c r="CV22"/>
      <c r="CW22"/>
      <c r="CX22"/>
      <c r="CY22"/>
      <c r="CZ22"/>
      <c r="DA22"/>
      <c r="DB22" s="19">
        <v>60</v>
      </c>
      <c r="DC22" s="19">
        <v>116</v>
      </c>
      <c r="DD22" s="19">
        <v>22.251542411900104</v>
      </c>
      <c r="DE22" s="19">
        <v>19.082166612816884</v>
      </c>
      <c r="DF22" s="19">
        <v>3.1636620865839413</v>
      </c>
      <c r="DG22" s="19">
        <v>5.4272145177185031E-3</v>
      </c>
      <c r="DH22" s="19">
        <v>2.8649798155374803E-4</v>
      </c>
      <c r="DI22" s="19">
        <v>6.5075051164385013E-15</v>
      </c>
      <c r="DQ22" s="19">
        <v>60</v>
      </c>
      <c r="DR22" s="19">
        <v>25</v>
      </c>
      <c r="DS22" s="19">
        <v>31.090628363944933</v>
      </c>
      <c r="DT22" s="19">
        <v>23.096550634091468</v>
      </c>
      <c r="DU22" s="19">
        <v>3.9876898321931424</v>
      </c>
      <c r="DV22" s="19">
        <v>5.9888987303830096E-3</v>
      </c>
      <c r="DW22" s="19">
        <v>3.9899892993097984E-4</v>
      </c>
      <c r="DX22" s="19">
        <v>8.4559423580776827E-15</v>
      </c>
      <c r="EF22" s="19">
        <v>60</v>
      </c>
      <c r="EG22" s="19">
        <v>106</v>
      </c>
      <c r="EH22" s="19">
        <v>30.206779890099615</v>
      </c>
      <c r="EI22" s="19">
        <v>25.587960355509757</v>
      </c>
      <c r="EJ22" s="19">
        <v>4.6104425202357122</v>
      </c>
      <c r="EK22" s="19">
        <v>7.8189167530252381E-3</v>
      </c>
      <c r="EL22" s="19">
        <v>5.580976011108703E-4</v>
      </c>
      <c r="EM22" s="19">
        <v>1.1356984564354329E-14</v>
      </c>
    </row>
    <row r="23" spans="1:143" x14ac:dyDescent="0.25">
      <c r="A23" s="51" t="s">
        <v>96</v>
      </c>
      <c r="B23" s="44">
        <f t="shared" si="0"/>
        <v>49.4</v>
      </c>
      <c r="C23"/>
      <c r="M23" s="17"/>
      <c r="N23" s="17">
        <v>9.1185185185185187</v>
      </c>
      <c r="O23" s="17">
        <v>0.61518518518518572</v>
      </c>
      <c r="P23" s="19">
        <f>IF('Data-Plot'!C23="","",$Q$11+('Data-Plot'!C23-'Data-Plot'!D23)*$P$9)</f>
        <v>123582.45586833525</v>
      </c>
      <c r="Q23" s="19">
        <f>IF('Data-Plot'!C23="","",MAX('Data-Plot'!$C$11:$C$1010)*(1+$Q$9/100))</f>
        <v>123527.25</v>
      </c>
      <c r="R23" s="19">
        <f>IF('Data-Plot'!C23="","",('Data-Plot'!C23-'Data-Plot'!D23)*$P$9)</f>
        <v>55.20586833524618</v>
      </c>
      <c r="S23" s="19">
        <v>50.79413166475382</v>
      </c>
      <c r="T23" s="19">
        <v>43.02173966954431</v>
      </c>
      <c r="U23" s="19">
        <v>7.7571874801214911</v>
      </c>
      <c r="V23" s="19">
        <v>1.4119601800725209E-2</v>
      </c>
      <c r="W23" s="19">
        <v>1.0849132872525384E-3</v>
      </c>
      <c r="X23" s="19">
        <v>4.0121308280424655E-14</v>
      </c>
      <c r="AC23" s="17"/>
      <c r="AD23" s="30"/>
      <c r="AE23" s="19">
        <v>65</v>
      </c>
      <c r="AF23" s="19">
        <v>0</v>
      </c>
      <c r="AG23" s="19">
        <v>4.1991515319029054</v>
      </c>
      <c r="AH23" s="19">
        <v>3.7738640916605259</v>
      </c>
      <c r="AI23" s="19">
        <v>0.42478065088951444</v>
      </c>
      <c r="AJ23" s="19">
        <v>4.8319718746777984E-4</v>
      </c>
      <c r="AK23" s="19">
        <v>2.3592165394473359E-5</v>
      </c>
      <c r="AL23" s="19">
        <v>1.7890278523681721E-15</v>
      </c>
      <c r="AT23" s="19">
        <v>65</v>
      </c>
      <c r="AU23" s="19">
        <v>0</v>
      </c>
      <c r="AV23" s="19">
        <v>7.8075942738887347</v>
      </c>
      <c r="AW23" s="19">
        <v>6.9332684855559048</v>
      </c>
      <c r="AX23" s="19">
        <v>0.87318587835684958</v>
      </c>
      <c r="AY23" s="19">
        <v>1.091413612829671E-3</v>
      </c>
      <c r="AZ23" s="19">
        <v>4.8496363147872258E-5</v>
      </c>
      <c r="BA23" s="19">
        <v>3.022852726027921E-15</v>
      </c>
      <c r="BI23" s="19">
        <v>65</v>
      </c>
      <c r="BJ23" s="19">
        <v>16</v>
      </c>
      <c r="BK23" s="19">
        <v>11.947878990732777</v>
      </c>
      <c r="BL23" s="19">
        <v>10.409336957775963</v>
      </c>
      <c r="BM23" s="19">
        <v>1.5370035156366386</v>
      </c>
      <c r="BN23" s="19">
        <v>1.4514713987890742E-3</v>
      </c>
      <c r="BO23" s="19">
        <v>8.7045921380537897E-5</v>
      </c>
      <c r="BP23" s="19">
        <v>5.2620255901486696E-15</v>
      </c>
      <c r="BX23" s="19">
        <v>65</v>
      </c>
      <c r="BY23" s="19">
        <v>0</v>
      </c>
      <c r="BZ23" s="19">
        <v>16.628412839655809</v>
      </c>
      <c r="CA23" s="19">
        <v>14.49689148280431</v>
      </c>
      <c r="CB23" s="19">
        <v>2.129407876528906</v>
      </c>
      <c r="CC23" s="19">
        <v>1.9818663800522233E-3</v>
      </c>
      <c r="CD23" s="19">
        <v>1.316139425326786E-4</v>
      </c>
      <c r="CE23" s="19">
        <v>6.0530799978364742E-15</v>
      </c>
      <c r="CM23">
        <v>65</v>
      </c>
      <c r="CN23">
        <v>0</v>
      </c>
      <c r="CO23">
        <v>27.13820411753899</v>
      </c>
      <c r="CP23">
        <v>23.31178426229161</v>
      </c>
      <c r="CQ23">
        <v>3.8198008218406416</v>
      </c>
      <c r="CR23">
        <v>6.2892584317503098E-3</v>
      </c>
      <c r="CS23">
        <v>3.297749749758549E-4</v>
      </c>
      <c r="CT23">
        <v>1.3690733613500722E-14</v>
      </c>
      <c r="CU23"/>
      <c r="CV23"/>
      <c r="CW23"/>
      <c r="CX23"/>
      <c r="CY23"/>
      <c r="CZ23"/>
      <c r="DA23"/>
      <c r="DB23" s="19">
        <v>65</v>
      </c>
      <c r="DC23" s="19">
        <v>86</v>
      </c>
      <c r="DD23" s="19">
        <v>37.415812243864899</v>
      </c>
      <c r="DE23" s="19">
        <v>32.082508935742077</v>
      </c>
      <c r="DF23" s="19">
        <v>5.3229457667834685</v>
      </c>
      <c r="DG23" s="19">
        <v>9.8006038675329497E-3</v>
      </c>
      <c r="DH23" s="19">
        <v>5.5693747179993904E-4</v>
      </c>
      <c r="DI23" s="19">
        <v>2.2989343468207419E-14</v>
      </c>
      <c r="DQ23" s="19">
        <v>65</v>
      </c>
      <c r="DR23" s="19">
        <v>76</v>
      </c>
      <c r="DS23" s="19">
        <v>49.553093715012665</v>
      </c>
      <c r="DT23" s="19">
        <v>38.832111517293789</v>
      </c>
      <c r="DU23" s="19">
        <v>6.7093916561682265</v>
      </c>
      <c r="DV23" s="19">
        <v>1.0814907969957429E-2</v>
      </c>
      <c r="DW23" s="19">
        <v>7.756335806653298E-4</v>
      </c>
      <c r="DX23" s="19">
        <v>2.9872671590552932E-14</v>
      </c>
      <c r="EF23" s="19">
        <v>65</v>
      </c>
      <c r="EG23" s="19">
        <v>106</v>
      </c>
      <c r="EH23" s="19">
        <v>50.79413166475382</v>
      </c>
      <c r="EI23" s="19">
        <v>43.02173966954431</v>
      </c>
      <c r="EJ23" s="19">
        <v>7.7571874801214911</v>
      </c>
      <c r="EK23" s="19">
        <v>1.4119601800725209E-2</v>
      </c>
      <c r="EL23" s="19">
        <v>1.0849132872525384E-3</v>
      </c>
      <c r="EM23" s="19">
        <v>4.0121308280424655E-14</v>
      </c>
    </row>
    <row r="24" spans="1:143" x14ac:dyDescent="0.25">
      <c r="A24" s="51" t="s">
        <v>97</v>
      </c>
      <c r="B24" s="44">
        <f t="shared" si="0"/>
        <v>51.86666666666666</v>
      </c>
      <c r="C24"/>
      <c r="D24" s="5"/>
      <c r="E24" s="5"/>
      <c r="F24" s="5"/>
      <c r="G24" s="5"/>
      <c r="H24" s="5"/>
      <c r="I24" s="5"/>
      <c r="J24" s="5"/>
      <c r="K24" s="5"/>
      <c r="M24" s="17"/>
      <c r="N24" s="17">
        <v>12.481481481481485</v>
      </c>
      <c r="O24" s="17">
        <v>0.79333333333333356</v>
      </c>
      <c r="P24" s="19">
        <f>IF('Data-Plot'!C24="","",$Q$11+('Data-Plot'!C24-'Data-Plot'!D24)*$P$9)</f>
        <v>123606.12855115089</v>
      </c>
      <c r="Q24" s="19">
        <f>IF('Data-Plot'!C24="","",MAX('Data-Plot'!$C$11:$C$1010)*(1+$Q$9/100))</f>
        <v>123527.25</v>
      </c>
      <c r="R24" s="19">
        <f>IF('Data-Plot'!C24="","",('Data-Plot'!C24-'Data-Plot'!D24)*$P$9)</f>
        <v>78.878551150886622</v>
      </c>
      <c r="S24" s="19">
        <v>84.121448849113378</v>
      </c>
      <c r="T24" s="19">
        <v>71.239106080988847</v>
      </c>
      <c r="U24" s="19">
        <v>12.855212064303334</v>
      </c>
      <c r="V24" s="19">
        <v>2.5062148640577379E-2</v>
      </c>
      <c r="W24" s="19">
        <v>2.0685551804910185E-3</v>
      </c>
      <c r="X24" s="19">
        <v>1.3661996784518132E-13</v>
      </c>
      <c r="AC24" s="17"/>
      <c r="AD24" s="30"/>
      <c r="AE24" s="19">
        <v>70</v>
      </c>
      <c r="AF24" s="19">
        <v>0</v>
      </c>
      <c r="AG24" s="19">
        <v>6.9537717734256317</v>
      </c>
      <c r="AH24" s="19">
        <v>6.2489209851550997</v>
      </c>
      <c r="AI24" s="19">
        <v>0.70394813611866647</v>
      </c>
      <c r="AJ24" s="19">
        <v>8.5767003526594158E-4</v>
      </c>
      <c r="AK24" s="19">
        <v>4.4982116593031105E-5</v>
      </c>
      <c r="AL24" s="19">
        <v>6.0919480979119872E-15</v>
      </c>
      <c r="AT24" s="19">
        <v>70</v>
      </c>
      <c r="AU24" s="19">
        <v>27</v>
      </c>
      <c r="AV24" s="19">
        <v>12.929250301370793</v>
      </c>
      <c r="AW24" s="19">
        <v>11.480173284969325</v>
      </c>
      <c r="AX24" s="19">
        <v>1.4470473027249706</v>
      </c>
      <c r="AY24" s="19">
        <v>1.9372478504496101E-3</v>
      </c>
      <c r="AZ24" s="19">
        <v>9.2465826036953943E-5</v>
      </c>
      <c r="BA24" s="19">
        <v>1.0293334388403999E-14</v>
      </c>
      <c r="BI24" s="19">
        <v>70</v>
      </c>
      <c r="BJ24" s="19">
        <v>0</v>
      </c>
      <c r="BK24" s="19">
        <v>19.786115526105068</v>
      </c>
      <c r="BL24" s="19">
        <v>17.236246341167355</v>
      </c>
      <c r="BM24" s="19">
        <v>2.5471268716853412</v>
      </c>
      <c r="BN24" s="19">
        <v>2.5763467241335112E-3</v>
      </c>
      <c r="BO24" s="19">
        <v>1.6596652822192294E-4</v>
      </c>
      <c r="BP24" s="19">
        <v>1.7918103814111805E-14</v>
      </c>
      <c r="BX24" s="19">
        <v>70</v>
      </c>
      <c r="BY24" s="19">
        <v>0</v>
      </c>
      <c r="BZ24" s="19">
        <v>27.536744256668374</v>
      </c>
      <c r="CA24" s="19">
        <v>24.004114582022236</v>
      </c>
      <c r="CB24" s="19">
        <v>3.5288609399348365</v>
      </c>
      <c r="CC24" s="19">
        <v>3.5177923493666914E-3</v>
      </c>
      <c r="CD24" s="19">
        <v>2.5094236191210205E-4</v>
      </c>
      <c r="CE24" s="19">
        <v>2.061178037587104E-14</v>
      </c>
      <c r="CM24">
        <v>70</v>
      </c>
      <c r="CN24">
        <v>15</v>
      </c>
      <c r="CO24">
        <v>44.941814366431927</v>
      </c>
      <c r="CP24">
        <v>38.599839641184552</v>
      </c>
      <c r="CQ24">
        <v>6.3301825898693576</v>
      </c>
      <c r="CR24">
        <v>1.1163368322573164E-2</v>
      </c>
      <c r="CS24">
        <v>6.2876705539551231E-4</v>
      </c>
      <c r="CT24">
        <v>4.6619306952310941E-14</v>
      </c>
      <c r="CU24"/>
      <c r="CV24"/>
      <c r="CW24"/>
      <c r="CX24"/>
      <c r="CY24"/>
      <c r="CZ24"/>
      <c r="DA24"/>
      <c r="DB24" s="19">
        <v>70</v>
      </c>
      <c r="DC24" s="19">
        <v>102</v>
      </c>
      <c r="DD24" s="19">
        <v>61.962260586190439</v>
      </c>
      <c r="DE24" s="19">
        <v>53.122607000794524</v>
      </c>
      <c r="DF24" s="19">
        <v>8.8211957271931176</v>
      </c>
      <c r="DG24" s="19">
        <v>1.7395970671064919E-2</v>
      </c>
      <c r="DH24" s="19">
        <v>1.0618875316503865E-3</v>
      </c>
      <c r="DI24" s="19">
        <v>7.8282675715755196E-14</v>
      </c>
      <c r="DQ24" s="19">
        <v>70</v>
      </c>
      <c r="DR24" s="19">
        <v>146</v>
      </c>
      <c r="DS24" s="19">
        <v>79.438964925576244</v>
      </c>
      <c r="DT24" s="19">
        <v>64.299480856400521</v>
      </c>
      <c r="DU24" s="19">
        <v>11.118808852799962</v>
      </c>
      <c r="DV24" s="19">
        <v>1.9196350847440209E-2</v>
      </c>
      <c r="DW24" s="19">
        <v>1.4788655282448149E-3</v>
      </c>
      <c r="DX24" s="19">
        <v>1.0172159401248234E-13</v>
      </c>
      <c r="EF24" s="19">
        <v>70</v>
      </c>
      <c r="EG24" s="19">
        <v>163</v>
      </c>
      <c r="EH24" s="19">
        <v>84.121448849113378</v>
      </c>
      <c r="EI24" s="19">
        <v>71.239106080988847</v>
      </c>
      <c r="EJ24" s="19">
        <v>12.855212064303334</v>
      </c>
      <c r="EK24" s="19">
        <v>2.5062148640577379E-2</v>
      </c>
      <c r="EL24" s="19">
        <v>2.0685551804910185E-3</v>
      </c>
      <c r="EM24" s="19">
        <v>1.3661996784518132E-13</v>
      </c>
    </row>
    <row r="25" spans="1:143" x14ac:dyDescent="0.25">
      <c r="A25" s="51" t="s">
        <v>98</v>
      </c>
      <c r="B25" s="44">
        <f t="shared" si="0"/>
        <v>54.333333333333329</v>
      </c>
      <c r="C25"/>
      <c r="D25" s="5"/>
      <c r="E25" s="5"/>
      <c r="F25" s="5"/>
      <c r="G25" s="5"/>
      <c r="H25" s="5"/>
      <c r="I25" s="5"/>
      <c r="J25" s="5"/>
      <c r="K25" s="5"/>
      <c r="M25" s="17"/>
      <c r="N25" s="17">
        <v>17.051851851851854</v>
      </c>
      <c r="O25" s="17">
        <v>1.2448148148148139</v>
      </c>
      <c r="P25" s="19">
        <f>IF('Data-Plot'!C25="","",$Q$11+('Data-Plot'!C25-'Data-Plot'!D25)*$P$9)</f>
        <v>123668.95813822505</v>
      </c>
      <c r="Q25" s="19">
        <f>IF('Data-Plot'!C25="","",MAX('Data-Plot'!$C$11:$C$1010)*(1+$Q$9/100))</f>
        <v>123527.25</v>
      </c>
      <c r="R25" s="19">
        <f>IF('Data-Plot'!C25="","",('Data-Plot'!C25-'Data-Plot'!D25)*$P$9)</f>
        <v>141.70813822504306</v>
      </c>
      <c r="S25" s="19">
        <v>137.29186177495694</v>
      </c>
      <c r="T25" s="19">
        <v>116.24757527216703</v>
      </c>
      <c r="U25" s="19">
        <v>20.996657023462795</v>
      </c>
      <c r="V25" s="19">
        <v>4.3757893720123495E-2</v>
      </c>
      <c r="W25" s="19">
        <v>3.8715856065551068E-3</v>
      </c>
      <c r="X25" s="19">
        <v>4.4912631985603739E-13</v>
      </c>
      <c r="AC25" s="17"/>
      <c r="AD25" s="30"/>
      <c r="AE25" s="19">
        <v>75</v>
      </c>
      <c r="AF25" s="19">
        <v>0</v>
      </c>
      <c r="AG25" s="19">
        <v>11.347859791965972</v>
      </c>
      <c r="AH25" s="19">
        <v>10.1965022796598</v>
      </c>
      <c r="AI25" s="19">
        <v>1.1497758514255796</v>
      </c>
      <c r="AJ25" s="19">
        <v>1.4974706607382771E-3</v>
      </c>
      <c r="AK25" s="19">
        <v>8.4190219835877968E-5</v>
      </c>
      <c r="AL25" s="19">
        <v>2.0026752114813213E-14</v>
      </c>
      <c r="AT25" s="19">
        <v>75</v>
      </c>
      <c r="AU25" s="19">
        <v>0</v>
      </c>
      <c r="AV25" s="19">
        <v>21.098914626547913</v>
      </c>
      <c r="AW25" s="19">
        <v>18.731860349922794</v>
      </c>
      <c r="AX25" s="19">
        <v>2.3634988275436855</v>
      </c>
      <c r="AY25" s="19">
        <v>3.3823865665747986E-3</v>
      </c>
      <c r="AZ25" s="19">
        <v>1.7306251482272661E-4</v>
      </c>
      <c r="BA25" s="19">
        <v>3.383844591553636E-14</v>
      </c>
      <c r="BI25" s="19">
        <v>75</v>
      </c>
      <c r="BJ25" s="19">
        <v>72</v>
      </c>
      <c r="BK25" s="19">
        <v>32.289943892484317</v>
      </c>
      <c r="BL25" s="19">
        <v>28.124853363277083</v>
      </c>
      <c r="BM25" s="19">
        <v>4.1602816626016006</v>
      </c>
      <c r="BN25" s="19">
        <v>4.4982374144745254E-3</v>
      </c>
      <c r="BO25" s="19">
        <v>3.1062919110517784E-4</v>
      </c>
      <c r="BP25" s="19">
        <v>5.8904215480052922E-14</v>
      </c>
      <c r="BX25" s="19">
        <v>75</v>
      </c>
      <c r="BY25" s="19">
        <v>33</v>
      </c>
      <c r="BZ25" s="19">
        <v>44.937243654633875</v>
      </c>
      <c r="CA25" s="19">
        <v>39.166861829857325</v>
      </c>
      <c r="CB25" s="19">
        <v>5.7637701734648434</v>
      </c>
      <c r="CC25" s="19">
        <v>6.1419781569477302E-3</v>
      </c>
      <c r="CD25" s="19">
        <v>4.6967315469233044E-4</v>
      </c>
      <c r="CE25" s="19">
        <v>6.7759444039587835E-14</v>
      </c>
      <c r="CM25">
        <v>75</v>
      </c>
      <c r="CN25">
        <v>46</v>
      </c>
      <c r="CO25">
        <v>73.342010926191833</v>
      </c>
      <c r="CP25">
        <v>62.982116160294034</v>
      </c>
      <c r="CQ25">
        <v>10.339226979030911</v>
      </c>
      <c r="CR25">
        <v>1.9490962818158611E-2</v>
      </c>
      <c r="CS25">
        <v>1.176824048589624E-3</v>
      </c>
      <c r="CT25">
        <v>1.5325693671262922E-13</v>
      </c>
      <c r="CU25"/>
      <c r="CV25"/>
      <c r="CW25"/>
      <c r="CX25"/>
      <c r="CY25"/>
      <c r="CZ25"/>
      <c r="DA25"/>
      <c r="DB25" s="19">
        <v>75</v>
      </c>
      <c r="DC25" s="19">
        <v>133</v>
      </c>
      <c r="DD25" s="19">
        <v>101.11900928253317</v>
      </c>
      <c r="DE25" s="19">
        <v>86.678800724006209</v>
      </c>
      <c r="DF25" s="19">
        <v>14.407848156582798</v>
      </c>
      <c r="DG25" s="19">
        <v>3.037293333627452E-2</v>
      </c>
      <c r="DH25" s="19">
        <v>1.9874686076195858E-3</v>
      </c>
      <c r="DI25" s="19">
        <v>2.5734752106326747E-13</v>
      </c>
      <c r="DQ25" s="19">
        <v>75</v>
      </c>
      <c r="DR25" s="19">
        <v>169</v>
      </c>
      <c r="DS25" s="19">
        <v>127.11481811030305</v>
      </c>
      <c r="DT25" s="19">
        <v>104.91796533314619</v>
      </c>
      <c r="DU25" s="19">
        <v>18.160568521726322</v>
      </c>
      <c r="DV25" s="19">
        <v>3.3516355135093961E-2</v>
      </c>
      <c r="DW25" s="19">
        <v>2.7679002951233466E-3</v>
      </c>
      <c r="DX25" s="19">
        <v>3.3440093632936319E-13</v>
      </c>
      <c r="EF25" s="19">
        <v>75</v>
      </c>
      <c r="EG25" s="19">
        <v>279</v>
      </c>
      <c r="EH25" s="19">
        <v>137.29186177495694</v>
      </c>
      <c r="EI25" s="19">
        <v>116.24757527216703</v>
      </c>
      <c r="EJ25" s="19">
        <v>20.996657023462795</v>
      </c>
      <c r="EK25" s="19">
        <v>4.3757893720123495E-2</v>
      </c>
      <c r="EL25" s="19">
        <v>3.8715856065551068E-3</v>
      </c>
      <c r="EM25" s="19">
        <v>4.4912631985603739E-13</v>
      </c>
    </row>
    <row r="26" spans="1:143" x14ac:dyDescent="0.25">
      <c r="A26" s="51" t="s">
        <v>99</v>
      </c>
      <c r="B26" s="44">
        <f t="shared" si="0"/>
        <v>56.8</v>
      </c>
      <c r="C26"/>
      <c r="D26" s="5"/>
      <c r="E26" s="5"/>
      <c r="F26" s="5"/>
      <c r="G26" s="5"/>
      <c r="H26" s="5"/>
      <c r="I26" s="5"/>
      <c r="J26" s="5"/>
      <c r="K26" s="5"/>
      <c r="M26" s="17"/>
      <c r="N26" s="17">
        <v>24.929629629629623</v>
      </c>
      <c r="O26" s="17">
        <v>2.1844444444444444</v>
      </c>
      <c r="P26" s="19">
        <f>IF('Data-Plot'!C26="","",$Q$11+('Data-Plot'!C26-'Data-Plot'!D26)*$P$9)</f>
        <v>123645.31730170184</v>
      </c>
      <c r="Q26" s="19">
        <f>IF('Data-Plot'!C26="","",MAX('Data-Plot'!$C$11:$C$1010)*(1+$Q$9/100))</f>
        <v>123527.25</v>
      </c>
      <c r="R26" s="19">
        <f>IF('Data-Plot'!C26="","",('Data-Plot'!C26-'Data-Plot'!D26)*$P$9)</f>
        <v>118.06730170184167</v>
      </c>
      <c r="S26" s="19">
        <v>220.93269829815833</v>
      </c>
      <c r="T26" s="19">
        <v>187.02964037863646</v>
      </c>
      <c r="U26" s="19">
        <v>33.82073522288826</v>
      </c>
      <c r="V26" s="19">
        <v>7.5203971371674908E-2</v>
      </c>
      <c r="W26" s="19">
        <v>7.1187252605013048E-3</v>
      </c>
      <c r="X26" s="19">
        <v>1.4275367178304568E-12</v>
      </c>
      <c r="AC26" s="17"/>
      <c r="AD26" s="30"/>
      <c r="AE26" s="19">
        <v>80</v>
      </c>
      <c r="AF26" s="19">
        <v>0</v>
      </c>
      <c r="AG26" s="19">
        <v>18.258640080125492</v>
      </c>
      <c r="AH26" s="19">
        <v>16.403878826363616</v>
      </c>
      <c r="AI26" s="19">
        <v>1.8520328428279926</v>
      </c>
      <c r="AJ26" s="19">
        <v>2.5736094888721213E-3</v>
      </c>
      <c r="AK26" s="19">
        <v>1.5480144494591286E-4</v>
      </c>
      <c r="AL26" s="19">
        <v>6.3654528178060198E-14</v>
      </c>
      <c r="AT26" s="19">
        <v>80</v>
      </c>
      <c r="AU26" s="19">
        <v>27</v>
      </c>
      <c r="AV26" s="19">
        <v>33.947012314087601</v>
      </c>
      <c r="AW26" s="19">
        <v>30.133808704249073</v>
      </c>
      <c r="AX26" s="19">
        <v>3.8070723017342245</v>
      </c>
      <c r="AY26" s="19">
        <v>5.8130962334810733E-3</v>
      </c>
      <c r="AZ26" s="19">
        <v>3.1821187071134677E-4</v>
      </c>
      <c r="BA26" s="19">
        <v>1.0755464973469314E-13</v>
      </c>
      <c r="BI26" s="19">
        <v>80</v>
      </c>
      <c r="BJ26" s="19">
        <v>4</v>
      </c>
      <c r="BK26" s="19">
        <v>51.956375992841068</v>
      </c>
      <c r="BL26" s="19">
        <v>45.246795797193911</v>
      </c>
      <c r="BM26" s="19">
        <v>6.7012781988610692</v>
      </c>
      <c r="BN26" s="19">
        <v>7.7308396171930594E-3</v>
      </c>
      <c r="BO26" s="19">
        <v>5.711571687055095E-4</v>
      </c>
      <c r="BP26" s="19">
        <v>1.8722556820924283E-13</v>
      </c>
      <c r="BX26" s="19">
        <v>80</v>
      </c>
      <c r="BY26" s="19">
        <v>55</v>
      </c>
      <c r="BZ26" s="19">
        <v>72.303147079675725</v>
      </c>
      <c r="CA26" s="19">
        <v>63.007591659654651</v>
      </c>
      <c r="CB26" s="19">
        <v>9.2841359927369904</v>
      </c>
      <c r="CC26" s="19">
        <v>1.0555834302727997E-2</v>
      </c>
      <c r="CD26" s="19">
        <v>8.6359298114766371E-4</v>
      </c>
      <c r="CE26" s="19">
        <v>2.1537168958901183E-13</v>
      </c>
      <c r="CM26">
        <v>80</v>
      </c>
      <c r="CN26">
        <v>46</v>
      </c>
      <c r="CO26">
        <v>118.00841737630674</v>
      </c>
      <c r="CP26">
        <v>101.31860622183335</v>
      </c>
      <c r="CQ26">
        <v>16.654149418885407</v>
      </c>
      <c r="CR26">
        <v>3.3497896804738636E-2</v>
      </c>
      <c r="CS26">
        <v>2.1638387827674671E-3</v>
      </c>
      <c r="CT26">
        <v>4.8712332087245361E-13</v>
      </c>
      <c r="CU26"/>
      <c r="CV26"/>
      <c r="CW26"/>
      <c r="CX26"/>
      <c r="CY26"/>
      <c r="CZ26"/>
      <c r="DA26"/>
      <c r="DB26" s="19">
        <v>80</v>
      </c>
      <c r="DC26" s="19">
        <v>192</v>
      </c>
      <c r="DD26" s="19">
        <v>162.70372910436342</v>
      </c>
      <c r="DE26" s="19">
        <v>139.44011396407774</v>
      </c>
      <c r="DF26" s="19">
        <v>23.207760696478317</v>
      </c>
      <c r="DG26" s="19">
        <v>5.2200064328467702E-2</v>
      </c>
      <c r="DH26" s="19">
        <v>3.6543794780547014E-3</v>
      </c>
      <c r="DI26" s="19">
        <v>8.1797262667263856E-13</v>
      </c>
      <c r="DQ26" s="19">
        <v>80</v>
      </c>
      <c r="DR26" s="19">
        <v>289</v>
      </c>
      <c r="DS26" s="19">
        <v>202.10220969093589</v>
      </c>
      <c r="DT26" s="19">
        <v>168.78703299080217</v>
      </c>
      <c r="DU26" s="19">
        <v>29.252484857632012</v>
      </c>
      <c r="DV26" s="19">
        <v>5.7602475052604317E-2</v>
      </c>
      <c r="DW26" s="19">
        <v>5.0893674480200221E-3</v>
      </c>
      <c r="DX26" s="19">
        <v>1.0628849701795842E-12</v>
      </c>
      <c r="EF26" s="19">
        <v>80</v>
      </c>
      <c r="EG26" s="19">
        <v>339</v>
      </c>
      <c r="EH26" s="19">
        <v>220.93269829815833</v>
      </c>
      <c r="EI26" s="19">
        <v>187.02964037863646</v>
      </c>
      <c r="EJ26" s="19">
        <v>33.82073522288826</v>
      </c>
      <c r="EK26" s="19">
        <v>7.5203971371674908E-2</v>
      </c>
      <c r="EL26" s="19">
        <v>7.1187252605013048E-3</v>
      </c>
      <c r="EM26" s="19">
        <v>1.4275367178304568E-12</v>
      </c>
    </row>
    <row r="27" spans="1:143" x14ac:dyDescent="0.25">
      <c r="A27" s="51" t="s">
        <v>100</v>
      </c>
      <c r="B27" s="44">
        <f t="shared" si="0"/>
        <v>59.266666666666666</v>
      </c>
      <c r="C27"/>
      <c r="D27" s="5"/>
      <c r="E27" s="5"/>
      <c r="F27" s="5"/>
      <c r="G27" s="5"/>
      <c r="H27" s="5"/>
      <c r="I27" s="5"/>
      <c r="J27" s="5"/>
      <c r="K27" s="5"/>
      <c r="M27" s="17"/>
      <c r="N27" s="17">
        <v>38.896296296296299</v>
      </c>
      <c r="O27" s="17">
        <v>3.4803703703703706</v>
      </c>
      <c r="P27" s="19">
        <f>IF('Data-Plot'!C27="","",$Q$11+('Data-Plot'!C27-'Data-Plot'!D27)*$P$9)</f>
        <v>123567.53744910816</v>
      </c>
      <c r="Q27" s="19">
        <f>IF('Data-Plot'!C27="","",MAX('Data-Plot'!$C$11:$C$1010)*(1+$Q$9/100))</f>
        <v>123527.25</v>
      </c>
      <c r="R27" s="19">
        <f>IF('Data-Plot'!C27="","",('Data-Plot'!C27-'Data-Plot'!D27)*$P$9)</f>
        <v>40.287449108154362</v>
      </c>
      <c r="S27" s="19">
        <v>350.71255089184564</v>
      </c>
      <c r="T27" s="19">
        <v>296.81622476307155</v>
      </c>
      <c r="U27" s="19">
        <v>53.756148769104719</v>
      </c>
      <c r="V27" s="19">
        <v>0.12730879681760085</v>
      </c>
      <c r="W27" s="19">
        <v>1.2868562847413228E-2</v>
      </c>
      <c r="X27" s="19">
        <v>4.3932254066441308E-12</v>
      </c>
      <c r="AC27" s="17"/>
      <c r="AE27" s="19">
        <v>85</v>
      </c>
      <c r="AF27" s="19">
        <v>0</v>
      </c>
      <c r="AG27" s="19">
        <v>28.978347367108611</v>
      </c>
      <c r="AH27" s="19">
        <v>26.029980892707187</v>
      </c>
      <c r="AI27" s="19">
        <v>2.9437299131611163</v>
      </c>
      <c r="AJ27" s="19">
        <v>4.3567257275285926E-3</v>
      </c>
      <c r="AK27" s="19">
        <v>2.7983551258152527E-4</v>
      </c>
      <c r="AL27" s="19">
        <v>1.9589597027304883E-13</v>
      </c>
      <c r="AT27" s="19">
        <v>85</v>
      </c>
      <c r="AU27" s="19">
        <v>6</v>
      </c>
      <c r="AV27" s="19">
        <v>53.874588846941521</v>
      </c>
      <c r="AW27" s="19">
        <v>47.812983154178909</v>
      </c>
      <c r="AX27" s="19">
        <v>6.0511897819455998</v>
      </c>
      <c r="AY27" s="19">
        <v>9.8406772850048018E-3</v>
      </c>
      <c r="AZ27" s="19">
        <v>5.7523353166901022E-4</v>
      </c>
      <c r="BA27" s="19">
        <v>3.3099801491290692E-13</v>
      </c>
      <c r="BI27" s="19">
        <v>85</v>
      </c>
      <c r="BJ27" s="19">
        <v>53</v>
      </c>
      <c r="BK27" s="19">
        <v>82.464544411321626</v>
      </c>
      <c r="BL27" s="19">
        <v>71.799042201447094</v>
      </c>
      <c r="BM27" s="19">
        <v>10.651382602962347</v>
      </c>
      <c r="BN27" s="19">
        <v>1.3087122628690403E-2</v>
      </c>
      <c r="BO27" s="19">
        <v>1.0324842829189172E-3</v>
      </c>
      <c r="BP27" s="19">
        <v>5.7618421491832854E-13</v>
      </c>
      <c r="BX27" s="19">
        <v>85</v>
      </c>
      <c r="BY27" s="19">
        <v>123</v>
      </c>
      <c r="BZ27" s="19">
        <v>114.74995674665801</v>
      </c>
      <c r="CA27" s="19">
        <v>99.973810515131149</v>
      </c>
      <c r="CB27" s="19">
        <v>14.756715704570938</v>
      </c>
      <c r="CC27" s="19">
        <v>1.786940467879608E-2</v>
      </c>
      <c r="CD27" s="19">
        <v>1.5611222764702181E-3</v>
      </c>
      <c r="CE27" s="19">
        <v>6.6280353195559201E-13</v>
      </c>
      <c r="CM27">
        <v>85</v>
      </c>
      <c r="CN27">
        <v>110</v>
      </c>
      <c r="CO27">
        <v>187.29203703553029</v>
      </c>
      <c r="CP27">
        <v>160.76044274804192</v>
      </c>
      <c r="CQ27">
        <v>26.470975924483469</v>
      </c>
      <c r="CR27">
        <v>5.6706778502585806E-2</v>
      </c>
      <c r="CS27">
        <v>3.9115845007954122E-3</v>
      </c>
      <c r="CT27">
        <v>1.4991155903002766E-12</v>
      </c>
      <c r="CU27"/>
      <c r="CV27"/>
      <c r="CW27"/>
      <c r="CX27"/>
      <c r="CY27"/>
      <c r="CZ27"/>
      <c r="DA27"/>
      <c r="DB27" s="19">
        <v>85</v>
      </c>
      <c r="DC27" s="19">
        <v>350</v>
      </c>
      <c r="DD27" s="19">
        <v>258.23209362986597</v>
      </c>
      <c r="DE27" s="19">
        <v>221.24952951666017</v>
      </c>
      <c r="DF27" s="19">
        <v>36.887591383728058</v>
      </c>
      <c r="DG27" s="19">
        <v>8.836668551358097E-2</v>
      </c>
      <c r="DH27" s="19">
        <v>6.6060439616348271E-3</v>
      </c>
      <c r="DI27" s="19">
        <v>2.5172999619225817E-12</v>
      </c>
      <c r="DQ27" s="19">
        <v>85</v>
      </c>
      <c r="DR27" s="19">
        <v>418</v>
      </c>
      <c r="DS27" s="19">
        <v>318.43040032237155</v>
      </c>
      <c r="DT27" s="19">
        <v>267.8284412023537</v>
      </c>
      <c r="DU27" s="19">
        <v>46.495246880236479</v>
      </c>
      <c r="DV27" s="19">
        <v>9.7512159354268019E-2</v>
      </c>
      <c r="DW27" s="19">
        <v>9.2000804238046938E-3</v>
      </c>
      <c r="DX27" s="19">
        <v>3.2710144663947972E-12</v>
      </c>
      <c r="EF27" s="19">
        <v>85</v>
      </c>
      <c r="EG27" s="19">
        <v>391</v>
      </c>
      <c r="EH27" s="19">
        <v>350.71255089184564</v>
      </c>
      <c r="EI27" s="19">
        <v>296.81622476307155</v>
      </c>
      <c r="EJ27" s="19">
        <v>53.756148769104719</v>
      </c>
      <c r="EK27" s="19">
        <v>0.12730879681760085</v>
      </c>
      <c r="EL27" s="19">
        <v>1.2868562847413228E-2</v>
      </c>
      <c r="EM27" s="19">
        <v>4.3932254066441308E-12</v>
      </c>
    </row>
    <row r="28" spans="1:143" x14ac:dyDescent="0.25">
      <c r="A28" s="51" t="s">
        <v>101</v>
      </c>
      <c r="B28" s="44">
        <f t="shared" si="0"/>
        <v>61.733333333333334</v>
      </c>
      <c r="C28"/>
      <c r="D28" s="5"/>
      <c r="E28" s="5"/>
      <c r="F28" s="5"/>
      <c r="G28" s="5"/>
      <c r="H28" s="5"/>
      <c r="I28" s="5"/>
      <c r="J28" s="5"/>
      <c r="K28" s="5"/>
      <c r="M28" s="17"/>
      <c r="N28" s="17">
        <v>59.733333333333327</v>
      </c>
      <c r="O28" s="17">
        <v>4.8648148148148138</v>
      </c>
      <c r="P28" s="19">
        <f>IF('Data-Plot'!C28="","",$Q$11+('Data-Plot'!C28-'Data-Plot'!D28)*$P$9)</f>
        <v>123603.86499611905</v>
      </c>
      <c r="Q28" s="19">
        <f>IF('Data-Plot'!C28="","",MAX('Data-Plot'!$C$11:$C$1010)*(1+$Q$9/100))</f>
        <v>123527.25</v>
      </c>
      <c r="R28" s="19">
        <f>IF('Data-Plot'!C28="","",('Data-Plot'!C28-'Data-Plot'!D28)*$P$9)</f>
        <v>76.614996119058333</v>
      </c>
      <c r="S28" s="19">
        <v>549.38500388094167</v>
      </c>
      <c r="T28" s="19">
        <v>464.79282234340315</v>
      </c>
      <c r="U28" s="19">
        <v>84.356882428799892</v>
      </c>
      <c r="V28" s="19">
        <v>0.21241271454446634</v>
      </c>
      <c r="W28" s="19">
        <v>2.2886394181102325E-2</v>
      </c>
      <c r="X28" s="19">
        <v>1.3107996280076646E-11</v>
      </c>
      <c r="AC28" s="17"/>
      <c r="AE28" s="19">
        <v>90</v>
      </c>
      <c r="AF28" s="19">
        <v>47</v>
      </c>
      <c r="AG28" s="19">
        <v>45.380966756570089</v>
      </c>
      <c r="AH28" s="19">
        <v>40.753679189546297</v>
      </c>
      <c r="AI28" s="19">
        <v>4.6195207609548685</v>
      </c>
      <c r="AJ28" s="19">
        <v>7.2691261040065645E-3</v>
      </c>
      <c r="AK28" s="19">
        <v>4.9767996433074948E-4</v>
      </c>
      <c r="AL28" s="19">
        <v>5.8449166886308405E-13</v>
      </c>
      <c r="AT28" s="19">
        <v>90</v>
      </c>
      <c r="AU28" s="19">
        <v>96</v>
      </c>
      <c r="AV28" s="19">
        <v>84.361898146315141</v>
      </c>
      <c r="AW28" s="19">
        <v>74.848464476082071</v>
      </c>
      <c r="AX28" s="19">
        <v>9.4959916285749415</v>
      </c>
      <c r="AY28" s="19">
        <v>1.6419004228838231E-2</v>
      </c>
      <c r="AZ28" s="19">
        <v>1.0230374283087716E-3</v>
      </c>
      <c r="BA28" s="19">
        <v>9.875934755429205E-13</v>
      </c>
      <c r="BI28" s="19">
        <v>90</v>
      </c>
      <c r="BJ28" s="19">
        <v>158</v>
      </c>
      <c r="BK28" s="19">
        <v>129.15170033149977</v>
      </c>
      <c r="BL28" s="19">
        <v>112.41314070505362</v>
      </c>
      <c r="BM28" s="19">
        <v>16.714887734599319</v>
      </c>
      <c r="BN28" s="19">
        <v>2.1835646204711536E-2</v>
      </c>
      <c r="BO28" s="19">
        <v>1.8362456403882999E-3</v>
      </c>
      <c r="BP28" s="19">
        <v>1.7191516133832024E-12</v>
      </c>
      <c r="BX28" s="19">
        <v>90</v>
      </c>
      <c r="BY28" s="19">
        <v>136</v>
      </c>
      <c r="BZ28" s="19">
        <v>179.69392692000417</v>
      </c>
      <c r="CA28" s="19">
        <v>156.50408486989559</v>
      </c>
      <c r="CB28" s="19">
        <v>23.157250830451545</v>
      </c>
      <c r="CC28" s="19">
        <v>2.9814805506024392E-2</v>
      </c>
      <c r="CD28" s="19">
        <v>2.7764141490178875E-3</v>
      </c>
      <c r="CE28" s="19">
        <v>1.9775962822568166E-12</v>
      </c>
      <c r="CM28" s="19">
        <v>90</v>
      </c>
      <c r="CN28" s="19">
        <v>238</v>
      </c>
      <c r="CO28" s="19">
        <v>293.30108657210019</v>
      </c>
      <c r="CP28" s="19">
        <v>251.65955270727304</v>
      </c>
      <c r="CQ28" s="19">
        <v>41.539962927464778</v>
      </c>
      <c r="CR28" s="19">
        <v>9.4614289131321305E-2</v>
      </c>
      <c r="CS28" s="19">
        <v>6.9566482266174394E-3</v>
      </c>
      <c r="CT28" s="19">
        <v>4.4728871756369439E-12</v>
      </c>
      <c r="DB28" s="19">
        <v>90</v>
      </c>
      <c r="DC28" s="19">
        <v>421</v>
      </c>
      <c r="DD28" s="19">
        <v>404.40251398599491</v>
      </c>
      <c r="DE28" s="19">
        <v>346.3570307464995</v>
      </c>
      <c r="DF28" s="19">
        <v>57.88629621292403</v>
      </c>
      <c r="DG28" s="19">
        <v>0.14743835438448347</v>
      </c>
      <c r="DH28" s="19">
        <v>1.1748672179394251E-2</v>
      </c>
      <c r="DI28" s="19">
        <v>7.5108275771180255E-12</v>
      </c>
      <c r="DQ28" s="19">
        <v>90</v>
      </c>
      <c r="DR28" s="19">
        <v>555</v>
      </c>
      <c r="DS28" s="19">
        <v>496.45135955222679</v>
      </c>
      <c r="DT28" s="19">
        <v>419.30941052326472</v>
      </c>
      <c r="DU28" s="19">
        <v>72.962889442035532</v>
      </c>
      <c r="DV28" s="19">
        <v>0.16269749039678238</v>
      </c>
      <c r="DW28" s="19">
        <v>1.636209652000882E-2</v>
      </c>
      <c r="DX28" s="19">
        <v>9.7596734719632989E-12</v>
      </c>
      <c r="EF28" s="19">
        <v>90</v>
      </c>
      <c r="EG28" s="19">
        <v>626</v>
      </c>
      <c r="EH28" s="19">
        <v>549.38500388094167</v>
      </c>
      <c r="EI28" s="19">
        <v>464.79282234340315</v>
      </c>
      <c r="EJ28" s="19">
        <v>84.356882428799892</v>
      </c>
      <c r="EK28" s="19">
        <v>0.21241271454446634</v>
      </c>
      <c r="EL28" s="19">
        <v>2.2886394181102325E-2</v>
      </c>
      <c r="EM28" s="19">
        <v>1.3107996280076646E-11</v>
      </c>
    </row>
    <row r="29" spans="1:143" x14ac:dyDescent="0.25">
      <c r="A29" s="51" t="s">
        <v>102</v>
      </c>
      <c r="B29" s="44">
        <f t="shared" si="0"/>
        <v>64.199999999999989</v>
      </c>
      <c r="C29"/>
      <c r="D29" s="5"/>
      <c r="E29" s="5"/>
      <c r="F29" s="5"/>
      <c r="G29" s="5"/>
      <c r="H29" s="5"/>
      <c r="I29" s="5"/>
      <c r="J29" s="5"/>
      <c r="K29" s="5"/>
      <c r="M29" s="17"/>
      <c r="N29" s="17">
        <v>87.544444444444437</v>
      </c>
      <c r="O29" s="17">
        <v>6.3503703703703716</v>
      </c>
      <c r="P29" s="19">
        <f>IF('Data-Plot'!C29="","",$Q$11+('Data-Plot'!C29-'Data-Plot'!D29)*$P$9)</f>
        <v>123680.79061067304</v>
      </c>
      <c r="Q29" s="19">
        <f>IF('Data-Plot'!C29="","",MAX('Data-Plot'!$C$11:$C$1010)*(1+$Q$9/100))</f>
        <v>123527.25</v>
      </c>
      <c r="R29" s="19">
        <f>IF('Data-Plot'!C29="","",('Data-Plot'!C29-'Data-Plot'!D29)*$P$9)</f>
        <v>153.54061067304303</v>
      </c>
      <c r="S29" s="19">
        <v>849.45938932695697</v>
      </c>
      <c r="T29" s="19">
        <v>718.30814423749644</v>
      </c>
      <c r="U29" s="19">
        <v>130.76166073874722</v>
      </c>
      <c r="V29" s="19">
        <v>0.34951311866546914</v>
      </c>
      <c r="W29" s="19">
        <v>4.007123200993639E-2</v>
      </c>
      <c r="X29" s="19">
        <v>3.7965882284372869E-11</v>
      </c>
      <c r="AC29" s="17"/>
      <c r="AE29" s="19">
        <v>95</v>
      </c>
      <c r="AF29" s="19">
        <v>56</v>
      </c>
      <c r="AG29" s="19">
        <v>70.138146690781966</v>
      </c>
      <c r="AH29" s="19">
        <v>62.964422798369846</v>
      </c>
      <c r="AI29" s="19">
        <v>7.1608915855303499</v>
      </c>
      <c r="AJ29" s="19">
        <v>1.1960931099113933E-2</v>
      </c>
      <c r="AK29" s="19">
        <v>8.7137578097653526E-4</v>
      </c>
      <c r="AL29" s="19">
        <v>1.6929164017219713E-12</v>
      </c>
      <c r="AT29" s="19">
        <v>95</v>
      </c>
      <c r="AU29" s="19">
        <v>131</v>
      </c>
      <c r="AV29" s="19">
        <v>130.36662663723732</v>
      </c>
      <c r="AW29" s="19">
        <v>115.61769677054127</v>
      </c>
      <c r="AX29" s="19">
        <v>14.720122139483193</v>
      </c>
      <c r="AY29" s="19">
        <v>2.7016515789287775E-2</v>
      </c>
      <c r="AZ29" s="19">
        <v>1.7912114207014646E-3</v>
      </c>
      <c r="BA29" s="19">
        <v>2.8604568414675875E-12</v>
      </c>
      <c r="BI29" s="19">
        <v>95</v>
      </c>
      <c r="BJ29" s="19">
        <v>171</v>
      </c>
      <c r="BK29" s="19">
        <v>199.63094960462411</v>
      </c>
      <c r="BL29" s="19">
        <v>173.68157173353958</v>
      </c>
      <c r="BM29" s="19">
        <v>25.910233541093803</v>
      </c>
      <c r="BN29" s="19">
        <v>3.5929292034383567E-2</v>
      </c>
      <c r="BO29" s="19">
        <v>3.2150379513820864E-3</v>
      </c>
      <c r="BP29" s="19">
        <v>4.9793352384377334E-12</v>
      </c>
      <c r="BX29" s="19">
        <v>95</v>
      </c>
      <c r="BY29" s="19">
        <v>226</v>
      </c>
      <c r="BZ29" s="19">
        <v>277.70293181935028</v>
      </c>
      <c r="CA29" s="19">
        <v>241.75230863802435</v>
      </c>
      <c r="CB29" s="19">
        <v>35.896703484677452</v>
      </c>
      <c r="CC29" s="19">
        <v>4.905854046215475E-2</v>
      </c>
      <c r="CD29" s="19">
        <v>4.8611561805953192E-3</v>
      </c>
      <c r="CE29" s="19">
        <v>5.727892048023694E-12</v>
      </c>
      <c r="CM29" s="19">
        <v>95</v>
      </c>
      <c r="CN29" s="19">
        <v>388</v>
      </c>
      <c r="CO29" s="19">
        <v>453.29210713890836</v>
      </c>
      <c r="CP29" s="19">
        <v>388.73224692082829</v>
      </c>
      <c r="CQ29" s="19">
        <v>64.391997727353854</v>
      </c>
      <c r="CR29" s="19">
        <v>0.155682264167437</v>
      </c>
      <c r="CS29" s="19">
        <v>1.2180226545873359E-2</v>
      </c>
      <c r="CT29" s="19">
        <v>1.2955230101768101E-11</v>
      </c>
      <c r="DB29" s="19">
        <v>95</v>
      </c>
      <c r="DC29" s="19">
        <v>703</v>
      </c>
      <c r="DD29" s="19">
        <v>625.01740556186837</v>
      </c>
      <c r="DE29" s="19">
        <v>535.02365156364488</v>
      </c>
      <c r="DF29" s="19">
        <v>89.730582224731265</v>
      </c>
      <c r="DG29" s="19">
        <v>0.24260130849256112</v>
      </c>
      <c r="DH29" s="19">
        <v>2.0570464977986504E-2</v>
      </c>
      <c r="DI29" s="19">
        <v>2.1754293299922651E-11</v>
      </c>
      <c r="DQ29" s="19">
        <v>95</v>
      </c>
      <c r="DR29" s="19">
        <v>757</v>
      </c>
      <c r="DS29" s="19">
        <v>765.19533791311551</v>
      </c>
      <c r="DT29" s="19">
        <v>647.79871255278022</v>
      </c>
      <c r="DU29" s="19">
        <v>113.10026785140865</v>
      </c>
      <c r="DV29" s="19">
        <v>0.26770951121408093</v>
      </c>
      <c r="DW29" s="19">
        <v>2.8647997684332016E-2</v>
      </c>
      <c r="DX29" s="19">
        <v>2.8267830281098158E-11</v>
      </c>
      <c r="EF29" s="19">
        <v>95</v>
      </c>
      <c r="EG29" s="19">
        <v>1003</v>
      </c>
      <c r="EH29" s="19">
        <v>849.45938932695697</v>
      </c>
      <c r="EI29" s="19">
        <v>718.30814423749644</v>
      </c>
      <c r="EJ29" s="19">
        <v>130.76166073874722</v>
      </c>
      <c r="EK29" s="19">
        <v>0.34951311866546914</v>
      </c>
      <c r="EL29" s="19">
        <v>4.007123200993639E-2</v>
      </c>
      <c r="EM29" s="19">
        <v>3.7965882284372869E-11</v>
      </c>
    </row>
    <row r="30" spans="1:143" x14ac:dyDescent="0.25">
      <c r="A30" s="51" t="s">
        <v>103</v>
      </c>
      <c r="B30" s="44">
        <f t="shared" si="0"/>
        <v>66.666666666666671</v>
      </c>
      <c r="C30"/>
      <c r="D30" s="5"/>
      <c r="E30" s="5"/>
      <c r="F30" s="5"/>
      <c r="G30" s="5"/>
      <c r="H30" s="5"/>
      <c r="I30" s="5"/>
      <c r="J30" s="5"/>
      <c r="K30" s="5"/>
      <c r="M30" s="17"/>
      <c r="N30" s="17">
        <v>123.23703703703704</v>
      </c>
      <c r="O30" s="17">
        <v>8.4259259259259274</v>
      </c>
      <c r="P30" s="19">
        <f>IF('Data-Plot'!C30="","",$Q$11+('Data-Plot'!C30-'Data-Plot'!D30)*$P$9)</f>
        <v>123613.70557352398</v>
      </c>
      <c r="Q30" s="19">
        <f>IF('Data-Plot'!C30="","",MAX('Data-Plot'!$C$11:$C$1010)*(1+$Q$9/100))</f>
        <v>123527.25</v>
      </c>
      <c r="R30" s="19">
        <f>IF('Data-Plot'!C30="","",('Data-Plot'!C30-'Data-Plot'!D30)*$P$9)</f>
        <v>86.455573523977591</v>
      </c>
      <c r="S30" s="19">
        <v>1296.5444264760224</v>
      </c>
      <c r="T30" s="19">
        <v>1095.5928652470323</v>
      </c>
      <c r="U30" s="19">
        <v>200.31496754053765</v>
      </c>
      <c r="V30" s="19">
        <v>0.56747921013451141</v>
      </c>
      <c r="W30" s="19">
        <v>6.9114478211187019E-2</v>
      </c>
      <c r="X30" s="19">
        <v>1.0687433647707157E-10</v>
      </c>
      <c r="AC30" s="17"/>
      <c r="AE30" s="19">
        <v>100</v>
      </c>
      <c r="AF30" s="19">
        <v>98</v>
      </c>
      <c r="AG30" s="19">
        <v>106.98510273383543</v>
      </c>
      <c r="AH30" s="19">
        <v>95.993945819560139</v>
      </c>
      <c r="AI30" s="19">
        <v>10.970233887186508</v>
      </c>
      <c r="AJ30" s="19">
        <v>1.9420086422934156E-2</v>
      </c>
      <c r="AK30" s="19">
        <v>1.5029406610771103E-3</v>
      </c>
      <c r="AL30" s="19">
        <v>4.7655765192018096E-12</v>
      </c>
      <c r="AT30" s="19">
        <v>100</v>
      </c>
      <c r="AU30" s="19">
        <v>246</v>
      </c>
      <c r="AV30" s="19">
        <v>198.81130257213835</v>
      </c>
      <c r="AW30" s="19">
        <v>176.21356617769433</v>
      </c>
      <c r="AX30" s="19">
        <v>22.550782238249244</v>
      </c>
      <c r="AY30" s="19">
        <v>4.386469177363081E-2</v>
      </c>
      <c r="AZ30" s="19">
        <v>3.0894644130962522E-3</v>
      </c>
      <c r="BA30" s="19">
        <v>8.052214476758877E-12</v>
      </c>
      <c r="BI30" s="19">
        <v>100</v>
      </c>
      <c r="BJ30" s="19">
        <v>294</v>
      </c>
      <c r="BK30" s="19">
        <v>304.55498445299924</v>
      </c>
      <c r="BL30" s="19">
        <v>264.79786299450234</v>
      </c>
      <c r="BM30" s="19">
        <v>39.693240474129801</v>
      </c>
      <c r="BN30" s="19">
        <v>5.8335717502459403E-2</v>
      </c>
      <c r="BO30" s="19">
        <v>5.5452668505456644E-3</v>
      </c>
      <c r="BP30" s="19">
        <v>1.401687825187135E-11</v>
      </c>
      <c r="BX30" s="19">
        <v>100</v>
      </c>
      <c r="BY30" s="19">
        <v>327</v>
      </c>
      <c r="BZ30" s="19">
        <v>423.54030905392699</v>
      </c>
      <c r="CA30" s="19">
        <v>368.46029398260299</v>
      </c>
      <c r="CB30" s="19">
        <v>54.991977884796775</v>
      </c>
      <c r="CC30" s="19">
        <v>7.9652710633075677E-2</v>
      </c>
      <c r="CD30" s="19">
        <v>8.3844758780149409E-3</v>
      </c>
      <c r="CE30" s="19">
        <v>1.6124073120692366E-11</v>
      </c>
      <c r="CM30" s="19">
        <v>100</v>
      </c>
      <c r="CN30" s="19">
        <v>601</v>
      </c>
      <c r="CO30" s="19">
        <v>691.37893908076092</v>
      </c>
      <c r="CP30" s="19">
        <v>592.46041949580558</v>
      </c>
      <c r="CQ30" s="19">
        <v>98.644741732844366</v>
      </c>
      <c r="CR30" s="19">
        <v>0.25276951356292332</v>
      </c>
      <c r="CS30" s="19">
        <v>2.1008338511459473E-2</v>
      </c>
      <c r="CT30" s="19">
        <v>3.6469101670374145E-11</v>
      </c>
      <c r="DB30" s="19">
        <v>100</v>
      </c>
      <c r="DC30" s="19">
        <v>900</v>
      </c>
      <c r="DD30" s="19">
        <v>953.34687314804694</v>
      </c>
      <c r="DE30" s="19">
        <v>815.45606354803965</v>
      </c>
      <c r="DF30" s="19">
        <v>137.46143608999145</v>
      </c>
      <c r="DG30" s="19">
        <v>0.39389376828351846</v>
      </c>
      <c r="DH30" s="19">
        <v>3.5479741670995879E-2</v>
      </c>
      <c r="DI30" s="19">
        <v>6.1238552143797702E-11</v>
      </c>
      <c r="DQ30" s="19">
        <v>100</v>
      </c>
      <c r="DR30" s="19">
        <v>1128</v>
      </c>
      <c r="DS30" s="19">
        <v>1165.2843151377238</v>
      </c>
      <c r="DT30" s="19">
        <v>987.53987627631966</v>
      </c>
      <c r="DU30" s="19">
        <v>173.26036650901702</v>
      </c>
      <c r="DV30" s="19">
        <v>0.43466055932677161</v>
      </c>
      <c r="DW30" s="19">
        <v>4.9411792980800888E-2</v>
      </c>
      <c r="DX30" s="19">
        <v>7.9574223570259391E-11</v>
      </c>
      <c r="EF30" s="19">
        <v>100</v>
      </c>
      <c r="EG30" s="19">
        <v>1383</v>
      </c>
      <c r="EH30" s="19">
        <v>1296.5444264760224</v>
      </c>
      <c r="EI30" s="19">
        <v>1095.5928652470323</v>
      </c>
      <c r="EJ30" s="19">
        <v>200.31496754053765</v>
      </c>
      <c r="EK30" s="19">
        <v>0.56747921013451141</v>
      </c>
      <c r="EL30" s="19">
        <v>6.9114478211187019E-2</v>
      </c>
      <c r="EM30" s="19">
        <v>1.0687433647707157E-10</v>
      </c>
    </row>
    <row r="31" spans="1:143" x14ac:dyDescent="0.25">
      <c r="A31" s="51" t="s">
        <v>104</v>
      </c>
      <c r="B31" s="44">
        <f t="shared" si="0"/>
        <v>69.13333333333334</v>
      </c>
      <c r="C31"/>
      <c r="D31" s="5"/>
      <c r="E31" s="5"/>
      <c r="F31" s="5"/>
      <c r="G31" s="5"/>
      <c r="H31" s="5"/>
      <c r="I31" s="5"/>
      <c r="J31" s="5"/>
      <c r="K31" s="5"/>
      <c r="M31" s="17"/>
      <c r="N31" s="17">
        <v>171.80370370370372</v>
      </c>
      <c r="O31" s="17">
        <v>11.77888888888889</v>
      </c>
      <c r="P31" s="19">
        <f>IF('Data-Plot'!C31="","",$Q$11+('Data-Plot'!C31-'Data-Plot'!D31)*$P$9)</f>
        <v>123753.98591946431</v>
      </c>
      <c r="Q31" s="19">
        <f>IF('Data-Plot'!C31="","",MAX('Data-Plot'!$C$11:$C$1010)*(1+$Q$9/100))</f>
        <v>123527.25</v>
      </c>
      <c r="R31" s="19">
        <f>IF('Data-Plot'!C31="","",('Data-Plot'!C31-'Data-Plot'!D31)*$P$9)</f>
        <v>226.73591946430884</v>
      </c>
      <c r="S31" s="19">
        <v>1953.2640805356912</v>
      </c>
      <c r="T31" s="19">
        <v>1648.8408746183809</v>
      </c>
      <c r="U31" s="19">
        <v>303.39606378913072</v>
      </c>
      <c r="V31" s="19">
        <v>0.90964020708765825</v>
      </c>
      <c r="W31" s="19">
        <v>0.11750192079913652</v>
      </c>
      <c r="X31" s="19">
        <v>2.9272989656194347E-10</v>
      </c>
      <c r="AC31" s="17"/>
      <c r="AE31" s="19">
        <v>105</v>
      </c>
      <c r="AF31" s="19">
        <v>199</v>
      </c>
      <c r="AG31" s="19">
        <v>161.02223132927566</v>
      </c>
      <c r="AH31" s="19">
        <v>144.37216337525493</v>
      </c>
      <c r="AI31" s="19">
        <v>16.616383423826235</v>
      </c>
      <c r="AJ31" s="19">
        <v>3.1129372034893979E-2</v>
      </c>
      <c r="AK31" s="19">
        <v>2.5551581465425191E-3</v>
      </c>
      <c r="AL31" s="19">
        <v>1.3052962642937739E-11</v>
      </c>
      <c r="AT31" s="19">
        <v>105</v>
      </c>
      <c r="AU31" s="19">
        <v>297</v>
      </c>
      <c r="AV31" s="19">
        <v>299.12953907171692</v>
      </c>
      <c r="AW31" s="19">
        <v>264.89660782348045</v>
      </c>
      <c r="AX31" s="19">
        <v>34.157366160905646</v>
      </c>
      <c r="AY31" s="19">
        <v>7.0312670954010517E-2</v>
      </c>
      <c r="AZ31" s="19">
        <v>5.2524163547102085E-3</v>
      </c>
      <c r="BA31" s="19">
        <v>2.2055097496506099E-11</v>
      </c>
      <c r="BI31" s="19">
        <v>105</v>
      </c>
      <c r="BJ31" s="19">
        <v>398</v>
      </c>
      <c r="BK31" s="19">
        <v>458.48881679052937</v>
      </c>
      <c r="BL31" s="19">
        <v>398.26411097413069</v>
      </c>
      <c r="BM31" s="19">
        <v>60.121769303538905</v>
      </c>
      <c r="BN31" s="19">
        <v>9.350897254839384E-2</v>
      </c>
      <c r="BO31" s="19">
        <v>9.4275402730276299E-3</v>
      </c>
      <c r="BP31" s="19">
        <v>3.8392372350980019E-11</v>
      </c>
      <c r="BX31" s="19">
        <v>105</v>
      </c>
      <c r="BY31" s="19">
        <v>464</v>
      </c>
      <c r="BZ31" s="19">
        <v>637.33993297958011</v>
      </c>
      <c r="CA31" s="19">
        <v>553.90397536797752</v>
      </c>
      <c r="CB31" s="19">
        <v>83.294024141343044</v>
      </c>
      <c r="CC31" s="19">
        <v>0.12767897430554409</v>
      </c>
      <c r="CD31" s="19">
        <v>1.4254495909893016E-2</v>
      </c>
      <c r="CE31" s="19">
        <v>4.4164000567059472E-11</v>
      </c>
      <c r="CM31" s="19">
        <v>105</v>
      </c>
      <c r="CN31" s="19">
        <v>962</v>
      </c>
      <c r="CO31" s="19">
        <v>1040.4625899975351</v>
      </c>
      <c r="CP31" s="19">
        <v>890.61010895703089</v>
      </c>
      <c r="CQ31" s="19">
        <v>149.41158940051142</v>
      </c>
      <c r="CR31" s="19">
        <v>0.40517524277923045</v>
      </c>
      <c r="CS31" s="19">
        <v>3.5716397113616988E-2</v>
      </c>
      <c r="CT31" s="19">
        <v>9.9889241061776599E-11</v>
      </c>
      <c r="DB31" s="19">
        <v>105</v>
      </c>
      <c r="DC31" s="19">
        <v>1292</v>
      </c>
      <c r="DD31" s="19">
        <v>1434.8063604826802</v>
      </c>
      <c r="DE31" s="19">
        <v>1225.9108226352935</v>
      </c>
      <c r="DF31" s="19">
        <v>208.20382810966893</v>
      </c>
      <c r="DG31" s="19">
        <v>0.63139042476643725</v>
      </c>
      <c r="DH31" s="19">
        <v>6.0319312783581304E-2</v>
      </c>
      <c r="DI31" s="19">
        <v>1.6773301828641475E-10</v>
      </c>
      <c r="DQ31" s="19">
        <v>105</v>
      </c>
      <c r="DR31" s="19">
        <v>1617</v>
      </c>
      <c r="DS31" s="19">
        <v>1752.266952544365</v>
      </c>
      <c r="DT31" s="19">
        <v>1485.0644984905732</v>
      </c>
      <c r="DU31" s="19">
        <v>262.42171019664039</v>
      </c>
      <c r="DV31" s="19">
        <v>0.69673858365581476</v>
      </c>
      <c r="DW31" s="19">
        <v>8.4005273277895615E-2</v>
      </c>
      <c r="DX31" s="19">
        <v>2.179546091471302E-10</v>
      </c>
      <c r="EF31" s="19">
        <v>105</v>
      </c>
      <c r="EG31" s="19">
        <v>2180</v>
      </c>
      <c r="EH31" s="19">
        <v>1953.2640805356912</v>
      </c>
      <c r="EI31" s="19">
        <v>1648.8408746183809</v>
      </c>
      <c r="EJ31" s="19">
        <v>303.39606378913072</v>
      </c>
      <c r="EK31" s="19">
        <v>0.90964020708765825</v>
      </c>
      <c r="EL31" s="19">
        <v>0.11750192079913652</v>
      </c>
      <c r="EM31" s="19">
        <v>2.9272989656194347E-10</v>
      </c>
    </row>
    <row r="32" spans="1:143" x14ac:dyDescent="0.25">
      <c r="A32" s="51" t="s">
        <v>105</v>
      </c>
      <c r="B32" s="44">
        <f t="shared" si="0"/>
        <v>71.599999999999994</v>
      </c>
      <c r="C32"/>
      <c r="D32" s="5"/>
      <c r="E32" s="5"/>
      <c r="F32" s="5"/>
      <c r="G32" s="5"/>
      <c r="H32" s="5"/>
      <c r="I32" s="5"/>
      <c r="J32" s="5"/>
      <c r="K32" s="5"/>
      <c r="M32" s="17"/>
      <c r="N32" s="17">
        <v>241.02592592592595</v>
      </c>
      <c r="O32" s="17">
        <v>16.558518518518518</v>
      </c>
      <c r="P32" s="19">
        <f>IF('Data-Plot'!C32="","",$Q$11+('Data-Plot'!C32-'Data-Plot'!D32)*$P$9)</f>
        <v>123543.92130509308</v>
      </c>
      <c r="Q32" s="19">
        <f>IF('Data-Plot'!C32="","",MAX('Data-Plot'!$C$11:$C$1010)*(1+$Q$9/100))</f>
        <v>123527.25</v>
      </c>
      <c r="R32" s="19">
        <f>IF('Data-Plot'!C32="","",('Data-Plot'!C32-'Data-Plot'!D32)*$P$9)</f>
        <v>16.671305093085721</v>
      </c>
      <c r="S32" s="19">
        <v>2903.3286949069143</v>
      </c>
      <c r="T32" s="19">
        <v>2447.1800627421753</v>
      </c>
      <c r="U32" s="19">
        <v>454.5113567356085</v>
      </c>
      <c r="V32" s="19">
        <v>1.4402575825666399</v>
      </c>
      <c r="W32" s="19">
        <v>0.19701784578313322</v>
      </c>
      <c r="X32" s="19">
        <v>7.8097975941127704E-10</v>
      </c>
      <c r="AC32" s="17"/>
      <c r="AE32" s="19">
        <v>110</v>
      </c>
      <c r="AF32" s="19">
        <v>192</v>
      </c>
      <c r="AG32" s="19">
        <v>239.00647064454117</v>
      </c>
      <c r="AH32" s="19">
        <v>214.05816088274074</v>
      </c>
      <c r="AI32" s="19">
        <v>24.894737600533752</v>
      </c>
      <c r="AJ32" s="19">
        <v>4.9287875609858256E-2</v>
      </c>
      <c r="AK32" s="19">
        <v>4.2842856220313055E-3</v>
      </c>
      <c r="AL32" s="19">
        <v>3.4824251790519762E-11</v>
      </c>
      <c r="AT32" s="19">
        <v>110</v>
      </c>
      <c r="AU32" s="19">
        <v>331</v>
      </c>
      <c r="AV32" s="19">
        <v>443.7788265363759</v>
      </c>
      <c r="AW32" s="19">
        <v>392.48359756374094</v>
      </c>
      <c r="AX32" s="19">
        <v>51.175094694780498</v>
      </c>
      <c r="AY32" s="19">
        <v>0.11132744459254883</v>
      </c>
      <c r="AZ32" s="19">
        <v>8.8068332030646103E-3</v>
      </c>
      <c r="BA32" s="19">
        <v>5.8841221682216565E-11</v>
      </c>
      <c r="BI32" s="19">
        <v>110</v>
      </c>
      <c r="BJ32" s="19">
        <v>618</v>
      </c>
      <c r="BK32" s="19">
        <v>680.76706214555736</v>
      </c>
      <c r="BL32" s="19">
        <v>590.53019758909045</v>
      </c>
      <c r="BM32" s="19">
        <v>90.073002476317086</v>
      </c>
      <c r="BN32" s="19">
        <v>0.14805473186450793</v>
      </c>
      <c r="BO32" s="19">
        <v>1.5807348182863244E-2</v>
      </c>
      <c r="BP32" s="19">
        <v>1.0242775361877629E-10</v>
      </c>
      <c r="BX32" s="19">
        <v>110</v>
      </c>
      <c r="BY32" s="19">
        <v>790</v>
      </c>
      <c r="BZ32" s="19">
        <v>945.72089867945783</v>
      </c>
      <c r="CA32" s="19">
        <v>820.70601833939509</v>
      </c>
      <c r="CB32" s="19">
        <v>124.78882265745156</v>
      </c>
      <c r="CC32" s="19">
        <v>0.20215687998024334</v>
      </c>
      <c r="CD32" s="19">
        <v>2.3900802513086777E-2</v>
      </c>
      <c r="CE32" s="19">
        <v>1.178259922973162E-10</v>
      </c>
      <c r="CM32" s="19">
        <v>110</v>
      </c>
      <c r="CN32" s="19">
        <v>1237</v>
      </c>
      <c r="CO32" s="19">
        <v>1544.0783671354759</v>
      </c>
      <c r="CP32" s="19">
        <v>1319.5358414153206</v>
      </c>
      <c r="CQ32" s="19">
        <v>223.84111804492892</v>
      </c>
      <c r="CR32" s="19">
        <v>0.64152126904133555</v>
      </c>
      <c r="CS32" s="19">
        <v>5.9886405918729825E-2</v>
      </c>
      <c r="CT32" s="19">
        <v>2.6649644046758227E-10</v>
      </c>
      <c r="DB32" s="19">
        <v>110</v>
      </c>
      <c r="DC32" s="19">
        <v>1975</v>
      </c>
      <c r="DD32" s="19">
        <v>2129.541530919324</v>
      </c>
      <c r="DE32" s="19">
        <v>1816.5226467472567</v>
      </c>
      <c r="DF32" s="19">
        <v>311.91805124619606</v>
      </c>
      <c r="DG32" s="19">
        <v>0.99969431302448963</v>
      </c>
      <c r="DH32" s="19">
        <v>0.10113861239921494</v>
      </c>
      <c r="DI32" s="19">
        <v>4.4749816744096056E-10</v>
      </c>
      <c r="DQ32" s="19">
        <v>110</v>
      </c>
      <c r="DR32" s="19">
        <v>2379</v>
      </c>
      <c r="DS32" s="19">
        <v>2599.9174121053211</v>
      </c>
      <c r="DT32" s="19">
        <v>2201.5394276140528</v>
      </c>
      <c r="DU32" s="19">
        <v>393.13396664777372</v>
      </c>
      <c r="DV32" s="19">
        <v>1.1031645013191511</v>
      </c>
      <c r="DW32" s="19">
        <v>0.14085334159410279</v>
      </c>
      <c r="DX32" s="19">
        <v>5.8148532218090518E-10</v>
      </c>
      <c r="EF32" s="19">
        <v>110</v>
      </c>
      <c r="EG32" s="19">
        <v>2920</v>
      </c>
      <c r="EH32" s="19">
        <v>2903.3286949069143</v>
      </c>
      <c r="EI32" s="19">
        <v>2447.1800627421753</v>
      </c>
      <c r="EJ32" s="19">
        <v>454.5113567356085</v>
      </c>
      <c r="EK32" s="19">
        <v>1.4402575825666399</v>
      </c>
      <c r="EL32" s="19">
        <v>0.19701784578313322</v>
      </c>
      <c r="EM32" s="19">
        <v>7.8097975941127704E-10</v>
      </c>
    </row>
    <row r="33" spans="1:143" x14ac:dyDescent="0.25">
      <c r="A33" s="51" t="s">
        <v>106</v>
      </c>
      <c r="B33" s="44">
        <f t="shared" si="0"/>
        <v>74.066666666666663</v>
      </c>
      <c r="C33"/>
      <c r="D33" s="5"/>
      <c r="E33" s="5"/>
      <c r="F33" s="5"/>
      <c r="G33" s="5"/>
      <c r="H33" s="5"/>
      <c r="I33" s="5"/>
      <c r="J33" s="5"/>
      <c r="K33" s="5"/>
      <c r="M33" s="17"/>
      <c r="N33" s="17">
        <v>337.38888888888891</v>
      </c>
      <c r="O33" s="17">
        <v>22.333703703703701</v>
      </c>
      <c r="P33" s="19">
        <f>IF('Data-Plot'!C33="","",$Q$11+('Data-Plot'!C33-'Data-Plot'!D33)*$P$9)</f>
        <v>123472.50419562645</v>
      </c>
      <c r="Q33" s="19">
        <f>IF('Data-Plot'!C33="","",MAX('Data-Plot'!$C$11:$C$1010)*(1+$Q$9/100))</f>
        <v>123527.25</v>
      </c>
      <c r="R33" s="19">
        <f>IF('Data-Plot'!C33="","",('Data-Plot'!C33-'Data-Plot'!D33)*$P$9)</f>
        <v>-54.745804373557803</v>
      </c>
      <c r="S33" s="19">
        <v>4254.7458043735578</v>
      </c>
      <c r="T33" s="19">
        <v>3578.4527121804877</v>
      </c>
      <c r="U33" s="19">
        <v>673.71356509745544</v>
      </c>
      <c r="V33" s="19">
        <v>2.2535528623906775</v>
      </c>
      <c r="W33" s="19">
        <v>0.32597423119337976</v>
      </c>
      <c r="X33" s="19">
        <v>2.0315751401896613E-9</v>
      </c>
      <c r="AC33" s="17"/>
      <c r="AE33" s="19">
        <v>115</v>
      </c>
      <c r="AF33" s="19">
        <v>326</v>
      </c>
      <c r="AG33" s="19">
        <v>349.52732828723066</v>
      </c>
      <c r="AH33" s="19">
        <v>312.53753400620366</v>
      </c>
      <c r="AI33" s="19">
        <v>36.905585852631859</v>
      </c>
      <c r="AJ33" s="19">
        <v>7.7119898464327069E-2</v>
      </c>
      <c r="AK33" s="19">
        <v>7.0885298401916208E-3</v>
      </c>
      <c r="AL33" s="19">
        <v>9.0588883208263453E-11</v>
      </c>
      <c r="AT33" s="19">
        <v>115</v>
      </c>
      <c r="AU33" s="19">
        <v>505</v>
      </c>
      <c r="AV33" s="19">
        <v>648.51346819008904</v>
      </c>
      <c r="AW33" s="19">
        <v>572.45855971798937</v>
      </c>
      <c r="AX33" s="19">
        <v>75.866145735051248</v>
      </c>
      <c r="AY33" s="19">
        <v>0.17419146311956049</v>
      </c>
      <c r="AZ33" s="19">
        <v>1.4571273775780233E-2</v>
      </c>
      <c r="BA33" s="19">
        <v>1.5306461114702041E-10</v>
      </c>
      <c r="BI33" s="19">
        <v>115</v>
      </c>
      <c r="BJ33" s="19">
        <v>909</v>
      </c>
      <c r="BK33" s="19">
        <v>996.04641597892191</v>
      </c>
      <c r="BL33" s="19">
        <v>862.26223656513992</v>
      </c>
      <c r="BM33" s="19">
        <v>133.52636739605211</v>
      </c>
      <c r="BN33" s="19">
        <v>0.23165809924391878</v>
      </c>
      <c r="BO33" s="19">
        <v>2.6153918219527974E-2</v>
      </c>
      <c r="BP33" s="19">
        <v>2.6644695385478605E-10</v>
      </c>
      <c r="BX33" s="19">
        <v>115</v>
      </c>
      <c r="BY33" s="19">
        <v>1219</v>
      </c>
      <c r="BZ33" s="19">
        <v>1382.409365082344</v>
      </c>
      <c r="CA33" s="19">
        <v>1197.0642447740804</v>
      </c>
      <c r="CB33" s="19">
        <v>184.98926469513921</v>
      </c>
      <c r="CC33" s="19">
        <v>0.3163107366687507</v>
      </c>
      <c r="CD33" s="19">
        <v>3.9544876149275668E-2</v>
      </c>
      <c r="CE33" s="19">
        <v>3.0650263842926431E-10</v>
      </c>
      <c r="CM33" s="19">
        <v>115</v>
      </c>
      <c r="CN33" s="19">
        <v>1943</v>
      </c>
      <c r="CO33" s="19">
        <v>2257.4764195072585</v>
      </c>
      <c r="CP33" s="19">
        <v>1924.5544675378846</v>
      </c>
      <c r="CQ33" s="19">
        <v>331.81909577275212</v>
      </c>
      <c r="CR33" s="19">
        <v>1.0037716407017363</v>
      </c>
      <c r="CS33" s="19">
        <v>9.908455522694215E-2</v>
      </c>
      <c r="CT33" s="19">
        <v>6.9324145328824521E-10</v>
      </c>
      <c r="DB33" s="19">
        <v>115</v>
      </c>
      <c r="DC33" s="19">
        <v>2838</v>
      </c>
      <c r="DD33" s="19">
        <v>3114.0044490207715</v>
      </c>
      <c r="DE33" s="19">
        <v>2649.8957375647901</v>
      </c>
      <c r="DF33" s="19">
        <v>462.37717164871572</v>
      </c>
      <c r="DG33" s="19">
        <v>1.5642017559408308</v>
      </c>
      <c r="DH33" s="19">
        <v>0.16733805016050468</v>
      </c>
      <c r="DI33" s="19">
        <v>1.1640841408474025E-9</v>
      </c>
      <c r="DQ33" s="19">
        <v>115</v>
      </c>
      <c r="DR33" s="19">
        <v>3583</v>
      </c>
      <c r="DS33" s="19">
        <v>3802.4486948268959</v>
      </c>
      <c r="DT33" s="19">
        <v>3213.7425057128044</v>
      </c>
      <c r="DU33" s="19">
        <v>582.74703447200068</v>
      </c>
      <c r="DV33" s="19">
        <v>1.7261069157056159</v>
      </c>
      <c r="DW33" s="19">
        <v>0.2330477248725418</v>
      </c>
      <c r="DX33" s="19">
        <v>1.5126270696418915E-9</v>
      </c>
      <c r="EF33" s="19">
        <v>115</v>
      </c>
      <c r="EG33" s="19">
        <v>4200</v>
      </c>
      <c r="EH33" s="19">
        <v>4254.7458043735578</v>
      </c>
      <c r="EI33" s="19">
        <v>3578.4527121804877</v>
      </c>
      <c r="EJ33" s="19">
        <v>673.71356509745544</v>
      </c>
      <c r="EK33" s="19">
        <v>2.2535528623906775</v>
      </c>
      <c r="EL33" s="19">
        <v>0.32597423119337976</v>
      </c>
      <c r="EM33" s="19">
        <v>2.0315751401896613E-9</v>
      </c>
    </row>
    <row r="34" spans="1:143" x14ac:dyDescent="0.25">
      <c r="A34" s="51" t="s">
        <v>108</v>
      </c>
      <c r="B34" s="44">
        <f t="shared" si="0"/>
        <v>76.533333333333331</v>
      </c>
      <c r="C34"/>
      <c r="D34" s="5"/>
      <c r="E34" s="5"/>
      <c r="F34" s="5"/>
      <c r="G34" s="5"/>
      <c r="H34" s="5"/>
      <c r="I34" s="5"/>
      <c r="J34" s="5"/>
      <c r="K34" s="5"/>
      <c r="M34" s="17"/>
      <c r="N34" s="17">
        <v>464.36296296296297</v>
      </c>
      <c r="O34" s="17">
        <v>28.163703703703696</v>
      </c>
      <c r="P34" s="19">
        <f>IF('Data-Plot'!C34="","",$Q$11+('Data-Plot'!C34-'Data-Plot'!D34)*$P$9)</f>
        <v>123395.09816670408</v>
      </c>
      <c r="Q34" s="19">
        <f>IF('Data-Plot'!C34="","",MAX('Data-Plot'!$C$11:$C$1010)*(1+$Q$9/100))</f>
        <v>123527.25</v>
      </c>
      <c r="R34" s="19">
        <f>IF('Data-Plot'!C34="","",('Data-Plot'!C34-'Data-Plot'!D34)*$P$9)</f>
        <v>-132.15183329592583</v>
      </c>
      <c r="S34" s="19">
        <v>6140.1518332959258</v>
      </c>
      <c r="T34" s="19">
        <v>5147.7171763795068</v>
      </c>
      <c r="U34" s="19">
        <v>988.41601807659708</v>
      </c>
      <c r="V34" s="19">
        <v>3.4861645077888146</v>
      </c>
      <c r="W34" s="19">
        <v>0.53247432687516638</v>
      </c>
      <c r="X34" s="19">
        <v>5.1578097860952216E-9</v>
      </c>
      <c r="AC34" s="17"/>
      <c r="AE34" s="19">
        <v>120</v>
      </c>
      <c r="AF34" s="19">
        <v>507</v>
      </c>
      <c r="AG34" s="19">
        <v>502.86435395064802</v>
      </c>
      <c r="AH34" s="19">
        <v>448.5787688973553</v>
      </c>
      <c r="AI34" s="19">
        <v>54.154704877721244</v>
      </c>
      <c r="AJ34" s="19">
        <v>0.1193011591627581</v>
      </c>
      <c r="AK34" s="19">
        <v>1.1579016178695953E-2</v>
      </c>
      <c r="AL34" s="19">
        <v>2.2998914442288577E-10</v>
      </c>
      <c r="AT34" s="19">
        <v>120</v>
      </c>
      <c r="AU34" s="19">
        <v>855</v>
      </c>
      <c r="AV34" s="19">
        <v>932.0251109393065</v>
      </c>
      <c r="AW34" s="19">
        <v>820.40517559274258</v>
      </c>
      <c r="AX34" s="19">
        <v>111.32666834724465</v>
      </c>
      <c r="AY34" s="19">
        <v>0.26946502402793321</v>
      </c>
      <c r="AZ34" s="19">
        <v>2.3801974902751481E-2</v>
      </c>
      <c r="BA34" s="19">
        <v>3.8860396234483855E-10</v>
      </c>
      <c r="BI34" s="19">
        <v>120</v>
      </c>
      <c r="BJ34" s="19">
        <v>1328</v>
      </c>
      <c r="BK34" s="19">
        <v>1433.986161825693</v>
      </c>
      <c r="BL34" s="19">
        <v>1237.6585660719259</v>
      </c>
      <c r="BM34" s="19">
        <v>195.92651007265951</v>
      </c>
      <c r="BN34" s="19">
        <v>0.35836361626781837</v>
      </c>
      <c r="BO34" s="19">
        <v>4.2722064163288942E-2</v>
      </c>
      <c r="BP34" s="19">
        <v>6.7646166704874898E-10</v>
      </c>
      <c r="BX34" s="19">
        <v>120</v>
      </c>
      <c r="BY34" s="19">
        <v>1686</v>
      </c>
      <c r="BZ34" s="19">
        <v>1987.53863546103</v>
      </c>
      <c r="CA34" s="19">
        <v>1715.5468760323024</v>
      </c>
      <c r="CB34" s="19">
        <v>271.43784599351432</v>
      </c>
      <c r="CC34" s="19">
        <v>0.48931742684178675</v>
      </c>
      <c r="CD34" s="19">
        <v>6.4596007593525809E-2</v>
      </c>
      <c r="CE34" s="19">
        <v>7.7815596217962497E-10</v>
      </c>
      <c r="CM34" s="19">
        <v>120</v>
      </c>
      <c r="CN34" s="19">
        <v>2915</v>
      </c>
      <c r="CO34" s="19">
        <v>3246.6349007015451</v>
      </c>
      <c r="CP34" s="19">
        <v>2758.0519775306129</v>
      </c>
      <c r="CQ34" s="19">
        <v>486.86829229517798</v>
      </c>
      <c r="CR34" s="19">
        <v>1.5527776384070822</v>
      </c>
      <c r="CS34" s="19">
        <v>0.16185323558731785</v>
      </c>
      <c r="CT34" s="19">
        <v>1.7600173782217066E-9</v>
      </c>
      <c r="DB34" s="19">
        <v>120</v>
      </c>
      <c r="DC34" s="19">
        <v>4022</v>
      </c>
      <c r="DD34" s="19">
        <v>4479.787525133288</v>
      </c>
      <c r="DE34" s="19">
        <v>3798.6751353417517</v>
      </c>
      <c r="DF34" s="19">
        <v>678.41929966956411</v>
      </c>
      <c r="DG34" s="19">
        <v>2.4197457550261006</v>
      </c>
      <c r="DH34" s="19">
        <v>0.27334436399018208</v>
      </c>
      <c r="DI34" s="19">
        <v>2.9554036445535966E-9</v>
      </c>
      <c r="DQ34" s="19">
        <v>120</v>
      </c>
      <c r="DR34" s="19">
        <v>5105</v>
      </c>
      <c r="DS34" s="19">
        <v>5473.6339600658348</v>
      </c>
      <c r="DT34" s="19">
        <v>4611.5995243027919</v>
      </c>
      <c r="DU34" s="19">
        <v>854.98353237460492</v>
      </c>
      <c r="DV34" s="19">
        <v>2.6702231868513953</v>
      </c>
      <c r="DW34" s="19">
        <v>0.38068019774675249</v>
      </c>
      <c r="DX34" s="19">
        <v>3.8402924647833493E-9</v>
      </c>
      <c r="EF34" s="19">
        <v>120</v>
      </c>
      <c r="EG34" s="19">
        <v>6008</v>
      </c>
      <c r="EH34" s="19">
        <v>6140.1518332959258</v>
      </c>
      <c r="EI34" s="19">
        <v>5147.7171763795068</v>
      </c>
      <c r="EJ34" s="19">
        <v>988.41601807659708</v>
      </c>
      <c r="EK34" s="19">
        <v>3.4861645077888146</v>
      </c>
      <c r="EL34" s="19">
        <v>0.53247432687516638</v>
      </c>
      <c r="EM34" s="19">
        <v>5.1578097860952216E-9</v>
      </c>
    </row>
    <row r="35" spans="1:143" x14ac:dyDescent="0.25">
      <c r="A35" s="51" t="s">
        <v>109</v>
      </c>
      <c r="B35" s="44">
        <f t="shared" si="0"/>
        <v>79</v>
      </c>
      <c r="C35"/>
      <c r="D35" s="5"/>
      <c r="E35" s="5"/>
      <c r="F35" s="5"/>
      <c r="G35" s="5"/>
      <c r="H35" s="5"/>
      <c r="I35" s="5"/>
      <c r="J35" s="5"/>
      <c r="K35" s="5"/>
      <c r="M35" s="17"/>
      <c r="N35" s="17">
        <v>619.02592592592589</v>
      </c>
      <c r="O35" s="17">
        <v>33.093703703703689</v>
      </c>
      <c r="P35" s="19">
        <f>IF('Data-Plot'!C35="","",$Q$11+('Data-Plot'!C35-'Data-Plot'!D35)*$P$9)</f>
        <v>123315.43667994278</v>
      </c>
      <c r="Q35" s="19">
        <f>IF('Data-Plot'!C35="","",MAX('Data-Plot'!$C$11:$C$1010)*(1+$Q$9/100))</f>
        <v>123527.25</v>
      </c>
      <c r="R35" s="19">
        <f>IF('Data-Plot'!C35="","",('Data-Plot'!C35-'Data-Plot'!D35)*$P$9)</f>
        <v>-211.8133200572247</v>
      </c>
      <c r="S35" s="19">
        <v>8710.8133200572247</v>
      </c>
      <c r="T35" s="19">
        <v>7268.9522730538747</v>
      </c>
      <c r="U35" s="19">
        <v>1435.6677544116963</v>
      </c>
      <c r="V35" s="19">
        <v>5.3341578624113346</v>
      </c>
      <c r="W35" s="19">
        <v>0.85913471645178185</v>
      </c>
      <c r="X35" s="19">
        <v>1.2791896592798742E-8</v>
      </c>
      <c r="AC35" s="17"/>
      <c r="AE35" s="19">
        <v>125</v>
      </c>
      <c r="AF35" s="19">
        <v>707</v>
      </c>
      <c r="AG35" s="19">
        <v>710.18421959251623</v>
      </c>
      <c r="AH35" s="19">
        <v>631.30259740294264</v>
      </c>
      <c r="AI35" s="19">
        <v>78.680399015585692</v>
      </c>
      <c r="AJ35" s="19">
        <v>0.18254069906984241</v>
      </c>
      <c r="AK35" s="19">
        <v>1.8682474347822806E-2</v>
      </c>
      <c r="AL35" s="19">
        <v>5.7039663635040359E-10</v>
      </c>
      <c r="AT35" s="19">
        <v>125</v>
      </c>
      <c r="AU35" s="19">
        <v>1207</v>
      </c>
      <c r="AV35" s="19">
        <v>1314.3039320380599</v>
      </c>
      <c r="AW35" s="19">
        <v>1152.1048464533305</v>
      </c>
      <c r="AX35" s="19">
        <v>161.748381655267</v>
      </c>
      <c r="AY35" s="19">
        <v>0.41229999543352508</v>
      </c>
      <c r="AZ35" s="19">
        <v>3.8403933065007494E-2</v>
      </c>
      <c r="BA35" s="19">
        <v>9.6377763198408922E-10</v>
      </c>
      <c r="BI35" s="19">
        <v>125</v>
      </c>
      <c r="BJ35" s="19">
        <v>1933</v>
      </c>
      <c r="BK35" s="19">
        <v>2027.0870191103527</v>
      </c>
      <c r="BL35" s="19">
        <v>1741.828797381746</v>
      </c>
      <c r="BM35" s="19">
        <v>284.6409680039518</v>
      </c>
      <c r="BN35" s="19">
        <v>0.54832266795197016</v>
      </c>
      <c r="BO35" s="19">
        <v>6.8931055025051147E-2</v>
      </c>
      <c r="BP35" s="19">
        <v>1.6776942254070869E-9</v>
      </c>
      <c r="BX35" s="19">
        <v>125</v>
      </c>
      <c r="BY35" s="19">
        <v>2515</v>
      </c>
      <c r="BZ35" s="19">
        <v>2804.2474718199574</v>
      </c>
      <c r="CA35" s="19">
        <v>2409.0541720010551</v>
      </c>
      <c r="CB35" s="19">
        <v>394.34038317702579</v>
      </c>
      <c r="CC35" s="19">
        <v>0.7486924905302953</v>
      </c>
      <c r="CD35" s="19">
        <v>0.10422414941656349</v>
      </c>
      <c r="CE35" s="19">
        <v>1.9299064940523548E-9</v>
      </c>
      <c r="CM35" s="19">
        <v>125</v>
      </c>
      <c r="CN35" s="19">
        <v>4190</v>
      </c>
      <c r="CO35" s="19">
        <v>4583.07175181196</v>
      </c>
      <c r="CP35" s="19">
        <v>3873.1533265257312</v>
      </c>
      <c r="CQ35" s="19">
        <v>707.28143246215222</v>
      </c>
      <c r="CR35" s="19">
        <v>2.3758464394955419</v>
      </c>
      <c r="CS35" s="19">
        <v>0.26114638021593883</v>
      </c>
      <c r="CT35" s="19">
        <v>4.3650233795817759E-9</v>
      </c>
      <c r="DB35" s="19">
        <v>125</v>
      </c>
      <c r="DC35" s="19">
        <v>5962</v>
      </c>
      <c r="DD35" s="19">
        <v>6326.9002390227552</v>
      </c>
      <c r="DE35" s="19">
        <v>5337.2336449894137</v>
      </c>
      <c r="DF35" s="19">
        <v>985.5231633628656</v>
      </c>
      <c r="DG35" s="19">
        <v>3.7023959787769152</v>
      </c>
      <c r="DH35" s="19">
        <v>0.44103468436946697</v>
      </c>
      <c r="DI35" s="19">
        <v>7.3297037655456933E-9</v>
      </c>
      <c r="DQ35" s="19">
        <v>125</v>
      </c>
      <c r="DR35" s="19">
        <v>7390</v>
      </c>
      <c r="DS35" s="19">
        <v>7739.5460018114827</v>
      </c>
      <c r="DT35" s="19">
        <v>6488.9330857641571</v>
      </c>
      <c r="DU35" s="19">
        <v>1241.9130099338538</v>
      </c>
      <c r="DV35" s="19">
        <v>4.0856875850728667</v>
      </c>
      <c r="DW35" s="19">
        <v>0.61421851887513523</v>
      </c>
      <c r="DX35" s="19">
        <v>9.5243186803915931E-9</v>
      </c>
      <c r="EF35" s="19">
        <v>125</v>
      </c>
      <c r="EG35" s="19">
        <v>8499</v>
      </c>
      <c r="EH35" s="19">
        <v>8710.8133200572247</v>
      </c>
      <c r="EI35" s="19">
        <v>7268.9522730538747</v>
      </c>
      <c r="EJ35" s="19">
        <v>1435.6677544116963</v>
      </c>
      <c r="EK35" s="19">
        <v>5.3341578624113346</v>
      </c>
      <c r="EL35" s="19">
        <v>0.85913471645178185</v>
      </c>
      <c r="EM35" s="19">
        <v>1.2791896592798742E-8</v>
      </c>
    </row>
    <row r="36" spans="1:143" x14ac:dyDescent="0.25">
      <c r="A36" s="51" t="s">
        <v>110</v>
      </c>
      <c r="B36" s="44">
        <f t="shared" si="0"/>
        <v>81.466666666666669</v>
      </c>
      <c r="C36"/>
      <c r="D36" s="5"/>
      <c r="E36" s="5"/>
      <c r="F36" s="5"/>
      <c r="G36" s="5"/>
      <c r="H36" s="5"/>
      <c r="I36" s="5"/>
      <c r="J36" s="5"/>
      <c r="K36" s="5"/>
      <c r="M36" s="17"/>
      <c r="N36" s="17">
        <v>795.29999999999984</v>
      </c>
      <c r="O36" s="17">
        <v>35.961111111111123</v>
      </c>
      <c r="P36" s="19">
        <f>IF('Data-Plot'!C36="","",$Q$11+('Data-Plot'!C36-'Data-Plot'!D36)*$P$9)</f>
        <v>123417.9162361934</v>
      </c>
      <c r="Q36" s="19">
        <f>IF('Data-Plot'!C36="","",MAX('Data-Plot'!$C$11:$C$1010)*(1+$Q$9/100))</f>
        <v>123527.25</v>
      </c>
      <c r="R36" s="19">
        <f>IF('Data-Plot'!C36="","",('Data-Plot'!C36-'Data-Plot'!D36)*$P$9)</f>
        <v>-109.33376380659683</v>
      </c>
      <c r="S36" s="19">
        <v>12119.333763806597</v>
      </c>
      <c r="T36" s="19">
        <v>10044.950713310614</v>
      </c>
      <c r="U36" s="19">
        <v>2064.9371908201488</v>
      </c>
      <c r="V36" s="19">
        <v>8.0760187727654511</v>
      </c>
      <c r="W36" s="19">
        <v>1.3698408720499591</v>
      </c>
      <c r="X36" s="19">
        <v>3.1018434280257665E-8</v>
      </c>
      <c r="AC36" s="17"/>
      <c r="AE36" s="19">
        <v>130</v>
      </c>
      <c r="AF36" s="19">
        <v>953</v>
      </c>
      <c r="AG36" s="19">
        <v>981.59366671396742</v>
      </c>
      <c r="AH36" s="19">
        <v>868.07683300313772</v>
      </c>
      <c r="AI36" s="19">
        <v>113.21067824163779</v>
      </c>
      <c r="AJ36" s="19">
        <v>0.27636732220123017</v>
      </c>
      <c r="AK36" s="19">
        <v>2.9788145607487139E-2</v>
      </c>
      <c r="AL36" s="19">
        <v>1.3831264543114526E-9</v>
      </c>
      <c r="AT36" s="19">
        <v>130</v>
      </c>
      <c r="AU36" s="19">
        <v>1793</v>
      </c>
      <c r="AV36" s="19">
        <v>1812.836429783451</v>
      </c>
      <c r="AW36" s="19">
        <v>1579.4084327183152</v>
      </c>
      <c r="AX36" s="19">
        <v>232.74254939747115</v>
      </c>
      <c r="AY36" s="19">
        <v>0.62421477760557564</v>
      </c>
      <c r="AZ36" s="19">
        <v>6.1232887722038956E-2</v>
      </c>
      <c r="BA36" s="19">
        <v>2.3370164792696077E-9</v>
      </c>
      <c r="BI36" s="19">
        <v>130</v>
      </c>
      <c r="BJ36" s="19">
        <v>2764</v>
      </c>
      <c r="BK36" s="19">
        <v>2805.2801896642873</v>
      </c>
      <c r="BL36" s="19">
        <v>2394.8151048098102</v>
      </c>
      <c r="BM36" s="19">
        <v>409.52502358878644</v>
      </c>
      <c r="BN36" s="19">
        <v>0.83015461908438948</v>
      </c>
      <c r="BO36" s="19">
        <v>0.10990664253792089</v>
      </c>
      <c r="BP36" s="19">
        <v>4.0681573444282927E-9</v>
      </c>
      <c r="BX36" s="19">
        <v>130</v>
      </c>
      <c r="BY36" s="19">
        <v>3493</v>
      </c>
      <c r="BZ36" s="19">
        <v>3870.6588573161675</v>
      </c>
      <c r="CA36" s="19">
        <v>3302.0112764103383</v>
      </c>
      <c r="CB36" s="19">
        <v>567.34788706278653</v>
      </c>
      <c r="CC36" s="19">
        <v>1.133514375564378</v>
      </c>
      <c r="CD36" s="19">
        <v>0.16617946279846679</v>
      </c>
      <c r="CE36" s="19">
        <v>4.6797343395123831E-9</v>
      </c>
      <c r="CM36" s="19">
        <v>130</v>
      </c>
      <c r="CN36" s="19">
        <v>6141</v>
      </c>
      <c r="CO36" s="19">
        <v>6331.5713728251631</v>
      </c>
      <c r="CP36" s="19">
        <v>5310.0416832797482</v>
      </c>
      <c r="CQ36" s="19">
        <v>1017.5163408723226</v>
      </c>
      <c r="CR36" s="19">
        <v>3.5969657403081805</v>
      </c>
      <c r="CS36" s="19">
        <v>0.41638292219905221</v>
      </c>
      <c r="CT36" s="19">
        <v>1.05845282479515E-8</v>
      </c>
      <c r="DB36" s="19">
        <v>130</v>
      </c>
      <c r="DC36" s="19">
        <v>8361</v>
      </c>
      <c r="DD36" s="19">
        <v>8747.7582512933895</v>
      </c>
      <c r="DE36" s="19">
        <v>7323.7035878293955</v>
      </c>
      <c r="DF36" s="19">
        <v>1417.7460548041743</v>
      </c>
      <c r="DG36" s="19">
        <v>5.6054041469174196</v>
      </c>
      <c r="DH36" s="19">
        <v>0.7032044951281492</v>
      </c>
      <c r="DI36" s="19">
        <v>1.7773434368859243E-8</v>
      </c>
      <c r="DQ36" s="19">
        <v>130</v>
      </c>
      <c r="DR36" s="19">
        <v>10286</v>
      </c>
      <c r="DS36" s="19">
        <v>10720.48820639204</v>
      </c>
      <c r="DT36" s="19">
        <v>8922.9510707141635</v>
      </c>
      <c r="DU36" s="19">
        <v>1786.3719975528516</v>
      </c>
      <c r="DV36" s="19">
        <v>6.1858019253201553</v>
      </c>
      <c r="DW36" s="19">
        <v>0.97933617660855365</v>
      </c>
      <c r="DX36" s="19">
        <v>2.3095047001730784E-8</v>
      </c>
      <c r="EF36" s="19">
        <v>130</v>
      </c>
      <c r="EG36" s="19">
        <v>12010</v>
      </c>
      <c r="EH36" s="19">
        <v>12119.333763806597</v>
      </c>
      <c r="EI36" s="19">
        <v>10044.950713310614</v>
      </c>
      <c r="EJ36" s="19">
        <v>2064.9371908201488</v>
      </c>
      <c r="EK36" s="19">
        <v>8.0760187727654511</v>
      </c>
      <c r="EL36" s="19">
        <v>1.3698408720499591</v>
      </c>
      <c r="EM36" s="19">
        <v>3.1018434280257665E-8</v>
      </c>
    </row>
    <row r="37" spans="1:143" x14ac:dyDescent="0.25">
      <c r="A37" s="51" t="s">
        <v>111</v>
      </c>
      <c r="B37" s="44">
        <f t="shared" si="0"/>
        <v>83.933333333333323</v>
      </c>
      <c r="C37"/>
      <c r="D37" s="5"/>
      <c r="E37" s="5"/>
      <c r="F37" s="5"/>
      <c r="G37" s="5"/>
      <c r="H37" s="5"/>
      <c r="I37" s="5"/>
      <c r="J37" s="5"/>
      <c r="K37" s="5"/>
      <c r="M37" s="17"/>
      <c r="N37" s="17">
        <v>978.63703703703709</v>
      </c>
      <c r="O37" s="17">
        <v>34.80259259259261</v>
      </c>
      <c r="P37" s="19">
        <f>IF('Data-Plot'!C37="","",$Q$11+('Data-Plot'!C37-'Data-Plot'!D37)*$P$9)</f>
        <v>123311.50554352802</v>
      </c>
      <c r="Q37" s="19">
        <f>IF('Data-Plot'!C37="","",MAX('Data-Plot'!$C$11:$C$1010)*(1+$Q$9/100))</f>
        <v>123527.25</v>
      </c>
      <c r="R37" s="19">
        <f>IF('Data-Plot'!C37="","",('Data-Plot'!C37-'Data-Plot'!D37)*$P$9)</f>
        <v>-215.74445647198081</v>
      </c>
      <c r="S37" s="19">
        <v>16485.744456471981</v>
      </c>
      <c r="T37" s="19">
        <v>13530.075598446474</v>
      </c>
      <c r="U37" s="19">
        <v>2941.4061188201085</v>
      </c>
      <c r="V37" s="19">
        <v>12.103431672575589</v>
      </c>
      <c r="W37" s="19">
        <v>2.1593074592255155</v>
      </c>
      <c r="X37" s="19">
        <v>7.3600322459193701E-8</v>
      </c>
      <c r="AC37" s="17"/>
      <c r="AE37" s="19">
        <v>135</v>
      </c>
      <c r="AF37" s="19">
        <v>1349</v>
      </c>
      <c r="AG37" s="19">
        <v>1322.5493675311234</v>
      </c>
      <c r="AH37" s="19">
        <v>1160.735627300166</v>
      </c>
      <c r="AI37" s="19">
        <v>161.35260260294456</v>
      </c>
      <c r="AJ37" s="19">
        <v>0.41418193929573471</v>
      </c>
      <c r="AK37" s="19">
        <v>4.6955685435262497E-2</v>
      </c>
      <c r="AL37" s="19">
        <v>3.2818727121883111E-9</v>
      </c>
      <c r="AT37" s="19">
        <v>135</v>
      </c>
      <c r="AU37" s="19">
        <v>2433</v>
      </c>
      <c r="AV37" s="19">
        <v>2435.8075308843299</v>
      </c>
      <c r="AW37" s="19">
        <v>2103.0446760624782</v>
      </c>
      <c r="AX37" s="19">
        <v>331.73086381915374</v>
      </c>
      <c r="AY37" s="19">
        <v>0.93546831091213511</v>
      </c>
      <c r="AZ37" s="19">
        <v>9.652268624022621E-2</v>
      </c>
      <c r="BA37" s="19">
        <v>5.5452562470635932E-9</v>
      </c>
      <c r="BI37" s="19">
        <v>135</v>
      </c>
      <c r="BJ37" s="19">
        <v>3649</v>
      </c>
      <c r="BK37" s="19">
        <v>3785.7301660958901</v>
      </c>
      <c r="BL37" s="19">
        <v>3200.7133140103811</v>
      </c>
      <c r="BM37" s="19">
        <v>583.59949863286352</v>
      </c>
      <c r="BN37" s="19">
        <v>1.2441053089610044</v>
      </c>
      <c r="BO37" s="19">
        <v>0.17324813403118502</v>
      </c>
      <c r="BP37" s="19">
        <v>9.6528951029383293E-9</v>
      </c>
      <c r="BX37" s="19">
        <v>135</v>
      </c>
      <c r="BY37" s="19">
        <v>5043</v>
      </c>
      <c r="BZ37" s="19">
        <v>5205.358883697706</v>
      </c>
      <c r="CA37" s="19">
        <v>4394.9039057592245</v>
      </c>
      <c r="CB37" s="19">
        <v>808.49428803328851</v>
      </c>
      <c r="CC37" s="19">
        <v>1.6987377624205935</v>
      </c>
      <c r="CD37" s="19">
        <v>0.26195213166808384</v>
      </c>
      <c r="CE37" s="19">
        <v>1.1104040690757252E-8</v>
      </c>
      <c r="CM37" s="19">
        <v>135</v>
      </c>
      <c r="CN37" s="19">
        <v>8422</v>
      </c>
      <c r="CO37" s="19">
        <v>8528.1939167935998</v>
      </c>
      <c r="CP37" s="19">
        <v>7072.2830496291926</v>
      </c>
      <c r="CQ37" s="19">
        <v>1449.8640379487147</v>
      </c>
      <c r="CR37" s="19">
        <v>5.390476382144854</v>
      </c>
      <c r="CS37" s="19">
        <v>0.65635280843426635</v>
      </c>
      <c r="CT37" s="19">
        <v>2.5114894101008923E-8</v>
      </c>
      <c r="DB37" s="19">
        <v>135</v>
      </c>
      <c r="DC37" s="19">
        <v>11336</v>
      </c>
      <c r="DD37" s="19">
        <v>11798.645987440697</v>
      </c>
      <c r="DE37" s="19">
        <v>9769.1003621140862</v>
      </c>
      <c r="DF37" s="19">
        <v>2020.0366136807136</v>
      </c>
      <c r="DG37" s="19">
        <v>8.4005361791697766</v>
      </c>
      <c r="DH37" s="19">
        <v>1.1084754245545063</v>
      </c>
      <c r="DI37" s="19">
        <v>4.2172679927562682E-8</v>
      </c>
      <c r="DQ37" s="19">
        <v>135</v>
      </c>
      <c r="DR37" s="19">
        <v>14249</v>
      </c>
      <c r="DS37" s="19">
        <v>14498.093917337315</v>
      </c>
      <c r="DT37" s="19">
        <v>11938.443176402256</v>
      </c>
      <c r="DU37" s="19">
        <v>2544.8364263018843</v>
      </c>
      <c r="DV37" s="19">
        <v>9.2705672274759969</v>
      </c>
      <c r="DW37" s="19">
        <v>1.5437473508994775</v>
      </c>
      <c r="DX37" s="19">
        <v>5.4799764913332074E-8</v>
      </c>
      <c r="EF37" s="19">
        <v>135</v>
      </c>
      <c r="EG37" s="19">
        <v>16270</v>
      </c>
      <c r="EH37" s="19">
        <v>16485.744456471981</v>
      </c>
      <c r="EI37" s="19">
        <v>13530.075598446474</v>
      </c>
      <c r="EJ37" s="19">
        <v>2941.4061188201085</v>
      </c>
      <c r="EK37" s="19">
        <v>12.103431672575589</v>
      </c>
      <c r="EL37" s="19">
        <v>2.1593074592255155</v>
      </c>
      <c r="EM37" s="19">
        <v>7.3600322459193701E-8</v>
      </c>
    </row>
    <row r="38" spans="1:143" x14ac:dyDescent="0.25">
      <c r="A38" s="51" t="s">
        <v>112</v>
      </c>
      <c r="B38" s="44">
        <f t="shared" si="0"/>
        <v>86.399999999999991</v>
      </c>
      <c r="C38"/>
      <c r="D38" s="5"/>
      <c r="E38" s="5"/>
      <c r="F38" s="5"/>
      <c r="G38" s="5"/>
      <c r="H38" s="5"/>
      <c r="I38" s="5"/>
      <c r="J38" s="5"/>
      <c r="K38" s="5"/>
      <c r="M38" s="17"/>
      <c r="N38" s="17">
        <v>1143.325925925926</v>
      </c>
      <c r="O38" s="17">
        <v>27.830740740740747</v>
      </c>
      <c r="P38" s="19">
        <f>IF('Data-Plot'!C38="","",$Q$11+('Data-Plot'!C38-'Data-Plot'!D38)*$P$9)</f>
        <v>123527.14020636996</v>
      </c>
      <c r="Q38" s="19">
        <f>IF('Data-Plot'!C38="","",MAX('Data-Plot'!$C$11:$C$1010)*(1+$Q$9/100))</f>
        <v>123527.25</v>
      </c>
      <c r="R38" s="19">
        <f>IF('Data-Plot'!C38="","",('Data-Plot'!C38-'Data-Plot'!D38)*$P$9)</f>
        <v>-0.1097936300393485</v>
      </c>
      <c r="S38" s="19">
        <v>21845.109793630039</v>
      </c>
      <c r="T38" s="19">
        <v>17674.10035360061</v>
      </c>
      <c r="U38" s="19">
        <v>4149.6808901324766</v>
      </c>
      <c r="V38" s="19">
        <v>17.962082572645972</v>
      </c>
      <c r="W38" s="19">
        <v>3.3664671532806456</v>
      </c>
      <c r="X38" s="19">
        <v>1.7102384500060092E-7</v>
      </c>
      <c r="AC38" s="17"/>
      <c r="AE38" s="19">
        <v>140</v>
      </c>
      <c r="AF38" s="19">
        <v>1774</v>
      </c>
      <c r="AG38" s="19">
        <v>1728.521224031751</v>
      </c>
      <c r="AH38" s="19">
        <v>1500.0213035291511</v>
      </c>
      <c r="AI38" s="19">
        <v>227.81206219015652</v>
      </c>
      <c r="AJ38" s="19">
        <v>0.61465197538672345</v>
      </c>
      <c r="AK38" s="19">
        <v>7.3206329430664963E-2</v>
      </c>
      <c r="AL38" s="19">
        <v>7.6260330293042353E-9</v>
      </c>
      <c r="AT38" s="19">
        <v>140</v>
      </c>
      <c r="AU38" s="19">
        <v>3233</v>
      </c>
      <c r="AV38" s="19">
        <v>3172.372603135218</v>
      </c>
      <c r="AW38" s="19">
        <v>2702.4335932737326</v>
      </c>
      <c r="AX38" s="19">
        <v>468.40032251138325</v>
      </c>
      <c r="AY38" s="19">
        <v>1.3882035346704935</v>
      </c>
      <c r="AZ38" s="19">
        <v>0.15048380254640661</v>
      </c>
      <c r="BA38" s="19">
        <v>1.2885419699250679E-8</v>
      </c>
      <c r="BI38" s="19">
        <v>140</v>
      </c>
      <c r="BJ38" s="19">
        <v>5083</v>
      </c>
      <c r="BK38" s="19">
        <v>4957.3080433083951</v>
      </c>
      <c r="BL38" s="19">
        <v>4131.3592445149807</v>
      </c>
      <c r="BM38" s="19">
        <v>823.83246586852488</v>
      </c>
      <c r="BN38" s="19">
        <v>1.846230237516324</v>
      </c>
      <c r="BO38" s="19">
        <v>0.27010266494275154</v>
      </c>
      <c r="BP38" s="19">
        <v>2.2430271780507287E-8</v>
      </c>
      <c r="BX38" s="19">
        <v>140</v>
      </c>
      <c r="BY38" s="19">
        <v>6794</v>
      </c>
      <c r="BZ38" s="19">
        <v>6786.3112034252608</v>
      </c>
      <c r="CA38" s="19">
        <v>5642.1048931344812</v>
      </c>
      <c r="CB38" s="19">
        <v>1141.2770068789323</v>
      </c>
      <c r="CC38" s="19">
        <v>2.5209067274602979</v>
      </c>
      <c r="CD38" s="19">
        <v>0.40839665858460183</v>
      </c>
      <c r="CE38" s="19">
        <v>2.5802274643979238E-8</v>
      </c>
      <c r="CM38" s="19">
        <v>140</v>
      </c>
      <c r="CN38" s="19">
        <v>11149</v>
      </c>
      <c r="CO38" s="19">
        <v>11149.008948185396</v>
      </c>
      <c r="CP38" s="19">
        <v>9093.62538009112</v>
      </c>
      <c r="CQ38" s="19">
        <v>2046.3611104767067</v>
      </c>
      <c r="CR38" s="19">
        <v>7.9991707860108239</v>
      </c>
      <c r="CS38" s="19">
        <v>1.0232867732009321</v>
      </c>
      <c r="CT38" s="19">
        <v>5.8359061651125168E-8</v>
      </c>
      <c r="DB38" s="19">
        <v>140</v>
      </c>
      <c r="DC38" s="19">
        <v>15138</v>
      </c>
      <c r="DD38" s="19">
        <v>15459.634667635259</v>
      </c>
      <c r="DE38" s="19">
        <v>12594.562098791162</v>
      </c>
      <c r="DF38" s="19">
        <v>2850.8780712492553</v>
      </c>
      <c r="DG38" s="19">
        <v>12.466329060858175</v>
      </c>
      <c r="DH38" s="19">
        <v>1.7281684359858593</v>
      </c>
      <c r="DI38" s="19">
        <v>9.7995954830108731E-8</v>
      </c>
      <c r="DQ38" s="19">
        <v>140</v>
      </c>
      <c r="DR38" s="19">
        <v>18955</v>
      </c>
      <c r="DS38" s="19">
        <v>19068.159986902578</v>
      </c>
      <c r="DT38" s="19">
        <v>15457.320731005515</v>
      </c>
      <c r="DU38" s="19">
        <v>3590.6745458034693</v>
      </c>
      <c r="DV38" s="19">
        <v>13.757930928674714</v>
      </c>
      <c r="DW38" s="19">
        <v>2.4067790375824711</v>
      </c>
      <c r="DX38" s="19">
        <v>1.2733730216745969E-7</v>
      </c>
      <c r="EF38" s="19">
        <v>140</v>
      </c>
      <c r="EG38" s="19">
        <v>21845</v>
      </c>
      <c r="EH38" s="19">
        <v>21845.109793630039</v>
      </c>
      <c r="EI38" s="19">
        <v>17674.10035360061</v>
      </c>
      <c r="EJ38" s="19">
        <v>4149.6808901324766</v>
      </c>
      <c r="EK38" s="19">
        <v>17.962082572645972</v>
      </c>
      <c r="EL38" s="19">
        <v>3.3664671532806456</v>
      </c>
      <c r="EM38" s="19">
        <v>1.7102384500060092E-7</v>
      </c>
    </row>
    <row r="39" spans="1:143" x14ac:dyDescent="0.25">
      <c r="A39" s="51" t="s">
        <v>113</v>
      </c>
      <c r="B39" s="44">
        <f t="shared" si="0"/>
        <v>88.86666666666666</v>
      </c>
      <c r="C39"/>
      <c r="D39" s="5"/>
      <c r="E39" s="5"/>
      <c r="F39" s="5"/>
      <c r="G39" s="5"/>
      <c r="H39" s="5"/>
      <c r="I39" s="5"/>
      <c r="J39" s="5"/>
      <c r="K39" s="5"/>
      <c r="M39" s="17"/>
      <c r="N39" s="17">
        <v>1256.9444444444446</v>
      </c>
      <c r="O39" s="17">
        <v>14.76814814814818</v>
      </c>
      <c r="P39" s="19">
        <f>IF('Data-Plot'!C39="","",$Q$11+('Data-Plot'!C39-'Data-Plot'!D39)*$P$9)</f>
        <v>123625.60009849275</v>
      </c>
      <c r="Q39" s="19">
        <f>IF('Data-Plot'!C39="","",MAX('Data-Plot'!$C$11:$C$1010)*(1+$Q$9/100))</f>
        <v>123527.25</v>
      </c>
      <c r="R39" s="19">
        <f>IF('Data-Plot'!C39="","",('Data-Plot'!C39-'Data-Plot'!D39)*$P$9)</f>
        <v>98.350098492745019</v>
      </c>
      <c r="S39" s="19">
        <v>28085.649901507255</v>
      </c>
      <c r="T39" s="19">
        <v>22256.399596583415</v>
      </c>
      <c r="U39" s="19">
        <v>5797.6520322869264</v>
      </c>
      <c r="V39" s="19">
        <v>26.405238987359464</v>
      </c>
      <c r="W39" s="19">
        <v>5.1930332600855742</v>
      </c>
      <c r="X39" s="19">
        <v>3.8947227156742249E-7</v>
      </c>
      <c r="AC39" s="17"/>
      <c r="AE39" s="19">
        <v>145</v>
      </c>
      <c r="AF39" s="19">
        <v>2179</v>
      </c>
      <c r="AG39" s="19">
        <v>2179.0125150802783</v>
      </c>
      <c r="AH39" s="19">
        <v>1859.3610944929037</v>
      </c>
      <c r="AI39" s="19">
        <v>318.63495296658715</v>
      </c>
      <c r="AJ39" s="19">
        <v>0.90354101487768346</v>
      </c>
      <c r="AK39" s="19">
        <v>0.11292658854271168</v>
      </c>
      <c r="AL39" s="19">
        <v>1.736675027370606E-8</v>
      </c>
      <c r="AT39" s="19">
        <v>145</v>
      </c>
      <c r="AU39" s="19">
        <v>4108</v>
      </c>
      <c r="AV39" s="19">
        <v>3982.5147137527792</v>
      </c>
      <c r="AW39" s="19">
        <v>3325.0373936375822</v>
      </c>
      <c r="AX39" s="19">
        <v>655.20461934178763</v>
      </c>
      <c r="AY39" s="19">
        <v>2.040567578784632</v>
      </c>
      <c r="AZ39" s="19">
        <v>0.23213316528052419</v>
      </c>
      <c r="BA39" s="19">
        <v>2.934394136884807E-8</v>
      </c>
      <c r="BI39" s="19">
        <v>145</v>
      </c>
      <c r="BJ39" s="19">
        <v>6350</v>
      </c>
      <c r="BK39" s="19">
        <v>6262.5831012472199</v>
      </c>
      <c r="BL39" s="19">
        <v>5107.4650645550319</v>
      </c>
      <c r="BM39" s="19">
        <v>1151.9875024986588</v>
      </c>
      <c r="BN39" s="19">
        <v>2.7138795023542102</v>
      </c>
      <c r="BO39" s="19">
        <v>0.41665464009518638</v>
      </c>
      <c r="BP39" s="19">
        <v>5.1080414559774393E-8</v>
      </c>
      <c r="BX39" s="19">
        <v>145</v>
      </c>
      <c r="BY39" s="19">
        <v>8746</v>
      </c>
      <c r="BZ39" s="19">
        <v>8528.3818203344235</v>
      </c>
      <c r="CA39" s="19">
        <v>6928.218465119031</v>
      </c>
      <c r="CB39" s="19">
        <v>1595.8277245218783</v>
      </c>
      <c r="CC39" s="19">
        <v>3.7056467496309793</v>
      </c>
      <c r="CD39" s="19">
        <v>0.62998388512506187</v>
      </c>
      <c r="CE39" s="19">
        <v>5.8759470161458199E-8</v>
      </c>
      <c r="CM39" s="19">
        <v>145</v>
      </c>
      <c r="CN39" s="19">
        <v>14330</v>
      </c>
      <c r="CO39" s="19">
        <v>14078.050892397876</v>
      </c>
      <c r="CP39" s="19">
        <v>11203.871580415296</v>
      </c>
      <c r="CQ39" s="19">
        <v>2860.8428095069826</v>
      </c>
      <c r="CR39" s="19">
        <v>11.758003515387427</v>
      </c>
      <c r="CS39" s="19">
        <v>1.5784988273083731</v>
      </c>
      <c r="CT39" s="19">
        <v>1.3290097826851519E-7</v>
      </c>
      <c r="DB39" s="19">
        <v>145</v>
      </c>
      <c r="DC39" s="19">
        <v>19629</v>
      </c>
      <c r="DD39" s="19">
        <v>19594.314673450321</v>
      </c>
      <c r="DE39" s="19">
        <v>15588.213478994645</v>
      </c>
      <c r="DF39" s="19">
        <v>3985.1102121847007</v>
      </c>
      <c r="DG39" s="19">
        <v>18.325148974955876</v>
      </c>
      <c r="DH39" s="19">
        <v>2.6658330728520854</v>
      </c>
      <c r="DI39" s="19">
        <v>2.2316599847220593E-7</v>
      </c>
      <c r="DQ39" s="19">
        <v>145</v>
      </c>
      <c r="DR39" s="19">
        <v>24591</v>
      </c>
      <c r="DS39" s="19">
        <v>24291.402678801827</v>
      </c>
      <c r="DT39" s="19">
        <v>19245.902819780735</v>
      </c>
      <c r="DU39" s="19">
        <v>5017.562401994609</v>
      </c>
      <c r="DV39" s="19">
        <v>20.224814546082548</v>
      </c>
      <c r="DW39" s="19">
        <v>3.7126421904171121</v>
      </c>
      <c r="DX39" s="19">
        <v>2.8998499203590436E-7</v>
      </c>
      <c r="EF39" s="19">
        <v>145</v>
      </c>
      <c r="EG39" s="19">
        <v>28184</v>
      </c>
      <c r="EH39" s="19">
        <v>28085.649901507255</v>
      </c>
      <c r="EI39" s="19">
        <v>22256.399596583415</v>
      </c>
      <c r="EJ39" s="19">
        <v>5797.6520322869264</v>
      </c>
      <c r="EK39" s="19">
        <v>26.405238987359464</v>
      </c>
      <c r="EL39" s="19">
        <v>5.1930332600855742</v>
      </c>
      <c r="EM39" s="19">
        <v>3.8947227156742249E-7</v>
      </c>
    </row>
    <row r="40" spans="1:143" x14ac:dyDescent="0.25">
      <c r="A40" s="51" t="s">
        <v>114</v>
      </c>
      <c r="B40" s="44">
        <f t="shared" si="0"/>
        <v>91.333333333333329</v>
      </c>
      <c r="C40"/>
      <c r="D40" s="5"/>
      <c r="E40" s="5"/>
      <c r="F40" s="5"/>
      <c r="G40" s="5"/>
      <c r="H40" s="5"/>
      <c r="I40" s="5"/>
      <c r="J40" s="5"/>
      <c r="K40" s="5"/>
      <c r="M40" s="17"/>
      <c r="N40" s="17">
        <v>1291.0074074074078</v>
      </c>
      <c r="O40" s="17">
        <v>-1.4640740740740967</v>
      </c>
      <c r="P40" s="19">
        <f>IF('Data-Plot'!C40="","",$Q$11+('Data-Plot'!C40-'Data-Plot'!D40)*$P$9)</f>
        <v>124051.58347488494</v>
      </c>
      <c r="Q40" s="19">
        <f>IF('Data-Plot'!C40="","",MAX('Data-Plot'!$C$11:$C$1010)*(1+$Q$9/100))</f>
        <v>123527.25</v>
      </c>
      <c r="R40" s="19">
        <f>IF('Data-Plot'!C40="","",('Data-Plot'!C40-'Data-Plot'!D40)*$P$9)</f>
        <v>524.33347488493746</v>
      </c>
      <c r="S40" s="19">
        <v>34905.666525115063</v>
      </c>
      <c r="T40" s="19">
        <v>26839.34245141019</v>
      </c>
      <c r="U40" s="19">
        <v>8019.9316481996111</v>
      </c>
      <c r="V40" s="19">
        <v>38.463437955098641</v>
      </c>
      <c r="W40" s="19">
        <v>7.9289866803015316</v>
      </c>
      <c r="X40" s="19">
        <v>8.6986082770683567E-7</v>
      </c>
      <c r="AC40" s="17"/>
      <c r="AE40" s="19">
        <v>150</v>
      </c>
      <c r="AF40" s="19">
        <v>2634</v>
      </c>
      <c r="AG40" s="19">
        <v>2634.1958885351596</v>
      </c>
      <c r="AH40" s="19">
        <v>2191.2597116609313</v>
      </c>
      <c r="AI40" s="19">
        <v>441.44766852263621</v>
      </c>
      <c r="AJ40" s="19">
        <v>1.3160857474029573</v>
      </c>
      <c r="AK40" s="19">
        <v>0.17242256540126369</v>
      </c>
      <c r="AL40" s="19">
        <v>3.878750008801239E-8</v>
      </c>
      <c r="AT40" s="19">
        <v>150</v>
      </c>
      <c r="AU40" s="19">
        <v>4793</v>
      </c>
      <c r="AV40" s="19">
        <v>4793.012492218445</v>
      </c>
      <c r="AW40" s="19">
        <v>3881.8175035948275</v>
      </c>
      <c r="AX40" s="19">
        <v>907.86849926064872</v>
      </c>
      <c r="AY40" s="19">
        <v>2.9720557085032935</v>
      </c>
      <c r="AZ40" s="19">
        <v>0.35443358892766991</v>
      </c>
      <c r="BA40" s="19">
        <v>6.5537772495660091E-8</v>
      </c>
      <c r="BI40" s="19">
        <v>150</v>
      </c>
      <c r="BJ40" s="19">
        <v>7685</v>
      </c>
      <c r="BK40" s="19">
        <v>7586.7793731998863</v>
      </c>
      <c r="BL40" s="19">
        <v>5986.7393633655847</v>
      </c>
      <c r="BM40" s="19">
        <v>1595.4510231762688</v>
      </c>
      <c r="BN40" s="19">
        <v>3.9528156805781829</v>
      </c>
      <c r="BO40" s="19">
        <v>0.63617086336933459</v>
      </c>
      <c r="BP40" s="19">
        <v>1.1408476272226516E-7</v>
      </c>
      <c r="BX40" s="19">
        <v>150</v>
      </c>
      <c r="BY40" s="19">
        <v>10666</v>
      </c>
      <c r="BZ40" s="19">
        <v>10273.690523932193</v>
      </c>
      <c r="CA40" s="19">
        <v>8057.2805044592415</v>
      </c>
      <c r="CB40" s="19">
        <v>2210.0507370262321</v>
      </c>
      <c r="CC40" s="19">
        <v>5.3973891275221568</v>
      </c>
      <c r="CD40" s="19">
        <v>0.96189318796246881</v>
      </c>
      <c r="CE40" s="19">
        <v>1.3123543081697471E-7</v>
      </c>
      <c r="CM40" s="19">
        <v>150</v>
      </c>
      <c r="CN40" s="19">
        <v>17670</v>
      </c>
      <c r="CO40" s="19">
        <v>17095.630301434921</v>
      </c>
      <c r="CP40" s="19">
        <v>13115.193383270063</v>
      </c>
      <c r="CQ40" s="19">
        <v>3960.9019624846437</v>
      </c>
      <c r="CR40" s="19">
        <v>17.124821744937396</v>
      </c>
      <c r="CS40" s="19">
        <v>2.4101336384501462</v>
      </c>
      <c r="CT40" s="19">
        <v>2.9682563663551695E-7</v>
      </c>
      <c r="DB40" s="19">
        <v>150</v>
      </c>
      <c r="DC40" s="19">
        <v>24414</v>
      </c>
      <c r="DD40" s="19">
        <v>23935.851293310658</v>
      </c>
      <c r="DE40" s="19">
        <v>18388.499013128963</v>
      </c>
      <c r="DF40" s="19">
        <v>5516.5906500742567</v>
      </c>
      <c r="DG40" s="19">
        <v>26.691298104869592</v>
      </c>
      <c r="DH40" s="19">
        <v>4.0703315041410928</v>
      </c>
      <c r="DI40" s="19">
        <v>4.9842665144291244E-7</v>
      </c>
      <c r="DQ40" s="19">
        <v>150</v>
      </c>
      <c r="DR40" s="19">
        <v>30845</v>
      </c>
      <c r="DS40" s="19">
        <v>29871.70821662659</v>
      </c>
      <c r="DT40" s="19">
        <v>22889.987642651064</v>
      </c>
      <c r="DU40" s="19">
        <v>6942.591452310673</v>
      </c>
      <c r="DV40" s="19">
        <v>29.460467481346228</v>
      </c>
      <c r="DW40" s="19">
        <v>5.6686535358473051</v>
      </c>
      <c r="DX40" s="19">
        <v>6.4766250028530619E-7</v>
      </c>
      <c r="EF40" s="19">
        <v>150</v>
      </c>
      <c r="EG40" s="19">
        <v>35430</v>
      </c>
      <c r="EH40" s="19">
        <v>34905.666525115063</v>
      </c>
      <c r="EI40" s="19">
        <v>26839.34245141019</v>
      </c>
      <c r="EJ40" s="19">
        <v>8019.9316481996111</v>
      </c>
      <c r="EK40" s="19">
        <v>38.463437955098641</v>
      </c>
      <c r="EL40" s="19">
        <v>7.9289866803015316</v>
      </c>
      <c r="EM40" s="19">
        <v>8.6986082770683567E-7</v>
      </c>
    </row>
    <row r="41" spans="1:143" x14ac:dyDescent="0.25">
      <c r="A41" s="51" t="s">
        <v>115</v>
      </c>
      <c r="B41" s="44">
        <f t="shared" si="0"/>
        <v>93.8</v>
      </c>
      <c r="C41"/>
      <c r="D41" s="5"/>
      <c r="E41" s="5"/>
      <c r="F41" s="5"/>
      <c r="G41" s="5"/>
      <c r="H41" s="5"/>
      <c r="I41" s="5"/>
      <c r="J41" s="5"/>
      <c r="K41" s="5"/>
      <c r="M41" s="17"/>
      <c r="N41" s="17">
        <v>1242.3037037037036</v>
      </c>
      <c r="O41" s="17">
        <v>-15.070370370370416</v>
      </c>
      <c r="P41" s="19">
        <f>IF('Data-Plot'!C41="","",$Q$11+('Data-Plot'!C41-'Data-Plot'!D41)*$P$9)</f>
        <v>124092.31714310858</v>
      </c>
      <c r="Q41" s="19">
        <f>IF('Data-Plot'!C41="","",MAX('Data-Plot'!$C$11:$C$1010)*(1+$Q$9/100))</f>
        <v>123527.25</v>
      </c>
      <c r="R41" s="19">
        <f>IF('Data-Plot'!C41="","",('Data-Plot'!C41-'Data-Plot'!D41)*$P$9)</f>
        <v>565.06714310858661</v>
      </c>
      <c r="S41" s="19">
        <v>41835.932856891413</v>
      </c>
      <c r="T41" s="19">
        <v>30788.600162665349</v>
      </c>
      <c r="U41" s="19">
        <v>10979.811206124066</v>
      </c>
      <c r="V41" s="19">
        <v>55.534242936174365</v>
      </c>
      <c r="W41" s="19">
        <v>11.987243259162083</v>
      </c>
      <c r="X41" s="19">
        <v>1.9066557188103471E-6</v>
      </c>
      <c r="AC41" s="17"/>
      <c r="AE41" s="19">
        <v>155</v>
      </c>
      <c r="AF41" s="19">
        <v>3111</v>
      </c>
      <c r="AG41" s="19">
        <v>3039.4926240723321</v>
      </c>
      <c r="AH41" s="19">
        <v>2431.6789034586582</v>
      </c>
      <c r="AI41" s="19">
        <v>605.65299442070807</v>
      </c>
      <c r="AJ41" s="19">
        <v>1.9000521044973331</v>
      </c>
      <c r="AK41" s="19">
        <v>0.26067400344961822</v>
      </c>
      <c r="AL41" s="19">
        <v>8.5018667936244467E-8</v>
      </c>
      <c r="AT41" s="19">
        <v>155</v>
      </c>
      <c r="AU41" s="19">
        <v>5711</v>
      </c>
      <c r="AV41" s="19">
        <v>5509.1775493364348</v>
      </c>
      <c r="AW41" s="19">
        <v>4258.543587593721</v>
      </c>
      <c r="AX41" s="19">
        <v>1245.8077524339967</v>
      </c>
      <c r="AY41" s="19">
        <v>4.2903654202153882</v>
      </c>
      <c r="AZ41" s="19">
        <v>0.53584374484837016</v>
      </c>
      <c r="BA41" s="19">
        <v>1.4365282898999158E-7</v>
      </c>
      <c r="BI41" s="19">
        <v>155</v>
      </c>
      <c r="BJ41" s="19">
        <v>8768</v>
      </c>
      <c r="BK41" s="19">
        <v>8770.5428596549827</v>
      </c>
      <c r="BL41" s="19">
        <v>6576.0065588495645</v>
      </c>
      <c r="BM41" s="19">
        <v>2187.8681674560953</v>
      </c>
      <c r="BN41" s="19">
        <v>5.7063505910597829</v>
      </c>
      <c r="BO41" s="19">
        <v>0.96178250820043421</v>
      </c>
      <c r="BP41" s="19">
        <v>2.5006341054352086E-7</v>
      </c>
      <c r="BX41" s="19">
        <v>155</v>
      </c>
      <c r="BY41" s="19">
        <v>12021</v>
      </c>
      <c r="BZ41" s="19">
        <v>11816.973009643796</v>
      </c>
      <c r="CA41" s="19">
        <v>8777.2365898142452</v>
      </c>
      <c r="CB41" s="19">
        <v>3030.4903435132528</v>
      </c>
      <c r="CC41" s="19">
        <v>7.7918573065126733</v>
      </c>
      <c r="CD41" s="19">
        <v>1.4542187221291287</v>
      </c>
      <c r="CE41" s="19">
        <v>2.8765611314978661E-7</v>
      </c>
      <c r="CM41" s="19">
        <v>155</v>
      </c>
      <c r="CN41" s="19">
        <v>20383</v>
      </c>
      <c r="CO41" s="19">
        <v>19916.951651799085</v>
      </c>
      <c r="CP41" s="19">
        <v>14459.285908657381</v>
      </c>
      <c r="CQ41" s="19">
        <v>5429.3023014081791</v>
      </c>
      <c r="CR41" s="19">
        <v>24.719736368659063</v>
      </c>
      <c r="CS41" s="19">
        <v>3.6437047142547119</v>
      </c>
      <c r="CT41" s="19">
        <v>6.5061476451878475E-7</v>
      </c>
      <c r="DB41" s="19">
        <v>155</v>
      </c>
      <c r="DC41" s="19">
        <v>28889</v>
      </c>
      <c r="DD41" s="19">
        <v>28134.445514944513</v>
      </c>
      <c r="DE41" s="19">
        <v>20529.711131240074</v>
      </c>
      <c r="DF41" s="19">
        <v>7560.0479499225585</v>
      </c>
      <c r="DG41" s="19">
        <v>38.532796952977513</v>
      </c>
      <c r="DH41" s="19">
        <v>6.1536357363955103</v>
      </c>
      <c r="DI41" s="19">
        <v>1.0925058297982457E-6</v>
      </c>
      <c r="DQ41" s="19">
        <v>155</v>
      </c>
      <c r="DR41" s="19">
        <v>35877</v>
      </c>
      <c r="DS41" s="19">
        <v>35402.281437149977</v>
      </c>
      <c r="DT41" s="19">
        <v>25838.987918391871</v>
      </c>
      <c r="DU41" s="19">
        <v>9508.1883263000873</v>
      </c>
      <c r="DV41" s="19">
        <v>42.535169764017702</v>
      </c>
      <c r="DW41" s="19">
        <v>8.5700212743828903</v>
      </c>
      <c r="DX41" s="19">
        <v>1.4196172200167112E-6</v>
      </c>
      <c r="EF41" s="19">
        <v>155</v>
      </c>
      <c r="EG41" s="19">
        <v>42401</v>
      </c>
      <c r="EH41" s="19">
        <v>41835.932856891413</v>
      </c>
      <c r="EI41" s="19">
        <v>30788.600162665349</v>
      </c>
      <c r="EJ41" s="19">
        <v>10979.811206124066</v>
      </c>
      <c r="EK41" s="19">
        <v>55.534242936174365</v>
      </c>
      <c r="EL41" s="19">
        <v>11.987243259162083</v>
      </c>
      <c r="EM41" s="19">
        <v>1.9066557188103471E-6</v>
      </c>
    </row>
    <row r="42" spans="1:143" x14ac:dyDescent="0.25">
      <c r="A42" s="51" t="s">
        <v>116</v>
      </c>
      <c r="B42" s="44">
        <f t="shared" si="0"/>
        <v>96.266666666666666</v>
      </c>
      <c r="C42"/>
      <c r="D42" s="5"/>
      <c r="E42" s="5"/>
      <c r="F42" s="5"/>
      <c r="G42" s="5"/>
      <c r="H42" s="5"/>
      <c r="I42" s="5"/>
      <c r="J42" s="5"/>
      <c r="K42" s="5"/>
      <c r="M42" s="17"/>
      <c r="N42" s="17">
        <v>1140.3037037037036</v>
      </c>
      <c r="O42" s="17">
        <v>-19.16222222222218</v>
      </c>
      <c r="P42" s="19">
        <f>IF('Data-Plot'!C42="","",$Q$11+('Data-Plot'!C42-'Data-Plot'!D42)*$P$9)</f>
        <v>123404.08639025941</v>
      </c>
      <c r="Q42" s="19">
        <f>IF('Data-Plot'!C42="","",MAX('Data-Plot'!$C$11:$C$1010)*(1+$Q$9/100))</f>
        <v>123527.25</v>
      </c>
      <c r="R42" s="19">
        <f>IF('Data-Plot'!C42="","",('Data-Plot'!C42-'Data-Plot'!D42)*$P$9)</f>
        <v>-123.16360974059353</v>
      </c>
      <c r="S42" s="19">
        <v>48367.163609740594</v>
      </c>
      <c r="T42" s="19">
        <v>33401.767071646464</v>
      </c>
      <c r="U42" s="19">
        <v>14867.949481230453</v>
      </c>
      <c r="V42" s="19">
        <v>79.496671311186347</v>
      </c>
      <c r="W42" s="19">
        <v>17.950381448313934</v>
      </c>
      <c r="X42" s="19">
        <v>4.1041792778983434E-6</v>
      </c>
      <c r="AC42" s="17"/>
      <c r="AE42" s="19">
        <v>160</v>
      </c>
      <c r="AF42" s="19">
        <v>3336</v>
      </c>
      <c r="AG42" s="19">
        <v>3342.4375138865962</v>
      </c>
      <c r="AH42" s="19">
        <v>2516.8245306192644</v>
      </c>
      <c r="AI42" s="19">
        <v>822.5030109947545</v>
      </c>
      <c r="AJ42" s="19">
        <v>2.7196212870279295</v>
      </c>
      <c r="AK42" s="19">
        <v>0.39035080254243004</v>
      </c>
      <c r="AL42" s="19">
        <v>1.8300726855929044E-7</v>
      </c>
      <c r="AT42" s="19">
        <v>160</v>
      </c>
      <c r="AU42" s="19">
        <v>5938</v>
      </c>
      <c r="AV42" s="19">
        <v>6048.4934049691419</v>
      </c>
      <c r="AW42" s="19">
        <v>4349.2427331294493</v>
      </c>
      <c r="AX42" s="19">
        <v>1692.3081841504063</v>
      </c>
      <c r="AY42" s="19">
        <v>6.1400797880639901</v>
      </c>
      <c r="AZ42" s="19">
        <v>0.80240759200238998</v>
      </c>
      <c r="BA42" s="19">
        <v>3.0922046289900821E-7</v>
      </c>
      <c r="BI42" s="19">
        <v>160</v>
      </c>
      <c r="BJ42" s="19">
        <v>9666</v>
      </c>
      <c r="BK42" s="19">
        <v>9662.5330588726629</v>
      </c>
      <c r="BL42" s="19">
        <v>6683.6388216401392</v>
      </c>
      <c r="BM42" s="19">
        <v>2969.2870667516877</v>
      </c>
      <c r="BN42" s="19">
        <v>8.1669346546670365</v>
      </c>
      <c r="BO42" s="19">
        <v>1.4402352878934355</v>
      </c>
      <c r="BP42" s="19">
        <v>5.3827497937826117E-7</v>
      </c>
      <c r="BX42" s="19">
        <v>160</v>
      </c>
      <c r="BY42" s="19">
        <v>12948</v>
      </c>
      <c r="BZ42" s="19">
        <v>12981.820545626337</v>
      </c>
      <c r="CA42" s="19">
        <v>8855.9830906861225</v>
      </c>
      <c r="CB42" s="19">
        <v>4112.5079028650171</v>
      </c>
      <c r="CC42" s="19">
        <v>11.151911994050302</v>
      </c>
      <c r="CD42" s="19">
        <v>2.17763946195317</v>
      </c>
      <c r="CE42" s="19">
        <v>6.1919529945550968E-7</v>
      </c>
      <c r="CM42" s="19">
        <v>160</v>
      </c>
      <c r="CN42" s="19">
        <v>22305</v>
      </c>
      <c r="CO42" s="19">
        <v>22297.91120698888</v>
      </c>
      <c r="CP42" s="19">
        <v>14893.020604238685</v>
      </c>
      <c r="CQ42" s="19">
        <v>7364.0593847106056</v>
      </c>
      <c r="CR42" s="19">
        <v>35.374917538130958</v>
      </c>
      <c r="CS42" s="19">
        <v>5.4562991009735944</v>
      </c>
      <c r="CT42" s="19">
        <v>1.4004833741662266E-6</v>
      </c>
      <c r="DB42" s="19">
        <v>160</v>
      </c>
      <c r="DC42" s="19">
        <v>32249</v>
      </c>
      <c r="DD42" s="19">
        <v>31882.51439376286</v>
      </c>
      <c r="DE42" s="19">
        <v>21567.145620763087</v>
      </c>
      <c r="DF42" s="19">
        <v>10251.004144431703</v>
      </c>
      <c r="DG42" s="19">
        <v>55.149809344341627</v>
      </c>
      <c r="DH42" s="19">
        <v>9.2148168720507364</v>
      </c>
      <c r="DI42" s="19">
        <v>2.3516777273541738E-6</v>
      </c>
      <c r="DQ42" s="19">
        <v>160</v>
      </c>
      <c r="DR42" s="19">
        <v>40740</v>
      </c>
      <c r="DS42" s="19">
        <v>40501.222143583494</v>
      </c>
      <c r="DT42" s="19">
        <v>27542.156043282674</v>
      </c>
      <c r="DU42" s="19">
        <v>12881.345054897372</v>
      </c>
      <c r="DV42" s="19">
        <v>60.887788109125779</v>
      </c>
      <c r="DW42" s="19">
        <v>12.833254238524198</v>
      </c>
      <c r="DX42" s="19">
        <v>3.0558026388751859E-6</v>
      </c>
      <c r="EF42" s="19">
        <v>160</v>
      </c>
      <c r="EG42" s="19">
        <v>48244</v>
      </c>
      <c r="EH42" s="19">
        <v>48367.163609740594</v>
      </c>
      <c r="EI42" s="19">
        <v>33401.767071646464</v>
      </c>
      <c r="EJ42" s="19">
        <v>14867.949481230453</v>
      </c>
      <c r="EK42" s="19">
        <v>79.496671311186347</v>
      </c>
      <c r="EL42" s="19">
        <v>17.950381448313934</v>
      </c>
      <c r="EM42" s="19">
        <v>4.1041792778983434E-6</v>
      </c>
    </row>
    <row r="43" spans="1:143" x14ac:dyDescent="0.25">
      <c r="A43" s="51" t="s">
        <v>117</v>
      </c>
      <c r="B43" s="44">
        <f t="shared" si="0"/>
        <v>98.73333333333332</v>
      </c>
      <c r="C43"/>
      <c r="D43" s="5"/>
      <c r="E43" s="5"/>
      <c r="F43" s="5"/>
      <c r="G43" s="5"/>
      <c r="H43" s="5"/>
      <c r="I43" s="5"/>
      <c r="J43" s="5"/>
      <c r="K43" s="5"/>
      <c r="M43" s="17"/>
      <c r="N43" s="17">
        <v>1050.6814814814818</v>
      </c>
      <c r="O43" s="17">
        <v>-9.5107407407407205</v>
      </c>
      <c r="P43" s="19">
        <f>IF('Data-Plot'!C43="","",$Q$11+('Data-Plot'!C43-'Data-Plot'!D43)*$P$9)</f>
        <v>123538.1609479973</v>
      </c>
      <c r="Q43" s="19">
        <f>IF('Data-Plot'!C43="","",MAX('Data-Plot'!$C$11:$C$1010)*(1+$Q$9/100))</f>
        <v>123527.25</v>
      </c>
      <c r="R43" s="19">
        <f>IF('Data-Plot'!C43="","",('Data-Plot'!C43-'Data-Plot'!D43)*$P$9)</f>
        <v>10.910947997304902</v>
      </c>
      <c r="S43" s="19">
        <v>54166.089052002695</v>
      </c>
      <c r="T43" s="19">
        <v>34131.610468485538</v>
      </c>
      <c r="U43" s="19">
        <v>19894.990033601873</v>
      </c>
      <c r="V43" s="19">
        <v>112.85546972293373</v>
      </c>
      <c r="W43" s="19">
        <v>26.633071511117318</v>
      </c>
      <c r="X43" s="19">
        <v>8.6812303107198688E-6</v>
      </c>
      <c r="AC43" s="17"/>
      <c r="AE43" s="19">
        <v>165</v>
      </c>
      <c r="AF43" s="19">
        <v>3391</v>
      </c>
      <c r="AG43" s="19">
        <v>3518.9629289513909</v>
      </c>
      <c r="AH43" s="19">
        <v>2409.6039139570235</v>
      </c>
      <c r="AI43" s="19">
        <v>1104.9195726966395</v>
      </c>
      <c r="AJ43" s="19">
        <v>3.8602705118377685</v>
      </c>
      <c r="AK43" s="19">
        <v>0.57917139879011159</v>
      </c>
      <c r="AL43" s="19">
        <v>3.8710010926986363E-7</v>
      </c>
      <c r="AT43" s="19">
        <v>165</v>
      </c>
      <c r="AU43" s="19">
        <v>6339</v>
      </c>
      <c r="AV43" s="19">
        <v>6387.4492431586377</v>
      </c>
      <c r="AW43" s="19">
        <v>4103.3413275717985</v>
      </c>
      <c r="AX43" s="19">
        <v>2274.2038548016967</v>
      </c>
      <c r="AY43" s="19">
        <v>8.7135137257178705</v>
      </c>
      <c r="AZ43" s="19">
        <v>1.190546405355942</v>
      </c>
      <c r="BA43" s="19">
        <v>6.5406841990097679E-7</v>
      </c>
      <c r="BI43" s="19">
        <v>165</v>
      </c>
      <c r="BJ43" s="19">
        <v>10030</v>
      </c>
      <c r="BK43" s="19">
        <v>10206.125636847786</v>
      </c>
      <c r="BL43" s="19">
        <v>6207.0754753342644</v>
      </c>
      <c r="BM43" s="19">
        <v>3985.3226002747065</v>
      </c>
      <c r="BN43" s="19">
        <v>11.59065953647181</v>
      </c>
      <c r="BO43" s="19">
        <v>2.1369005637725751</v>
      </c>
      <c r="BP43" s="19">
        <v>1.138568456731293E-6</v>
      </c>
      <c r="BX43" s="19">
        <v>165</v>
      </c>
      <c r="BY43" s="19">
        <v>13730</v>
      </c>
      <c r="BZ43" s="19">
        <v>13729.971859161718</v>
      </c>
      <c r="CA43" s="19">
        <v>8191.8271538972185</v>
      </c>
      <c r="CB43" s="19">
        <v>5519.0863159122191</v>
      </c>
      <c r="CC43" s="19">
        <v>15.827392513415839</v>
      </c>
      <c r="CD43" s="19">
        <v>3.2309955291305275</v>
      </c>
      <c r="CE43" s="19">
        <v>1.3097325038900131E-6</v>
      </c>
      <c r="CM43" s="19">
        <v>165</v>
      </c>
      <c r="CN43" s="19">
        <v>24157</v>
      </c>
      <c r="CO43" s="19">
        <v>24178.016807487093</v>
      </c>
      <c r="CP43" s="19">
        <v>14243.805469980913</v>
      </c>
      <c r="CQ43" s="19">
        <v>9875.9191414890101</v>
      </c>
      <c r="CR43" s="19">
        <v>50.19663701279277</v>
      </c>
      <c r="CS43" s="19">
        <v>8.0955560420505517</v>
      </c>
      <c r="CT43" s="19">
        <v>2.9623264225173604E-6</v>
      </c>
      <c r="DB43" s="19">
        <v>165</v>
      </c>
      <c r="DC43" s="19">
        <v>35079</v>
      </c>
      <c r="DD43" s="19">
        <v>35078.991672933145</v>
      </c>
      <c r="DE43" s="19">
        <v>21245.081735374901</v>
      </c>
      <c r="DF43" s="19">
        <v>13741.964945449834</v>
      </c>
      <c r="DG43" s="19">
        <v>78.27289054364357</v>
      </c>
      <c r="DH43" s="19">
        <v>13.672096590450192</v>
      </c>
      <c r="DI43" s="19">
        <v>4.9743090117587456E-6</v>
      </c>
      <c r="DQ43" s="19">
        <v>165</v>
      </c>
      <c r="DR43" s="19">
        <v>45131</v>
      </c>
      <c r="DS43" s="19">
        <v>44998.338773904397</v>
      </c>
      <c r="DT43" s="19">
        <v>27641.07183335787</v>
      </c>
      <c r="DU43" s="19">
        <v>17247.790021224191</v>
      </c>
      <c r="DV43" s="19">
        <v>86.436113863342158</v>
      </c>
      <c r="DW43" s="19">
        <v>19.040798995304058</v>
      </c>
      <c r="DX43" s="19">
        <v>6.4636860858637549E-6</v>
      </c>
      <c r="EF43" s="19">
        <v>165</v>
      </c>
      <c r="EG43" s="19">
        <v>54177</v>
      </c>
      <c r="EH43" s="19">
        <v>54166.089052002695</v>
      </c>
      <c r="EI43" s="19">
        <v>34131.610468485538</v>
      </c>
      <c r="EJ43" s="19">
        <v>19894.990033601873</v>
      </c>
      <c r="EK43" s="19">
        <v>112.85546972293373</v>
      </c>
      <c r="EL43" s="19">
        <v>26.633071511117318</v>
      </c>
      <c r="EM43" s="19">
        <v>8.6812303107198688E-6</v>
      </c>
    </row>
    <row r="44" spans="1:143" x14ac:dyDescent="0.25">
      <c r="A44" s="51" t="s">
        <v>118</v>
      </c>
      <c r="B44" s="44">
        <f t="shared" si="0"/>
        <v>101.19999999999999</v>
      </c>
      <c r="C44"/>
      <c r="D44" s="5"/>
      <c r="E44" s="5"/>
      <c r="F44" s="5"/>
      <c r="G44" s="5"/>
      <c r="H44" s="5"/>
      <c r="I44" s="5"/>
      <c r="J44" s="5"/>
      <c r="K44" s="5"/>
      <c r="M44" s="17"/>
      <c r="N44" s="17">
        <v>1045.1962962962964</v>
      </c>
      <c r="O44" s="17">
        <v>10.564814814814735</v>
      </c>
      <c r="P44" s="19">
        <f>IF('Data-Plot'!C44="","",$Q$11+('Data-Plot'!C44-'Data-Plot'!D44)*$P$9)</f>
        <v>122247.50531123151</v>
      </c>
      <c r="Q44" s="19">
        <f>IF('Data-Plot'!C44="","",MAX('Data-Plot'!$C$11:$C$1010)*(1+$Q$9/100))</f>
        <v>123527.25</v>
      </c>
      <c r="R44" s="19">
        <f>IF('Data-Plot'!C44="","",('Data-Plot'!C44-'Data-Plot'!D44)*$P$9)</f>
        <v>-1279.7446887684855</v>
      </c>
      <c r="S44" s="19">
        <v>59277.744688768486</v>
      </c>
      <c r="T44" s="19">
        <v>32805.566324188592</v>
      </c>
      <c r="U44" s="19">
        <v>26274.092795701141</v>
      </c>
      <c r="V44" s="19">
        <v>158.92078596698869</v>
      </c>
      <c r="W44" s="19">
        <v>39.164764856892639</v>
      </c>
      <c r="X44" s="19">
        <v>1.8054869893943008E-5</v>
      </c>
      <c r="AC44" s="17"/>
      <c r="AE44" s="19">
        <v>170</v>
      </c>
      <c r="AF44" s="19">
        <v>3654</v>
      </c>
      <c r="AG44" s="19">
        <v>3595.116329744239</v>
      </c>
      <c r="AH44" s="19">
        <v>2121.9662579855722</v>
      </c>
      <c r="AI44" s="19">
        <v>1466.8635520953221</v>
      </c>
      <c r="AJ44" s="19">
        <v>5.4348162918137666</v>
      </c>
      <c r="AK44" s="19">
        <v>0.85170256645591114</v>
      </c>
      <c r="AL44" s="19">
        <v>8.0507507104424161E-7</v>
      </c>
      <c r="AT44" s="19">
        <v>170</v>
      </c>
      <c r="AU44" s="19">
        <v>6505</v>
      </c>
      <c r="AV44" s="19">
        <v>6593.9623947224309</v>
      </c>
      <c r="AW44" s="19">
        <v>3559.293667137189</v>
      </c>
      <c r="AX44" s="19">
        <v>3020.6539348291985</v>
      </c>
      <c r="AY44" s="19">
        <v>12.264033485932432</v>
      </c>
      <c r="AZ44" s="19">
        <v>1.7507579098065302</v>
      </c>
      <c r="BA44" s="19">
        <v>1.3603049108289015E-6</v>
      </c>
      <c r="BI44" s="19">
        <v>170</v>
      </c>
      <c r="BJ44" s="19">
        <v>10514</v>
      </c>
      <c r="BK44" s="19">
        <v>10514.061690131713</v>
      </c>
      <c r="BL44" s="19">
        <v>5210.0030350925381</v>
      </c>
      <c r="BM44" s="19">
        <v>5284.6011215067374</v>
      </c>
      <c r="BN44" s="19">
        <v>16.315116856572864</v>
      </c>
      <c r="BO44" s="19">
        <v>3.1424143079183895</v>
      </c>
      <c r="BP44" s="19">
        <v>2.3679483917401523E-6</v>
      </c>
      <c r="BX44" s="19">
        <v>170</v>
      </c>
      <c r="BY44" s="19">
        <v>14098</v>
      </c>
      <c r="BZ44" s="19">
        <v>14238.015562073815</v>
      </c>
      <c r="CA44" s="19">
        <v>6893.7520342769785</v>
      </c>
      <c r="CB44" s="19">
        <v>7317.2326259218426</v>
      </c>
      <c r="CC44" s="19">
        <v>22.279573823933895</v>
      </c>
      <c r="CD44" s="19">
        <v>4.7513253271317373</v>
      </c>
      <c r="CE44" s="19">
        <v>2.7239284189869182E-6</v>
      </c>
      <c r="CM44" s="19">
        <v>170</v>
      </c>
      <c r="CN44" s="19">
        <v>25684</v>
      </c>
      <c r="CO44" s="19">
        <v>25775.466398888813</v>
      </c>
      <c r="CP44" s="19">
        <v>12611.584354158997</v>
      </c>
      <c r="CQ44" s="19">
        <v>13081.336066333441</v>
      </c>
      <c r="CR44" s="19">
        <v>70.641165727439898</v>
      </c>
      <c r="CS44" s="19">
        <v>11.904806508010545</v>
      </c>
      <c r="CT44" s="19">
        <v>6.1609260703171932E-6</v>
      </c>
      <c r="DB44" s="19">
        <v>170</v>
      </c>
      <c r="DC44" s="19">
        <v>37935</v>
      </c>
      <c r="DD44" s="19">
        <v>37937.998478562629</v>
      </c>
      <c r="DE44" s="19">
        <v>19615.50507268099</v>
      </c>
      <c r="DF44" s="19">
        <v>18192.203921013708</v>
      </c>
      <c r="DG44" s="19">
        <v>110.18417163701712</v>
      </c>
      <c r="DH44" s="19">
        <v>20.105302885544177</v>
      </c>
      <c r="DI44" s="19">
        <v>1.0345365668994039E-5</v>
      </c>
      <c r="DQ44" s="19">
        <v>170</v>
      </c>
      <c r="DR44" s="19">
        <v>48446</v>
      </c>
      <c r="DS44" s="19">
        <v>49070.302848047191</v>
      </c>
      <c r="DT44" s="19">
        <v>26118.927025241868</v>
      </c>
      <c r="DU44" s="19">
        <v>22797.661475897999</v>
      </c>
      <c r="DV44" s="19">
        <v>121.7141669985036</v>
      </c>
      <c r="DW44" s="19">
        <v>28.00016646591051</v>
      </c>
      <c r="DX44" s="19">
        <v>1.3442911562184649E-5</v>
      </c>
      <c r="EF44" s="19">
        <v>170</v>
      </c>
      <c r="EG44" s="19">
        <v>57998</v>
      </c>
      <c r="EH44" s="19">
        <v>59277.744688768486</v>
      </c>
      <c r="EI44" s="19">
        <v>32805.566324188592</v>
      </c>
      <c r="EJ44" s="19">
        <v>26274.092795701141</v>
      </c>
      <c r="EK44" s="19">
        <v>158.92078596698869</v>
      </c>
      <c r="EL44" s="19">
        <v>39.164764856892639</v>
      </c>
      <c r="EM44" s="19">
        <v>1.8054869893943008E-5</v>
      </c>
    </row>
    <row r="45" spans="1:143" x14ac:dyDescent="0.25">
      <c r="A45" s="51" t="s">
        <v>119</v>
      </c>
      <c r="B45" s="44">
        <f t="shared" si="0"/>
        <v>103.66666666666666</v>
      </c>
      <c r="C45"/>
      <c r="D45" s="5"/>
      <c r="E45" s="5"/>
      <c r="F45" s="5"/>
      <c r="G45" s="5"/>
      <c r="H45" s="5"/>
      <c r="I45" s="5"/>
      <c r="J45" s="5"/>
      <c r="K45" s="5"/>
      <c r="M45" s="17"/>
      <c r="N45" s="17">
        <v>1156.3296296296292</v>
      </c>
      <c r="O45" s="17">
        <v>30.778518518518467</v>
      </c>
      <c r="P45" s="19">
        <f>IF('Data-Plot'!C45="","",$Q$11+('Data-Plot'!C45-'Data-Plot'!D45)*$P$9)</f>
        <v>121364.76450247178</v>
      </c>
      <c r="Q45" s="19">
        <f>IF('Data-Plot'!C45="","",MAX('Data-Plot'!$C$11:$C$1010)*(1+$Q$9/100))</f>
        <v>123527.25</v>
      </c>
      <c r="R45" s="19">
        <f>IF('Data-Plot'!C45="","",('Data-Plot'!C45-'Data-Plot'!D45)*$P$9)</f>
        <v>-2162.4854975282142</v>
      </c>
      <c r="S45" s="19">
        <v>64174.485497528214</v>
      </c>
      <c r="T45" s="19">
        <v>29707.093707089836</v>
      </c>
      <c r="U45" s="19">
        <v>34188.264746836161</v>
      </c>
      <c r="V45" s="19">
        <v>222.0287153972647</v>
      </c>
      <c r="W45" s="19">
        <v>57.098291263715595</v>
      </c>
      <c r="X45" s="19">
        <v>3.6941227116412432E-5</v>
      </c>
      <c r="AC45" s="17"/>
      <c r="AE45" s="19">
        <v>175</v>
      </c>
      <c r="AF45" s="19">
        <v>3676</v>
      </c>
      <c r="AG45" s="19">
        <v>3646.3839721534514</v>
      </c>
      <c r="AH45" s="19">
        <v>1715.5798982686933</v>
      </c>
      <c r="AI45" s="19">
        <v>1921.9715789514091</v>
      </c>
      <c r="AJ45" s="19">
        <v>7.5907689983146174</v>
      </c>
      <c r="AK45" s="19">
        <v>1.2417242878080736</v>
      </c>
      <c r="AL45" s="19">
        <v>1.6472265501233835E-6</v>
      </c>
      <c r="AT45" s="19">
        <v>175</v>
      </c>
      <c r="AU45" s="19">
        <v>6884</v>
      </c>
      <c r="AV45" s="19">
        <v>6816.3661639811189</v>
      </c>
      <c r="AW45" s="19">
        <v>2836.2436037076236</v>
      </c>
      <c r="AX45" s="19">
        <v>3960.4480153472055</v>
      </c>
      <c r="AY45" s="19">
        <v>17.122065735821145</v>
      </c>
      <c r="AZ45" s="19">
        <v>2.5524764072127293</v>
      </c>
      <c r="BA45" s="19">
        <v>2.7832564266301584E-6</v>
      </c>
      <c r="BI45" s="19">
        <v>175</v>
      </c>
      <c r="BJ45" s="19">
        <v>10877</v>
      </c>
      <c r="BK45" s="19">
        <v>10863.268739677287</v>
      </c>
      <c r="BL45" s="19">
        <v>3922.4401109059104</v>
      </c>
      <c r="BM45" s="19">
        <v>6913.466271665061</v>
      </c>
      <c r="BN45" s="19">
        <v>22.780952937168209</v>
      </c>
      <c r="BO45" s="19">
        <v>4.581399324199082</v>
      </c>
      <c r="BP45" s="19">
        <v>4.8449487513070133E-6</v>
      </c>
      <c r="BX45" s="19">
        <v>175</v>
      </c>
      <c r="BY45" s="19">
        <v>14911</v>
      </c>
      <c r="BZ45" s="19">
        <v>14866.914277241245</v>
      </c>
      <c r="CA45" s="19">
        <v>5258.3167071442776</v>
      </c>
      <c r="CB45" s="19">
        <v>9570.559784104973</v>
      </c>
      <c r="CC45" s="19">
        <v>31.110728870579695</v>
      </c>
      <c r="CD45" s="19">
        <v>6.9270515481116339</v>
      </c>
      <c r="CE45" s="19">
        <v>5.5733028805646846E-6</v>
      </c>
      <c r="CM45" s="19">
        <v>175</v>
      </c>
      <c r="CN45" s="19">
        <v>27405</v>
      </c>
      <c r="CO45" s="19">
        <v>27550.171865327524</v>
      </c>
      <c r="CP45" s="19">
        <v>10345.839710628254</v>
      </c>
      <c r="CQ45" s="19">
        <v>17088.370592572239</v>
      </c>
      <c r="CR45" s="19">
        <v>98.605456752236961</v>
      </c>
      <c r="CS45" s="19">
        <v>17.356092769212225</v>
      </c>
      <c r="CT45" s="19">
        <v>1.2605583455528585E-5</v>
      </c>
      <c r="DB45" s="19">
        <v>175</v>
      </c>
      <c r="DC45" s="19">
        <v>40422</v>
      </c>
      <c r="DD45" s="19">
        <v>40955.034601323394</v>
      </c>
      <c r="DE45" s="19">
        <v>17024.314968447343</v>
      </c>
      <c r="DF45" s="19">
        <v>23747.543990217615</v>
      </c>
      <c r="DG45" s="19">
        <v>153.86398848751068</v>
      </c>
      <c r="DH45" s="19">
        <v>29.311633003751204</v>
      </c>
      <c r="DI45" s="19">
        <v>2.1167170134120024E-5</v>
      </c>
      <c r="DQ45" s="19">
        <v>175</v>
      </c>
      <c r="DR45" s="19">
        <v>52008</v>
      </c>
      <c r="DS45" s="19">
        <v>53222.566877708603</v>
      </c>
      <c r="DT45" s="19">
        <v>23309.485459255578</v>
      </c>
      <c r="DU45" s="19">
        <v>29698.219253395051</v>
      </c>
      <c r="DV45" s="19">
        <v>170.04054686840863</v>
      </c>
      <c r="DW45" s="19">
        <v>40.821590684654289</v>
      </c>
      <c r="DX45" s="19">
        <v>2.7504914300832869E-5</v>
      </c>
      <c r="EF45" s="19">
        <v>175</v>
      </c>
      <c r="EG45" s="19">
        <v>62012</v>
      </c>
      <c r="EH45" s="19">
        <v>64174.485497528214</v>
      </c>
      <c r="EI45" s="19">
        <v>29707.093707089836</v>
      </c>
      <c r="EJ45" s="19">
        <v>34188.264746836161</v>
      </c>
      <c r="EK45" s="19">
        <v>222.0287153972647</v>
      </c>
      <c r="EL45" s="19">
        <v>57.098291263715595</v>
      </c>
      <c r="EM45" s="19">
        <v>3.6941227116412432E-5</v>
      </c>
    </row>
    <row r="46" spans="1:143" x14ac:dyDescent="0.25">
      <c r="A46" s="51" t="s">
        <v>120</v>
      </c>
      <c r="B46" s="44">
        <f t="shared" si="0"/>
        <v>106.13333333333333</v>
      </c>
      <c r="C46"/>
      <c r="D46" s="5"/>
      <c r="E46" s="5"/>
      <c r="F46" s="5"/>
      <c r="G46" s="5"/>
      <c r="H46" s="5"/>
      <c r="I46" s="5"/>
      <c r="J46" s="5"/>
      <c r="K46" s="5"/>
      <c r="M46" s="17"/>
      <c r="N46" s="17">
        <v>1352.9814814814811</v>
      </c>
      <c r="O46" s="17">
        <v>40.16037037037038</v>
      </c>
      <c r="P46" s="19">
        <f>IF('Data-Plot'!C46="","",$Q$11+('Data-Plot'!C46-'Data-Plot'!D46)*$P$9)</f>
        <v>122239.03316368499</v>
      </c>
      <c r="Q46" s="19">
        <f>IF('Data-Plot'!C46="","",MAX('Data-Plot'!$C$11:$C$1010)*(1+$Q$9/100))</f>
        <v>123527.25</v>
      </c>
      <c r="R46" s="19">
        <f>IF('Data-Plot'!C46="","",('Data-Plot'!C46-'Data-Plot'!D46)*$P$9)</f>
        <v>-1288.2168363150122</v>
      </c>
      <c r="S46" s="19">
        <v>69587.216836315012</v>
      </c>
      <c r="T46" s="19">
        <v>25459.681538139586</v>
      </c>
      <c r="U46" s="19">
        <v>43737.176649499554</v>
      </c>
      <c r="V46" s="19">
        <v>307.80729293416033</v>
      </c>
      <c r="W46" s="19">
        <v>82.551281342720401</v>
      </c>
      <c r="X46" s="19">
        <v>7.4398989204355677E-5</v>
      </c>
      <c r="AC46" s="17"/>
      <c r="AE46" s="19">
        <v>180</v>
      </c>
      <c r="AF46" s="19">
        <v>3765</v>
      </c>
      <c r="AG46" s="19">
        <v>3769.8281208590229</v>
      </c>
      <c r="AH46" s="19">
        <v>1276.4085707220522</v>
      </c>
      <c r="AI46" s="19">
        <v>2481.1051465442188</v>
      </c>
      <c r="AJ46" s="19">
        <v>10.519088574565709</v>
      </c>
      <c r="AK46" s="19">
        <v>1.795311700701067</v>
      </c>
      <c r="AL46" s="19">
        <v>3.3174856362953744E-6</v>
      </c>
      <c r="AT46" s="19">
        <v>180</v>
      </c>
      <c r="AU46" s="19">
        <v>7254</v>
      </c>
      <c r="AV46" s="19">
        <v>7227.9790844025656</v>
      </c>
      <c r="AW46" s="19">
        <v>2083.4618496824633</v>
      </c>
      <c r="AX46" s="19">
        <v>5117.1130275356345</v>
      </c>
      <c r="AY46" s="19">
        <v>23.713795744740874</v>
      </c>
      <c r="AZ46" s="19">
        <v>3.6904058342959742</v>
      </c>
      <c r="BA46" s="19">
        <v>5.6054300587694855E-6</v>
      </c>
      <c r="BI46" s="19">
        <v>180</v>
      </c>
      <c r="BJ46" s="19">
        <v>11557</v>
      </c>
      <c r="BK46" s="19">
        <v>11585.977327896881</v>
      </c>
      <c r="BL46" s="19">
        <v>2641.0863739489719</v>
      </c>
      <c r="BM46" s="19">
        <v>8906.7099066053706</v>
      </c>
      <c r="BN46" s="19">
        <v>31.557207530505657</v>
      </c>
      <c r="BO46" s="19">
        <v>6.623830054389078</v>
      </c>
      <c r="BP46" s="19">
        <v>9.7576425595954111E-6</v>
      </c>
      <c r="BX46" s="19">
        <v>180</v>
      </c>
      <c r="BY46" s="19">
        <v>16123</v>
      </c>
      <c r="BZ46" s="19">
        <v>16018.798111595202</v>
      </c>
      <c r="CA46" s="19">
        <v>3639.3506626329154</v>
      </c>
      <c r="CB46" s="19">
        <v>12326.333318226109</v>
      </c>
      <c r="CC46" s="19">
        <v>43.098958721510485</v>
      </c>
      <c r="CD46" s="19">
        <v>10.015160790135589</v>
      </c>
      <c r="CE46" s="19">
        <v>1.1224535114921007E-5</v>
      </c>
      <c r="CM46" s="19">
        <v>180</v>
      </c>
      <c r="CN46" s="19">
        <v>30242</v>
      </c>
      <c r="CO46" s="19">
        <v>30034.049264378911</v>
      </c>
      <c r="CP46" s="19">
        <v>7899.9597285388982</v>
      </c>
      <c r="CQ46" s="19">
        <v>21972.464270806569</v>
      </c>
      <c r="CR46" s="19">
        <v>136.53206432196677</v>
      </c>
      <c r="CS46" s="19">
        <v>25.093175324046125</v>
      </c>
      <c r="CT46" s="19">
        <v>2.5387425940103628E-5</v>
      </c>
      <c r="DB46" s="19">
        <v>180</v>
      </c>
      <c r="DC46" s="19">
        <v>44249</v>
      </c>
      <c r="DD46" s="19">
        <v>44730.718349758761</v>
      </c>
      <c r="DE46" s="19">
        <v>13969.197214192656</v>
      </c>
      <c r="DF46" s="19">
        <v>30505.978905438144</v>
      </c>
      <c r="DG46" s="19">
        <v>213.1639058856357</v>
      </c>
      <c r="DH46" s="19">
        <v>42.378281612004244</v>
      </c>
      <c r="DI46" s="19">
        <v>4.2630312670669998E-5</v>
      </c>
      <c r="DQ46" s="19">
        <v>180</v>
      </c>
      <c r="DR46" s="19">
        <v>57522</v>
      </c>
      <c r="DS46" s="19">
        <v>58105.422311614733</v>
      </c>
      <c r="DT46" s="19">
        <v>19757.9097339</v>
      </c>
      <c r="DU46" s="19">
        <v>38048.772213839555</v>
      </c>
      <c r="DV46" s="19">
        <v>235.72113405422277</v>
      </c>
      <c r="DW46" s="19">
        <v>59.019174426536992</v>
      </c>
      <c r="DX46" s="19">
        <v>5.539441924497985E-5</v>
      </c>
      <c r="EF46" s="19">
        <v>180</v>
      </c>
      <c r="EG46" s="19">
        <v>68299</v>
      </c>
      <c r="EH46" s="19">
        <v>69587.216836315012</v>
      </c>
      <c r="EI46" s="19">
        <v>25459.681538139586</v>
      </c>
      <c r="EJ46" s="19">
        <v>43737.176649499554</v>
      </c>
      <c r="EK46" s="19">
        <v>307.80729293416033</v>
      </c>
      <c r="EL46" s="19">
        <v>82.551281342720401</v>
      </c>
      <c r="EM46" s="19">
        <v>7.4398989204355677E-5</v>
      </c>
    </row>
    <row r="47" spans="1:143" x14ac:dyDescent="0.25">
      <c r="A47" s="51" t="s">
        <v>121</v>
      </c>
      <c r="B47" s="44">
        <f t="shared" si="0"/>
        <v>108.59999999999998</v>
      </c>
      <c r="C47"/>
      <c r="D47" s="5"/>
      <c r="E47" s="5"/>
      <c r="F47" s="5"/>
      <c r="G47" s="5"/>
      <c r="H47" s="5"/>
      <c r="I47" s="5"/>
      <c r="J47" s="5"/>
      <c r="K47" s="5"/>
      <c r="M47" s="17"/>
      <c r="N47" s="17">
        <v>1557.9333333333329</v>
      </c>
      <c r="O47" s="17">
        <v>33.710370370370427</v>
      </c>
      <c r="P47" s="19">
        <f>IF('Data-Plot'!C47="","",$Q$11+('Data-Plot'!C47-'Data-Plot'!D47)*$P$9)</f>
        <v>123526.87741585571</v>
      </c>
      <c r="Q47" s="19">
        <f>IF('Data-Plot'!C47="","",MAX('Data-Plot'!$C$11:$C$1010)*(1+$Q$9/100))</f>
        <v>123527.25</v>
      </c>
      <c r="R47" s="19">
        <f>IF('Data-Plot'!C47="","",('Data-Plot'!C47-'Data-Plot'!D47)*$P$9)</f>
        <v>-0.37258414429379627</v>
      </c>
      <c r="S47" s="19">
        <v>76190.372584144294</v>
      </c>
      <c r="T47" s="19">
        <v>20788.143718782307</v>
      </c>
      <c r="U47" s="19">
        <v>54860.349814204601</v>
      </c>
      <c r="V47" s="19">
        <v>423.49012793181697</v>
      </c>
      <c r="W47" s="19">
        <v>118.38877565962274</v>
      </c>
      <c r="X47" s="19">
        <v>1.4756594886769113E-4</v>
      </c>
      <c r="AC47" s="17"/>
      <c r="AE47" s="19">
        <v>185</v>
      </c>
      <c r="AF47" s="19">
        <v>4032</v>
      </c>
      <c r="AG47" s="19">
        <v>4044.9628417184445</v>
      </c>
      <c r="AH47" s="19">
        <v>879.47904222261116</v>
      </c>
      <c r="AI47" s="19">
        <v>3148.4446693582959</v>
      </c>
      <c r="AJ47" s="19">
        <v>14.464304629060424</v>
      </c>
      <c r="AK47" s="19">
        <v>2.5748189284426473</v>
      </c>
      <c r="AL47" s="19">
        <v>6.5800345034002832E-6</v>
      </c>
      <c r="AT47" s="19">
        <v>185</v>
      </c>
      <c r="AU47" s="19">
        <v>7960</v>
      </c>
      <c r="AV47" s="19">
        <v>7960.0859888961286</v>
      </c>
      <c r="AW47" s="19">
        <v>1421.1569866886459</v>
      </c>
      <c r="AX47" s="19">
        <v>6501.0541516157209</v>
      </c>
      <c r="AY47" s="19">
        <v>32.582134841059393</v>
      </c>
      <c r="AZ47" s="19">
        <v>5.2927046326672604</v>
      </c>
      <c r="BA47" s="19">
        <v>1.1118035536040286E-5</v>
      </c>
      <c r="BI47" s="19">
        <v>185</v>
      </c>
      <c r="BJ47" s="19">
        <v>13089</v>
      </c>
      <c r="BK47" s="19">
        <v>12920.478678618832</v>
      </c>
      <c r="BL47" s="19">
        <v>1594.448585501628</v>
      </c>
      <c r="BM47" s="19">
        <v>11273.160330771816</v>
      </c>
      <c r="BN47" s="19">
        <v>43.370024038356682</v>
      </c>
      <c r="BO47" s="19">
        <v>9.499718953329813</v>
      </c>
      <c r="BP47" s="19">
        <v>1.9353700890033091E-5</v>
      </c>
      <c r="BX47" s="19">
        <v>185</v>
      </c>
      <c r="BY47" s="19">
        <v>17968</v>
      </c>
      <c r="BZ47" s="19">
        <v>17967.936304443934</v>
      </c>
      <c r="CA47" s="19">
        <v>2298.9595676938957</v>
      </c>
      <c r="CB47" s="19">
        <v>15595.37551773928</v>
      </c>
      <c r="CC47" s="19">
        <v>59.237795151676984</v>
      </c>
      <c r="CD47" s="19">
        <v>14.363401595886987</v>
      </c>
      <c r="CE47" s="19">
        <v>2.2263194613859492E-5</v>
      </c>
      <c r="CM47" s="19">
        <v>185</v>
      </c>
      <c r="CN47" s="19">
        <v>33612</v>
      </c>
      <c r="CO47" s="19">
        <v>33621.464517985456</v>
      </c>
      <c r="CP47" s="19">
        <v>5658.5398198457206</v>
      </c>
      <c r="CQ47" s="19">
        <v>27739.412616425743</v>
      </c>
      <c r="CR47" s="19">
        <v>187.5249538115626</v>
      </c>
      <c r="CS47" s="19">
        <v>35.987077547983276</v>
      </c>
      <c r="CT47" s="19">
        <v>5.0354442167516874E-5</v>
      </c>
      <c r="DB47" s="19">
        <v>185</v>
      </c>
      <c r="DC47" s="19">
        <v>49634</v>
      </c>
      <c r="DD47" s="19">
        <v>49740.352285097215</v>
      </c>
      <c r="DE47" s="19">
        <v>10920.916973383282</v>
      </c>
      <c r="DF47" s="19">
        <v>38465.655057498356</v>
      </c>
      <c r="DG47" s="19">
        <v>293.00392996755892</v>
      </c>
      <c r="DH47" s="19">
        <v>60.776239693347215</v>
      </c>
      <c r="DI47" s="19">
        <v>8.4554677529524635E-5</v>
      </c>
      <c r="DQ47" s="19">
        <v>185</v>
      </c>
      <c r="DR47" s="19">
        <v>64093</v>
      </c>
      <c r="DS47" s="19">
        <v>64251.358925684348</v>
      </c>
      <c r="DT47" s="19">
        <v>16023.889947550171</v>
      </c>
      <c r="DU47" s="19">
        <v>47814.539853613656</v>
      </c>
      <c r="DV47" s="19">
        <v>324.2874976353674</v>
      </c>
      <c r="DW47" s="19">
        <v>84.641517013633859</v>
      </c>
      <c r="DX47" s="19">
        <v>1.0987152011988246E-4</v>
      </c>
      <c r="EF47" s="19">
        <v>185</v>
      </c>
      <c r="EG47" s="19">
        <v>76190</v>
      </c>
      <c r="EH47" s="19">
        <v>76190.372584144294</v>
      </c>
      <c r="EI47" s="19">
        <v>20788.143718782307</v>
      </c>
      <c r="EJ47" s="19">
        <v>54860.349814204601</v>
      </c>
      <c r="EK47" s="19">
        <v>423.49012793181697</v>
      </c>
      <c r="EL47" s="19">
        <v>118.38877565962274</v>
      </c>
      <c r="EM47" s="19">
        <v>1.4756594886769113E-4</v>
      </c>
    </row>
    <row r="48" spans="1:143" x14ac:dyDescent="0.25">
      <c r="A48" s="51" t="s">
        <v>122</v>
      </c>
      <c r="B48" s="44">
        <f t="shared" si="0"/>
        <v>111.06666666666666</v>
      </c>
      <c r="C48"/>
      <c r="D48" s="5"/>
      <c r="E48" s="5"/>
      <c r="F48" s="5"/>
      <c r="G48" s="5"/>
      <c r="H48" s="5"/>
      <c r="I48" s="5"/>
      <c r="J48" s="5"/>
      <c r="K48" s="5"/>
      <c r="M48" s="17"/>
      <c r="N48" s="17">
        <v>1690.0851851851853</v>
      </c>
      <c r="O48" s="17">
        <v>12.303333333333422</v>
      </c>
      <c r="P48" s="19">
        <f>IF('Data-Plot'!C48="","",$Q$11+('Data-Plot'!C48-'Data-Plot'!D48)*$P$9)</f>
        <v>123892.64985662991</v>
      </c>
      <c r="Q48" s="19">
        <f>IF('Data-Plot'!C48="","",MAX('Data-Plot'!$C$11:$C$1010)*(1+$Q$9/100))</f>
        <v>123527.25</v>
      </c>
      <c r="R48" s="19">
        <f>IF('Data-Plot'!C48="","",('Data-Plot'!C48-'Data-Plot'!D48)*$P$9)</f>
        <v>365.39985662991239</v>
      </c>
      <c r="S48" s="19">
        <v>84285.600143370088</v>
      </c>
      <c r="T48" s="19">
        <v>16298.453470488666</v>
      </c>
      <c r="U48" s="19">
        <v>67240.414356790221</v>
      </c>
      <c r="V48" s="19">
        <v>578.27506005813461</v>
      </c>
      <c r="W48" s="19">
        <v>168.45696764080114</v>
      </c>
      <c r="X48" s="19">
        <v>2.8839226971559106E-4</v>
      </c>
      <c r="AC48" s="17"/>
      <c r="AE48" s="19">
        <v>190</v>
      </c>
      <c r="AF48" s="19">
        <v>4615</v>
      </c>
      <c r="AG48" s="19">
        <v>4505.7735358495656</v>
      </c>
      <c r="AH48" s="19">
        <v>566.46140415457228</v>
      </c>
      <c r="AI48" s="19">
        <v>3915.9124048221815</v>
      </c>
      <c r="AJ48" s="19">
        <v>19.735727409696359</v>
      </c>
      <c r="AK48" s="19">
        <v>3.6639866035696858</v>
      </c>
      <c r="AL48" s="19">
        <v>1.2859545859927317E-5</v>
      </c>
      <c r="AT48" s="19">
        <v>190</v>
      </c>
      <c r="AU48" s="19">
        <v>9161</v>
      </c>
      <c r="AV48" s="19">
        <v>9059.3011523029163</v>
      </c>
      <c r="AW48" s="19">
        <v>909.1223461678187</v>
      </c>
      <c r="AX48" s="19">
        <v>8098.238508405846</v>
      </c>
      <c r="AY48" s="19">
        <v>44.408799468469091</v>
      </c>
      <c r="AZ48" s="19">
        <v>7.53147653249518</v>
      </c>
      <c r="BA48" s="19">
        <v>2.1728288474145964E-5</v>
      </c>
      <c r="BI48" s="19">
        <v>190</v>
      </c>
      <c r="BJ48" s="19">
        <v>14648</v>
      </c>
      <c r="BK48" s="19">
        <v>14918.062935603324</v>
      </c>
      <c r="BL48" s="19">
        <v>869.70447186097533</v>
      </c>
      <c r="BM48" s="19">
        <v>13975.707064679109</v>
      </c>
      <c r="BN48" s="19">
        <v>59.133423715831213</v>
      </c>
      <c r="BO48" s="19">
        <v>13.517937523928362</v>
      </c>
      <c r="BP48" s="19">
        <v>3.7823480106334158E-5</v>
      </c>
      <c r="BX48" s="19">
        <v>190</v>
      </c>
      <c r="BY48" s="19">
        <v>20719</v>
      </c>
      <c r="BZ48" s="19">
        <v>20763.955990568957</v>
      </c>
      <c r="CA48" s="19">
        <v>1338.4565162568792</v>
      </c>
      <c r="CB48" s="19">
        <v>19324.281810134325</v>
      </c>
      <c r="CC48" s="19">
        <v>80.778893712972433</v>
      </c>
      <c r="CD48" s="19">
        <v>20.438726955193005</v>
      </c>
      <c r="CE48" s="19">
        <v>4.350958525277477E-5</v>
      </c>
      <c r="CM48" s="19">
        <v>190</v>
      </c>
      <c r="CN48" s="19">
        <v>38551</v>
      </c>
      <c r="CO48" s="19">
        <v>38420.59627579309</v>
      </c>
      <c r="CP48" s="19">
        <v>3838.8353268659962</v>
      </c>
      <c r="CQ48" s="19">
        <v>34275.085645336389</v>
      </c>
      <c r="CR48" s="19">
        <v>255.46799730400187</v>
      </c>
      <c r="CS48" s="19">
        <v>51.207207877606862</v>
      </c>
      <c r="CT48" s="19">
        <v>9.8409097670632798E-5</v>
      </c>
      <c r="DB48" s="19">
        <v>190</v>
      </c>
      <c r="DC48" s="19">
        <v>56594</v>
      </c>
      <c r="DD48" s="19">
        <v>56145.982363541145</v>
      </c>
      <c r="DE48" s="19">
        <v>8204.7774129678764</v>
      </c>
      <c r="DF48" s="19">
        <v>47455.138412943248</v>
      </c>
      <c r="DG48" s="19">
        <v>399.58597752733266</v>
      </c>
      <c r="DH48" s="19">
        <v>86.48039485510823</v>
      </c>
      <c r="DI48" s="19">
        <v>1.6524757616482412E-4</v>
      </c>
      <c r="DQ48" s="19">
        <v>190</v>
      </c>
      <c r="DR48" s="19">
        <v>72033</v>
      </c>
      <c r="DS48" s="19">
        <v>71842.924905235966</v>
      </c>
      <c r="DT48" s="19">
        <v>12534.192327883118</v>
      </c>
      <c r="DU48" s="19">
        <v>58741.524928092054</v>
      </c>
      <c r="DV48" s="19">
        <v>442.76846642979405</v>
      </c>
      <c r="DW48" s="19">
        <v>120.43896810601407</v>
      </c>
      <c r="DX48" s="19">
        <v>2.1472499122137873E-4</v>
      </c>
      <c r="EF48" s="19">
        <v>190</v>
      </c>
      <c r="EG48" s="19">
        <v>84651</v>
      </c>
      <c r="EH48" s="19">
        <v>84285.600143370088</v>
      </c>
      <c r="EI48" s="19">
        <v>16298.453470488666</v>
      </c>
      <c r="EJ48" s="19">
        <v>67240.414356790221</v>
      </c>
      <c r="EK48" s="19">
        <v>578.27506005813461</v>
      </c>
      <c r="EL48" s="19">
        <v>168.45696764080114</v>
      </c>
      <c r="EM48" s="19">
        <v>2.8839226971559106E-4</v>
      </c>
    </row>
    <row r="49" spans="1:143" x14ac:dyDescent="0.25">
      <c r="A49" s="51" t="s">
        <v>123</v>
      </c>
      <c r="B49" s="44">
        <f t="shared" si="0"/>
        <v>113.53333333333333</v>
      </c>
      <c r="C49"/>
      <c r="D49" s="5"/>
      <c r="E49" s="5"/>
      <c r="F49" s="5"/>
      <c r="G49" s="5"/>
      <c r="H49" s="5"/>
      <c r="I49" s="5"/>
      <c r="J49" s="5"/>
      <c r="K49" s="5"/>
      <c r="M49" s="17"/>
      <c r="N49" s="17">
        <v>1680.9666666666672</v>
      </c>
      <c r="O49" s="17">
        <v>-21.104074074074152</v>
      </c>
      <c r="P49" s="19">
        <f>IF('Data-Plot'!C49="","",$Q$11+('Data-Plot'!C49-'Data-Plot'!D49)*$P$9)</f>
        <v>124052.6888393875</v>
      </c>
      <c r="Q49" s="19">
        <f>IF('Data-Plot'!C49="","",MAX('Data-Plot'!$C$11:$C$1010)*(1+$Q$9/100))</f>
        <v>123527.25</v>
      </c>
      <c r="R49" s="19">
        <f>IF('Data-Plot'!C49="","",('Data-Plot'!C49-'Data-Plot'!D49)*$P$9)</f>
        <v>525.43883938749786</v>
      </c>
      <c r="S49" s="19">
        <v>93594.561160612502</v>
      </c>
      <c r="T49" s="19">
        <v>12369.160287339142</v>
      </c>
      <c r="U49" s="19">
        <v>80203.804157468898</v>
      </c>
      <c r="V49" s="19">
        <v>783.71648529362744</v>
      </c>
      <c r="W49" s="19">
        <v>237.87967490709477</v>
      </c>
      <c r="X49" s="19">
        <v>5.5560375472751627E-4</v>
      </c>
      <c r="AC49" s="17"/>
      <c r="AE49" s="19">
        <v>195</v>
      </c>
      <c r="AF49" s="19">
        <v>5299</v>
      </c>
      <c r="AG49" s="19">
        <v>5132.9018331890065</v>
      </c>
      <c r="AH49" s="19">
        <v>344.82643919999339</v>
      </c>
      <c r="AI49" s="19">
        <v>4756.181865877229</v>
      </c>
      <c r="AJ49" s="19">
        <v>26.719068110432303</v>
      </c>
      <c r="AK49" s="19">
        <v>5.1744352267202647</v>
      </c>
      <c r="AL49" s="19">
        <v>2.4774630687861427E-5</v>
      </c>
      <c r="AT49" s="19">
        <v>195</v>
      </c>
      <c r="AU49" s="19">
        <v>10363</v>
      </c>
      <c r="AV49" s="19">
        <v>10478.079879592939</v>
      </c>
      <c r="AW49" s="19">
        <v>551.56646776464265</v>
      </c>
      <c r="AX49" s="19">
        <v>9855.8421361273085</v>
      </c>
      <c r="AY49" s="19">
        <v>60.035131106741794</v>
      </c>
      <c r="AZ49" s="19">
        <v>10.636102733489256</v>
      </c>
      <c r="BA49" s="19">
        <v>4.1860756855277827E-5</v>
      </c>
      <c r="BI49" s="19">
        <v>195</v>
      </c>
      <c r="BJ49" s="19">
        <v>17536</v>
      </c>
      <c r="BK49" s="19">
        <v>17440.049629944224</v>
      </c>
      <c r="BL49" s="19">
        <v>433.65263222607666</v>
      </c>
      <c r="BM49" s="19">
        <v>16907.32745101213</v>
      </c>
      <c r="BN49" s="19">
        <v>79.979344277980402</v>
      </c>
      <c r="BO49" s="19">
        <v>19.090129558996036</v>
      </c>
      <c r="BP49" s="19">
        <v>7.2869039159840446E-5</v>
      </c>
      <c r="BX49" s="19">
        <v>195</v>
      </c>
      <c r="BY49" s="19">
        <v>24232</v>
      </c>
      <c r="BZ49" s="19">
        <v>24227.362176028859</v>
      </c>
      <c r="CA49" s="19">
        <v>727.02171842029304</v>
      </c>
      <c r="CB49" s="19">
        <v>23362.202810041428</v>
      </c>
      <c r="CC49" s="19">
        <v>109.27414075673047</v>
      </c>
      <c r="CD49" s="19">
        <v>28.863422986769518</v>
      </c>
      <c r="CE49" s="19">
        <v>8.3823637183319793E-5</v>
      </c>
      <c r="CM49" s="19">
        <v>195</v>
      </c>
      <c r="CN49" s="19">
        <v>44602</v>
      </c>
      <c r="CO49" s="19">
        <v>44196.695628184389</v>
      </c>
      <c r="CP49" s="19">
        <v>2492.2951163352041</v>
      </c>
      <c r="CQ49" s="19">
        <v>41286.958696539907</v>
      </c>
      <c r="CR49" s="19">
        <v>345.13001230370105</v>
      </c>
      <c r="CS49" s="19">
        <v>72.311613414977046</v>
      </c>
      <c r="CT49" s="19">
        <v>1.8959060268040307E-4</v>
      </c>
      <c r="DB49" s="19">
        <v>195</v>
      </c>
      <c r="DC49" s="19">
        <v>64072</v>
      </c>
      <c r="DD49" s="19">
        <v>63691.054490681294</v>
      </c>
      <c r="DE49" s="19">
        <v>5974.3759826190453</v>
      </c>
      <c r="DF49" s="19">
        <v>57053.950251240967</v>
      </c>
      <c r="DG49" s="19">
        <v>540.60600907036928</v>
      </c>
      <c r="DH49" s="19">
        <v>122.12192939226426</v>
      </c>
      <c r="DI49" s="19">
        <v>3.1835865059323931E-4</v>
      </c>
      <c r="DQ49" s="19">
        <v>195</v>
      </c>
      <c r="DR49" s="19">
        <v>80571</v>
      </c>
      <c r="DS49" s="19">
        <v>80570.645466744274</v>
      </c>
      <c r="DT49" s="19">
        <v>9530.8177227749948</v>
      </c>
      <c r="DU49" s="19">
        <v>70265.766140469568</v>
      </c>
      <c r="DV49" s="19">
        <v>599.98533424818095</v>
      </c>
      <c r="DW49" s="19">
        <v>170.07585557189103</v>
      </c>
      <c r="DX49" s="19">
        <v>4.1367964388329414E-4</v>
      </c>
      <c r="EF49" s="19">
        <v>195</v>
      </c>
      <c r="EG49" s="19">
        <v>94120</v>
      </c>
      <c r="EH49" s="19">
        <v>93594.561160612502</v>
      </c>
      <c r="EI49" s="19">
        <v>12369.160287339142</v>
      </c>
      <c r="EJ49" s="19">
        <v>80203.804157468898</v>
      </c>
      <c r="EK49" s="19">
        <v>783.71648529362744</v>
      </c>
      <c r="EL49" s="19">
        <v>237.87967490709477</v>
      </c>
      <c r="EM49" s="19">
        <v>5.5560375472751627E-4</v>
      </c>
    </row>
    <row r="50" spans="1:143" x14ac:dyDescent="0.25">
      <c r="A50" s="51" t="s">
        <v>124</v>
      </c>
      <c r="B50" s="44">
        <f t="shared" si="0"/>
        <v>115.99999999999999</v>
      </c>
      <c r="C50"/>
      <c r="D50" s="5"/>
      <c r="E50" s="5"/>
      <c r="F50" s="5"/>
      <c r="G50" s="5"/>
      <c r="H50" s="5"/>
      <c r="I50" s="5"/>
      <c r="J50" s="5"/>
      <c r="K50" s="5"/>
      <c r="M50" s="17"/>
      <c r="N50" s="17">
        <v>1479.0444444444438</v>
      </c>
      <c r="O50" s="17">
        <v>-62.806296296296338</v>
      </c>
      <c r="P50" s="19">
        <f>IF('Data-Plot'!C50="","",$Q$11+('Data-Plot'!C50-'Data-Plot'!D50)*$P$9)</f>
        <v>124070.58157795694</v>
      </c>
      <c r="Q50" s="19">
        <f>IF('Data-Plot'!C50="","",MAX('Data-Plot'!$C$11:$C$1010)*(1+$Q$9/100))</f>
        <v>123527.25</v>
      </c>
      <c r="R50" s="19">
        <f>IF('Data-Plot'!C50="","",('Data-Plot'!C50-'Data-Plot'!D50)*$P$9)</f>
        <v>543.33157795693842</v>
      </c>
      <c r="S50" s="19">
        <v>103199.66842204306</v>
      </c>
      <c r="T50" s="19">
        <v>9155.4052408577936</v>
      </c>
      <c r="U50" s="19">
        <v>92656.706179817993</v>
      </c>
      <c r="V50" s="19">
        <v>1054.1252618675076</v>
      </c>
      <c r="W50" s="19">
        <v>333.43068383047682</v>
      </c>
      <c r="X50" s="19">
        <v>1.055669279980607E-3</v>
      </c>
      <c r="AC50" s="17"/>
      <c r="AE50" s="19">
        <v>200</v>
      </c>
      <c r="AF50" s="19">
        <v>5682</v>
      </c>
      <c r="AG50" s="19">
        <v>5859.304209530861</v>
      </c>
      <c r="AH50" s="19">
        <v>200.65629736377716</v>
      </c>
      <c r="AI50" s="19">
        <v>5615.5068925775176</v>
      </c>
      <c r="AJ50" s="19">
        <v>35.887124402771136</v>
      </c>
      <c r="AK50" s="19">
        <v>7.253848114008413</v>
      </c>
      <c r="AL50" s="19">
        <v>4.7072785953079812E-5</v>
      </c>
      <c r="AT50" s="19">
        <v>200</v>
      </c>
      <c r="AU50" s="19">
        <v>12080</v>
      </c>
      <c r="AV50" s="19">
        <v>12083.553503839621</v>
      </c>
      <c r="AW50" s="19">
        <v>320.96707744081027</v>
      </c>
      <c r="AX50" s="19">
        <v>11667.198904470983</v>
      </c>
      <c r="AY50" s="19">
        <v>80.477408553104823</v>
      </c>
      <c r="AZ50" s="19">
        <v>14.910033837616581</v>
      </c>
      <c r="BA50" s="19">
        <v>7.9537106837507897E-5</v>
      </c>
      <c r="BI50" s="19">
        <v>200</v>
      </c>
      <c r="BJ50" s="19">
        <v>20316</v>
      </c>
      <c r="BK50" s="19">
        <v>20202.923936722298</v>
      </c>
      <c r="BL50" s="19">
        <v>200.46295154454774</v>
      </c>
      <c r="BM50" s="19">
        <v>19868.418227885933</v>
      </c>
      <c r="BN50" s="19">
        <v>107.28179879514688</v>
      </c>
      <c r="BO50" s="19">
        <v>26.76082004258814</v>
      </c>
      <c r="BP50" s="19">
        <v>1.3845407931039748E-4</v>
      </c>
      <c r="BX50" s="19">
        <v>200</v>
      </c>
      <c r="BY50" s="19">
        <v>28002</v>
      </c>
      <c r="BZ50" s="19">
        <v>27990.065610635389</v>
      </c>
      <c r="CA50" s="19">
        <v>373.30689412504051</v>
      </c>
      <c r="CB50" s="19">
        <v>27429.687643065947</v>
      </c>
      <c r="CC50" s="19">
        <v>146.61033287036395</v>
      </c>
      <c r="CD50" s="19">
        <v>40.46058130578308</v>
      </c>
      <c r="CE50" s="19">
        <v>1.5926825243325589E-4</v>
      </c>
      <c r="CM50" s="19">
        <v>200</v>
      </c>
      <c r="CN50" s="19">
        <v>50380</v>
      </c>
      <c r="CO50" s="19">
        <v>50380.028847232963</v>
      </c>
      <c r="CP50" s="19">
        <v>1564.0114831438568</v>
      </c>
      <c r="CQ50" s="19">
        <v>48252.428625699184</v>
      </c>
      <c r="CR50" s="19">
        <v>462.22796481948228</v>
      </c>
      <c r="CS50" s="19">
        <v>101.36041334074274</v>
      </c>
      <c r="CT50" s="19">
        <v>3.6022970278687519E-4</v>
      </c>
      <c r="DB50" s="19">
        <v>200</v>
      </c>
      <c r="DC50" s="19">
        <v>72370</v>
      </c>
      <c r="DD50" s="19">
        <v>71671.226383472283</v>
      </c>
      <c r="DE50" s="19">
        <v>4249.2242845831806</v>
      </c>
      <c r="DF50" s="19">
        <v>66525.389816525116</v>
      </c>
      <c r="DG50" s="19">
        <v>725.43183433409274</v>
      </c>
      <c r="DH50" s="19">
        <v>171.17984313577648</v>
      </c>
      <c r="DI50" s="19">
        <v>6.048941263396071E-4</v>
      </c>
      <c r="DQ50" s="19">
        <v>200</v>
      </c>
      <c r="DR50" s="19">
        <v>90278</v>
      </c>
      <c r="DS50" s="19">
        <v>89592.229155362918</v>
      </c>
      <c r="DT50" s="19">
        <v>7094.866216783028</v>
      </c>
      <c r="DU50" s="19">
        <v>81448.115499020569</v>
      </c>
      <c r="DV50" s="19">
        <v>806.84946341081354</v>
      </c>
      <c r="DW50" s="19">
        <v>238.39719014070255</v>
      </c>
      <c r="DX50" s="19">
        <v>7.8600781336040076E-4</v>
      </c>
      <c r="EF50" s="19">
        <v>200</v>
      </c>
      <c r="EG50" s="19">
        <v>103743</v>
      </c>
      <c r="EH50" s="19">
        <v>103199.66842204306</v>
      </c>
      <c r="EI50" s="19">
        <v>9155.4052408577936</v>
      </c>
      <c r="EJ50" s="19">
        <v>92656.706179817993</v>
      </c>
      <c r="EK50" s="19">
        <v>1054.1252618675076</v>
      </c>
      <c r="EL50" s="19">
        <v>333.43068383047682</v>
      </c>
      <c r="EM50" s="19">
        <v>1.055669279980607E-3</v>
      </c>
    </row>
    <row r="51" spans="1:143" x14ac:dyDescent="0.25">
      <c r="A51" s="51" t="s">
        <v>125</v>
      </c>
      <c r="B51" s="44">
        <f t="shared" si="0"/>
        <v>118.46666666666667</v>
      </c>
      <c r="C51"/>
      <c r="D51" s="5"/>
      <c r="E51" s="5"/>
      <c r="F51" s="5"/>
      <c r="G51" s="5"/>
      <c r="H51" s="5"/>
      <c r="I51" s="5"/>
      <c r="J51" s="5"/>
      <c r="K51" s="5"/>
      <c r="M51" s="17"/>
      <c r="N51" s="17">
        <v>1052.9037037037037</v>
      </c>
      <c r="O51" s="17">
        <v>-106.80222222222218</v>
      </c>
      <c r="P51" s="19">
        <f>IF('Data-Plot'!C51="","",$Q$11+('Data-Plot'!C51-'Data-Plot'!D51)*$P$9)</f>
        <v>123524.16030461494</v>
      </c>
      <c r="Q51" s="19">
        <f>IF('Data-Plot'!C51="","",MAX('Data-Plot'!$C$11:$C$1010)*(1+$Q$9/100))</f>
        <v>123527.25</v>
      </c>
      <c r="R51" s="19">
        <f>IF('Data-Plot'!C51="","",('Data-Plot'!C51-'Data-Plot'!D51)*$P$9)</f>
        <v>-3.0896953850606224</v>
      </c>
      <c r="S51" s="19">
        <v>111639.08969538506</v>
      </c>
      <c r="T51" s="19">
        <v>6653.3361155579505</v>
      </c>
      <c r="U51" s="19">
        <v>103114.82880991054</v>
      </c>
      <c r="V51" s="19">
        <v>1406.926515110621</v>
      </c>
      <c r="W51" s="19">
        <v>463.99627573863296</v>
      </c>
      <c r="X51" s="19">
        <v>1.9790673090122625E-3</v>
      </c>
      <c r="AC51" s="17"/>
      <c r="AE51" s="19">
        <v>205</v>
      </c>
      <c r="AF51" s="19">
        <v>6437</v>
      </c>
      <c r="AG51" s="19">
        <v>6579.8664876737048</v>
      </c>
      <c r="AH51" s="19">
        <v>112.82075361716187</v>
      </c>
      <c r="AI51" s="19">
        <v>6409.1422917328837</v>
      </c>
      <c r="AJ51" s="19">
        <v>47.807167441619306</v>
      </c>
      <c r="AK51" s="19">
        <v>10.096186634503095</v>
      </c>
      <c r="AL51" s="19">
        <v>8.8247535600862297E-5</v>
      </c>
      <c r="AT51" s="19">
        <v>205</v>
      </c>
      <c r="AU51" s="19">
        <v>13532</v>
      </c>
      <c r="AV51" s="19">
        <v>13670.179307405739</v>
      </c>
      <c r="AW51" s="19">
        <v>181.02199232200812</v>
      </c>
      <c r="AX51" s="19">
        <v>13361.475751119387</v>
      </c>
      <c r="AY51" s="19">
        <v>106.92967951286536</v>
      </c>
      <c r="AZ51" s="19">
        <v>20.751735342954717</v>
      </c>
      <c r="BA51" s="19">
        <v>1.4910852479062115E-4</v>
      </c>
      <c r="BI51" s="19">
        <v>205</v>
      </c>
      <c r="BJ51" s="19">
        <v>22742</v>
      </c>
      <c r="BK51" s="19">
        <v>22823.178400867087</v>
      </c>
      <c r="BL51" s="19">
        <v>87.192500522197165</v>
      </c>
      <c r="BM51" s="19">
        <v>22556.074144804959</v>
      </c>
      <c r="BN51" s="19">
        <v>142.66654228831806</v>
      </c>
      <c r="BO51" s="19">
        <v>37.244953691209226</v>
      </c>
      <c r="BP51" s="19">
        <v>2.5956040289605413E-4</v>
      </c>
      <c r="BX51" s="19">
        <v>205</v>
      </c>
      <c r="BY51" s="19">
        <v>31094</v>
      </c>
      <c r="BZ51" s="19">
        <v>31539.39720156839</v>
      </c>
      <c r="CA51" s="19">
        <v>183.53008514389771</v>
      </c>
      <c r="CB51" s="19">
        <v>31104.531213943312</v>
      </c>
      <c r="CC51" s="19">
        <v>195.0248422790599</v>
      </c>
      <c r="CD51" s="19">
        <v>56.310761621301886</v>
      </c>
      <c r="CE51" s="19">
        <v>2.9858081511284702E-4</v>
      </c>
      <c r="CM51" s="19">
        <v>205</v>
      </c>
      <c r="CN51" s="19">
        <v>55780</v>
      </c>
      <c r="CO51" s="19">
        <v>56113.962611583811</v>
      </c>
      <c r="CP51" s="19">
        <v>957.21939600167184</v>
      </c>
      <c r="CQ51" s="19">
        <v>54402.283431514887</v>
      </c>
      <c r="CR51" s="19">
        <v>613.40225427765915</v>
      </c>
      <c r="CS51" s="19">
        <v>141.05685446555998</v>
      </c>
      <c r="CT51" s="19">
        <v>6.7532402883632345E-4</v>
      </c>
      <c r="DB51" s="19">
        <v>205</v>
      </c>
      <c r="DC51" s="19">
        <v>79334</v>
      </c>
      <c r="DD51" s="19">
        <v>78977.01233018456</v>
      </c>
      <c r="DE51" s="19">
        <v>2971.7747331722699</v>
      </c>
      <c r="DF51" s="19">
        <v>74801.826989900321</v>
      </c>
      <c r="DG51" s="19">
        <v>965.19038741521422</v>
      </c>
      <c r="DH51" s="19">
        <v>238.21908569938455</v>
      </c>
      <c r="DI51" s="19">
        <v>1.133997375853805E-3</v>
      </c>
      <c r="DQ51" s="19">
        <v>205</v>
      </c>
      <c r="DR51" s="19">
        <v>97607</v>
      </c>
      <c r="DS51" s="19">
        <v>97599.669042961628</v>
      </c>
      <c r="DT51" s="19">
        <v>5201.8795235342113</v>
      </c>
      <c r="DU51" s="19">
        <v>90985.40531096948</v>
      </c>
      <c r="DV51" s="19">
        <v>1076.6224735052983</v>
      </c>
      <c r="DW51" s="19">
        <v>331.76026142071936</v>
      </c>
      <c r="DX51" s="19">
        <v>1.4735319112011962E-3</v>
      </c>
      <c r="EF51" s="19">
        <v>205</v>
      </c>
      <c r="EG51" s="19">
        <v>111636</v>
      </c>
      <c r="EH51" s="19">
        <v>111639.08969538506</v>
      </c>
      <c r="EI51" s="19">
        <v>6653.3361155579505</v>
      </c>
      <c r="EJ51" s="19">
        <v>103114.82880991054</v>
      </c>
      <c r="EK51" s="19">
        <v>1406.926515110621</v>
      </c>
      <c r="EL51" s="19">
        <v>463.99627573863296</v>
      </c>
      <c r="EM51" s="19">
        <v>1.9790673090122625E-3</v>
      </c>
    </row>
    <row r="52" spans="1:143" x14ac:dyDescent="0.25">
      <c r="A52" s="51" t="s">
        <v>126</v>
      </c>
      <c r="B52" s="44">
        <f t="shared" si="0"/>
        <v>120.93333333333332</v>
      </c>
      <c r="C52"/>
      <c r="D52" s="5"/>
      <c r="E52" s="5"/>
      <c r="F52" s="5"/>
      <c r="G52" s="5"/>
      <c r="H52" s="5"/>
      <c r="I52" s="5"/>
      <c r="J52" s="5"/>
      <c r="K52" s="5"/>
      <c r="M52" s="17"/>
      <c r="N52" s="17">
        <v>411.0222222222219</v>
      </c>
      <c r="O52" s="17">
        <v>-144.09925925925927</v>
      </c>
      <c r="P52" s="19">
        <f>IF('Data-Plot'!C52="","",$Q$11+('Data-Plot'!C52-'Data-Plot'!D52)*$P$9)</f>
        <v>122869.02752315816</v>
      </c>
      <c r="Q52" s="19">
        <f>IF('Data-Plot'!C52="","",MAX('Data-Plot'!$C$11:$C$1010)*(1+$Q$9/100))</f>
        <v>123527.25</v>
      </c>
      <c r="R52" s="19">
        <f>IF('Data-Plot'!C52="","",('Data-Plot'!C52-'Data-Plot'!D52)*$P$9)</f>
        <v>-658.22247684183822</v>
      </c>
      <c r="S52" s="19">
        <v>117167.22247684184</v>
      </c>
      <c r="T52" s="19">
        <v>4773.475907681961</v>
      </c>
      <c r="U52" s="19">
        <v>109889.71068300182</v>
      </c>
      <c r="V52" s="19">
        <v>1862.8897003768416</v>
      </c>
      <c r="W52" s="19">
        <v>641.14252356305701</v>
      </c>
      <c r="X52" s="19">
        <v>3.6622181695004446E-3</v>
      </c>
      <c r="AC52" s="17"/>
      <c r="AE52" s="19">
        <v>210</v>
      </c>
      <c r="AF52" s="19">
        <v>7182</v>
      </c>
      <c r="AG52" s="19">
        <v>7162.8489337627989</v>
      </c>
      <c r="AH52" s="19">
        <v>61.877348235408007</v>
      </c>
      <c r="AI52" s="19">
        <v>7023.8759279833821</v>
      </c>
      <c r="AJ52" s="19">
        <v>63.141184546112832</v>
      </c>
      <c r="AK52" s="19">
        <v>13.954309697875871</v>
      </c>
      <c r="AL52" s="19">
        <v>1.6330002033356714E-4</v>
      </c>
      <c r="AT52" s="19">
        <v>210</v>
      </c>
      <c r="AU52" s="19">
        <v>14973</v>
      </c>
      <c r="AV52" s="19">
        <v>14976.395383316825</v>
      </c>
      <c r="AW52" s="19">
        <v>99.848601515687832</v>
      </c>
      <c r="AX52" s="19">
        <v>14707.122476543434</v>
      </c>
      <c r="AY52" s="19">
        <v>140.74349650859423</v>
      </c>
      <c r="AZ52" s="19">
        <v>28.680532827237144</v>
      </c>
      <c r="BA52" s="19">
        <v>2.7592187124948552E-4</v>
      </c>
      <c r="BI52" s="19">
        <v>210</v>
      </c>
      <c r="BJ52" s="19">
        <v>24539</v>
      </c>
      <c r="BK52" s="19">
        <v>24856.649532109885</v>
      </c>
      <c r="BL52" s="19">
        <v>36.194967525902932</v>
      </c>
      <c r="BM52" s="19">
        <v>24580.987040200074</v>
      </c>
      <c r="BN52" s="19">
        <v>187.99286139200842</v>
      </c>
      <c r="BO52" s="19">
        <v>51.474182681389301</v>
      </c>
      <c r="BP52" s="19">
        <v>4.8031051230957341E-4</v>
      </c>
      <c r="BX52" s="19">
        <v>210</v>
      </c>
      <c r="BY52" s="19">
        <v>34126</v>
      </c>
      <c r="BZ52" s="19">
        <v>34268.801423567907</v>
      </c>
      <c r="CA52" s="19">
        <v>87.395077178710707</v>
      </c>
      <c r="CB52" s="19">
        <v>33846.499964146707</v>
      </c>
      <c r="CC52" s="19">
        <v>257.0840233703488</v>
      </c>
      <c r="CD52" s="19">
        <v>77.821806355256598</v>
      </c>
      <c r="CE52" s="19">
        <v>5.5251688326981977E-4</v>
      </c>
      <c r="CM52" s="19">
        <v>210</v>
      </c>
      <c r="CN52" s="19">
        <v>60072</v>
      </c>
      <c r="CO52" s="19">
        <v>60355.450713660131</v>
      </c>
      <c r="CP52" s="19">
        <v>575.73265320368751</v>
      </c>
      <c r="CQ52" s="19">
        <v>58778.761821299049</v>
      </c>
      <c r="CR52" s="19">
        <v>806.03440472576926</v>
      </c>
      <c r="CS52" s="19">
        <v>194.92058476015404</v>
      </c>
      <c r="CT52" s="19">
        <v>1.2496714665677046E-3</v>
      </c>
      <c r="DB52" s="19">
        <v>210</v>
      </c>
      <c r="DC52" s="19">
        <v>84233</v>
      </c>
      <c r="DD52" s="19">
        <v>84232.808652894731</v>
      </c>
      <c r="DE52" s="19">
        <v>2054.9061383267872</v>
      </c>
      <c r="DF52" s="19">
        <v>80576.041947315447</v>
      </c>
      <c r="DG52" s="19">
        <v>1272.6754400209079</v>
      </c>
      <c r="DH52" s="19">
        <v>329.18302879574202</v>
      </c>
      <c r="DI52" s="19">
        <v>2.0984358595082567E-3</v>
      </c>
      <c r="DQ52" s="19">
        <v>210</v>
      </c>
      <c r="DR52" s="19">
        <v>102487</v>
      </c>
      <c r="DS52" s="19">
        <v>103019.43592894249</v>
      </c>
      <c r="DT52" s="19">
        <v>3775.0285687581049</v>
      </c>
      <c r="DU52" s="19">
        <v>97356.891575410991</v>
      </c>
      <c r="DV52" s="19">
        <v>1425.0711821691405</v>
      </c>
      <c r="DW52" s="19">
        <v>458.44187586759108</v>
      </c>
      <c r="DX52" s="19">
        <v>2.7267366489774833E-3</v>
      </c>
      <c r="EF52" s="19">
        <v>210</v>
      </c>
      <c r="EG52" s="19">
        <v>116509</v>
      </c>
      <c r="EH52" s="19">
        <v>117167.22247684184</v>
      </c>
      <c r="EI52" s="19">
        <v>4773.475907681961</v>
      </c>
      <c r="EJ52" s="19">
        <v>109889.71068300182</v>
      </c>
      <c r="EK52" s="19">
        <v>1862.8897003768416</v>
      </c>
      <c r="EL52" s="19">
        <v>641.14252356305701</v>
      </c>
      <c r="EM52" s="19">
        <v>3.6622181695004446E-3</v>
      </c>
    </row>
    <row r="53" spans="1:143" x14ac:dyDescent="0.25">
      <c r="A53" s="51" t="s">
        <v>127</v>
      </c>
      <c r="B53" s="44">
        <f t="shared" si="0"/>
        <v>123.39999999999999</v>
      </c>
      <c r="C53"/>
      <c r="D53" s="5"/>
      <c r="E53" s="5"/>
      <c r="F53" s="5"/>
      <c r="G53" s="5"/>
      <c r="H53" s="5"/>
      <c r="I53" s="5"/>
      <c r="J53" s="5"/>
      <c r="K53" s="5"/>
      <c r="M53" s="17"/>
      <c r="N53" s="17">
        <v>-388.08888888888907</v>
      </c>
      <c r="O53" s="17">
        <v>-164.28111111111096</v>
      </c>
      <c r="P53" s="19">
        <f>IF('Data-Plot'!C53="","",$Q$11+('Data-Plot'!C53-'Data-Plot'!D53)*$P$9)</f>
        <v>122992.62059016647</v>
      </c>
      <c r="Q53" s="19">
        <f>IF('Data-Plot'!C53="","",MAX('Data-Plot'!$C$11:$C$1010)*(1+$Q$9/100))</f>
        <v>123527.25</v>
      </c>
      <c r="R53" s="19">
        <f>IF('Data-Plot'!C53="","",('Data-Plot'!C53-'Data-Plot'!D53)*$P$9)</f>
        <v>-534.62940983353474</v>
      </c>
      <c r="S53" s="19">
        <v>118179.62940983353</v>
      </c>
      <c r="T53" s="19">
        <v>3396.2902948396468</v>
      </c>
      <c r="U53" s="19">
        <v>111457.43864693961</v>
      </c>
      <c r="V53" s="19">
        <v>2446.0932510297889</v>
      </c>
      <c r="W53" s="19">
        <v>879.80052507881112</v>
      </c>
      <c r="X53" s="19">
        <v>6.691945670823019E-3</v>
      </c>
      <c r="AC53" s="17"/>
      <c r="AE53" s="19">
        <v>215</v>
      </c>
      <c r="AF53" s="19">
        <v>7197</v>
      </c>
      <c r="AG53" s="19">
        <v>7468.1427756924213</v>
      </c>
      <c r="AH53" s="19">
        <v>33.369670173865678</v>
      </c>
      <c r="AI53" s="19">
        <v>7332.9843050390391</v>
      </c>
      <c r="AJ53" s="19">
        <v>82.633124941663183</v>
      </c>
      <c r="AK53" s="19">
        <v>19.155377140861422</v>
      </c>
      <c r="AL53" s="19">
        <v>2.9839699203057464E-4</v>
      </c>
      <c r="AT53" s="19">
        <v>215</v>
      </c>
      <c r="AU53" s="19">
        <v>15760</v>
      </c>
      <c r="AV53" s="19">
        <v>15717.088580202504</v>
      </c>
      <c r="AW53" s="19">
        <v>54.269907777569671</v>
      </c>
      <c r="AX53" s="19">
        <v>15440.080424773043</v>
      </c>
      <c r="AY53" s="19">
        <v>183.36963776514835</v>
      </c>
      <c r="AZ53" s="19">
        <v>39.36810569662309</v>
      </c>
      <c r="BA53" s="19">
        <v>5.0419011834303194E-4</v>
      </c>
      <c r="BI53" s="19">
        <v>215</v>
      </c>
      <c r="BJ53" s="19">
        <v>25662</v>
      </c>
      <c r="BK53" s="19">
        <v>25858.12679496847</v>
      </c>
      <c r="BL53" s="19">
        <v>14.523765071013091</v>
      </c>
      <c r="BM53" s="19">
        <v>25527.660761840252</v>
      </c>
      <c r="BN53" s="19">
        <v>245.28817628976998</v>
      </c>
      <c r="BO53" s="19">
        <v>70.65321409937718</v>
      </c>
      <c r="BP53" s="19">
        <v>8.7766805904928701E-4</v>
      </c>
      <c r="BX53" s="19">
        <v>215</v>
      </c>
      <c r="BY53" s="19">
        <v>35768</v>
      </c>
      <c r="BZ53" s="19">
        <v>35565.717108830868</v>
      </c>
      <c r="CA53" s="19">
        <v>40.710120520619341</v>
      </c>
      <c r="CB53" s="19">
        <v>35082.594672635452</v>
      </c>
      <c r="CC53" s="19">
        <v>335.59757418452614</v>
      </c>
      <c r="CD53" s="19">
        <v>106.81373188001047</v>
      </c>
      <c r="CE53" s="19">
        <v>1.0096102657686545E-3</v>
      </c>
      <c r="CM53" s="19">
        <v>215</v>
      </c>
      <c r="CN53" s="19">
        <v>62061</v>
      </c>
      <c r="CO53" s="19">
        <v>62061.273737562471</v>
      </c>
      <c r="CP53" s="19">
        <v>342.42583085421569</v>
      </c>
      <c r="CQ53" s="19">
        <v>60403.538428263877</v>
      </c>
      <c r="CR53" s="19">
        <v>1047.8097728243806</v>
      </c>
      <c r="CS53" s="19">
        <v>267.497422104034</v>
      </c>
      <c r="CT53" s="19">
        <v>2.2835159687646621E-3</v>
      </c>
      <c r="DB53" s="19">
        <v>215</v>
      </c>
      <c r="DC53" s="19">
        <v>85300</v>
      </c>
      <c r="DD53" s="19">
        <v>86067.292118619574</v>
      </c>
      <c r="DE53" s="19">
        <v>1411.0088764126938</v>
      </c>
      <c r="DF53" s="19">
        <v>82542.587880893145</v>
      </c>
      <c r="DG53" s="19">
        <v>1661.9440778603339</v>
      </c>
      <c r="DH53" s="19">
        <v>451.74744899618253</v>
      </c>
      <c r="DI53" s="19">
        <v>3.8344572093980734E-3</v>
      </c>
      <c r="DQ53" s="19">
        <v>215</v>
      </c>
      <c r="DR53" s="19">
        <v>104153</v>
      </c>
      <c r="DS53" s="19">
        <v>104364.83560783204</v>
      </c>
      <c r="DT53" s="19">
        <v>2722.1918550198679</v>
      </c>
      <c r="DU53" s="19">
        <v>99139.098065168742</v>
      </c>
      <c r="DV53" s="19">
        <v>1870.4095092795626</v>
      </c>
      <c r="DW53" s="19">
        <v>629.1311958170055</v>
      </c>
      <c r="DX53" s="19">
        <v>4.9825468654638733E-3</v>
      </c>
      <c r="EF53" s="19">
        <v>215</v>
      </c>
      <c r="EG53" s="19">
        <v>117645</v>
      </c>
      <c r="EH53" s="19">
        <v>118179.62940983353</v>
      </c>
      <c r="EI53" s="19">
        <v>3396.2902948396468</v>
      </c>
      <c r="EJ53" s="19">
        <v>111457.43864693961</v>
      </c>
      <c r="EK53" s="19">
        <v>2446.0932510297889</v>
      </c>
      <c r="EL53" s="19">
        <v>879.80052507881112</v>
      </c>
      <c r="EM53" s="19">
        <v>6.691945670823019E-3</v>
      </c>
    </row>
    <row r="54" spans="1:143" x14ac:dyDescent="0.25">
      <c r="A54" s="51" t="s">
        <v>128</v>
      </c>
      <c r="B54" s="44">
        <f t="shared" si="0"/>
        <v>125.86666666666667</v>
      </c>
      <c r="C54"/>
      <c r="D54" s="5"/>
      <c r="E54" s="5"/>
      <c r="F54" s="5"/>
      <c r="G54" s="5"/>
      <c r="H54" s="5"/>
      <c r="I54" s="5"/>
      <c r="J54" s="5"/>
      <c r="K54" s="5"/>
      <c r="M54" s="17"/>
      <c r="N54" s="17">
        <v>-1231.7888888888876</v>
      </c>
      <c r="O54" s="17">
        <v>-158.6262962962962</v>
      </c>
      <c r="P54" s="19">
        <f>IF('Data-Plot'!C54="","",$Q$11+('Data-Plot'!C54-'Data-Plot'!D54)*$P$9)</f>
        <v>123717.65481946107</v>
      </c>
      <c r="Q54" s="19">
        <f>IF('Data-Plot'!C54="","",MAX('Data-Plot'!$C$11:$C$1010)*(1+$Q$9/100))</f>
        <v>123527.25</v>
      </c>
      <c r="R54" s="19">
        <f>IF('Data-Plot'!C54="","",('Data-Plot'!C54-'Data-Plot'!D54)*$P$9)</f>
        <v>190.40481946106593</v>
      </c>
      <c r="S54" s="19">
        <v>113731.59518053893</v>
      </c>
      <c r="T54" s="19">
        <v>2404.7593871504532</v>
      </c>
      <c r="U54" s="19">
        <v>106944.32988925253</v>
      </c>
      <c r="V54" s="19">
        <v>3183.4155196880183</v>
      </c>
      <c r="W54" s="19">
        <v>1199.0783048722335</v>
      </c>
      <c r="X54" s="19">
        <v>1.2079575701908879E-2</v>
      </c>
      <c r="AC54" s="17"/>
      <c r="AE54" s="19">
        <v>220</v>
      </c>
      <c r="AF54" s="19">
        <v>7425</v>
      </c>
      <c r="AG54" s="19">
        <v>7377.683841104953</v>
      </c>
      <c r="AH54" s="19">
        <v>17.810078915247473</v>
      </c>
      <c r="AI54" s="19">
        <v>7226.6789972014003</v>
      </c>
      <c r="AJ54" s="19">
        <v>107.07484292755446</v>
      </c>
      <c r="AK54" s="19">
        <v>26.11938342679213</v>
      </c>
      <c r="AL54" s="19">
        <v>5.3863395825343662E-4</v>
      </c>
      <c r="AT54" s="19">
        <v>220</v>
      </c>
      <c r="AU54" s="19">
        <v>15643</v>
      </c>
      <c r="AV54" s="19">
        <v>15643.014845908718</v>
      </c>
      <c r="AW54" s="19">
        <v>29.241851940515158</v>
      </c>
      <c r="AX54" s="19">
        <v>15323.852918557845</v>
      </c>
      <c r="AY54" s="19">
        <v>236.24287662399541</v>
      </c>
      <c r="AZ54" s="19">
        <v>53.676288676920542</v>
      </c>
      <c r="BA54" s="19">
        <v>9.1010944269843833E-4</v>
      </c>
      <c r="BI54" s="19">
        <v>220</v>
      </c>
      <c r="BJ54" s="19">
        <v>25743</v>
      </c>
      <c r="BK54" s="19">
        <v>25480.577665140074</v>
      </c>
      <c r="BL54" s="19">
        <v>5.6950607588217741</v>
      </c>
      <c r="BM54" s="19">
        <v>25061.943698243063</v>
      </c>
      <c r="BN54" s="19">
        <v>316.60997809684926</v>
      </c>
      <c r="BO54" s="19">
        <v>96.327343769940853</v>
      </c>
      <c r="BP54" s="19">
        <v>1.5842713966872622E-3</v>
      </c>
      <c r="BX54" s="19">
        <v>220</v>
      </c>
      <c r="BY54" s="19">
        <v>35082</v>
      </c>
      <c r="BZ54" s="19">
        <v>34955.530632949776</v>
      </c>
      <c r="CA54" s="19">
        <v>18.702010029561986</v>
      </c>
      <c r="CB54" s="19">
        <v>34357.773899101587</v>
      </c>
      <c r="CC54" s="19">
        <v>433.43259701121377</v>
      </c>
      <c r="CD54" s="19">
        <v>145.62030436820663</v>
      </c>
      <c r="CE54" s="19">
        <v>1.8224392126822146E-3</v>
      </c>
      <c r="CM54" s="19">
        <v>220</v>
      </c>
      <c r="CN54" s="19">
        <v>60474</v>
      </c>
      <c r="CO54" s="19">
        <v>60468.252273533733</v>
      </c>
      <c r="CP54" s="19">
        <v>202.38752587538252</v>
      </c>
      <c r="CQ54" s="19">
        <v>58555.349343280766</v>
      </c>
      <c r="CR54" s="19">
        <v>1345.9025485970376</v>
      </c>
      <c r="CS54" s="19">
        <v>364.6087338246839</v>
      </c>
      <c r="CT54" s="19">
        <v>4.121955860014387E-3</v>
      </c>
      <c r="DB54" s="19">
        <v>220</v>
      </c>
      <c r="DC54" s="19">
        <v>83259</v>
      </c>
      <c r="DD54" s="19">
        <v>83508.096189212331</v>
      </c>
      <c r="DE54" s="19">
        <v>965.37232952234058</v>
      </c>
      <c r="DF54" s="19">
        <v>79779.553886214111</v>
      </c>
      <c r="DG54" s="19">
        <v>2147.4218593841574</v>
      </c>
      <c r="DH54" s="19">
        <v>615.74119254469622</v>
      </c>
      <c r="DI54" s="19">
        <v>6.9215470350652893E-3</v>
      </c>
      <c r="DQ54" s="19">
        <v>220</v>
      </c>
      <c r="DR54" s="19">
        <v>100853</v>
      </c>
      <c r="DS54" s="19">
        <v>100696.72579411637</v>
      </c>
      <c r="DT54" s="19">
        <v>1956.4309635176871</v>
      </c>
      <c r="DU54" s="19">
        <v>95445.903987621205</v>
      </c>
      <c r="DV54" s="19">
        <v>2432.8665122949506</v>
      </c>
      <c r="DW54" s="19">
        <v>857.51533672831818</v>
      </c>
      <c r="DX54" s="19">
        <v>8.9939542090183826E-3</v>
      </c>
      <c r="EF54" s="19">
        <v>220</v>
      </c>
      <c r="EG54" s="19">
        <v>113922</v>
      </c>
      <c r="EH54" s="19">
        <v>113731.59518053893</v>
      </c>
      <c r="EI54" s="19">
        <v>2404.7593871504532</v>
      </c>
      <c r="EJ54" s="19">
        <v>106944.32988925253</v>
      </c>
      <c r="EK54" s="19">
        <v>3183.4155196880183</v>
      </c>
      <c r="EL54" s="19">
        <v>1199.0783048722335</v>
      </c>
      <c r="EM54" s="19">
        <v>1.2079575701908879E-2</v>
      </c>
    </row>
    <row r="55" spans="1:143" x14ac:dyDescent="0.25">
      <c r="A55" s="51" t="s">
        <v>129</v>
      </c>
      <c r="B55" s="44">
        <f t="shared" si="0"/>
        <v>128.33333333333334</v>
      </c>
      <c r="C55"/>
      <c r="D55" s="5"/>
      <c r="E55" s="5"/>
      <c r="F55" s="5"/>
      <c r="G55" s="5"/>
      <c r="H55" s="5"/>
      <c r="I55" s="5"/>
      <c r="J55" s="5"/>
      <c r="K55" s="5"/>
      <c r="M55" s="17"/>
      <c r="N55" s="17">
        <v>-1974.3518518518511</v>
      </c>
      <c r="O55" s="17">
        <v>-123.98518518518537</v>
      </c>
      <c r="P55" s="19">
        <f>IF('Data-Plot'!C55="","",$Q$11+('Data-Plot'!C55-'Data-Plot'!D55)*$P$9)</f>
        <v>123525.99261002042</v>
      </c>
      <c r="Q55" s="19">
        <f>IF('Data-Plot'!C55="","",MAX('Data-Plot'!$C$11:$C$1010)*(1+$Q$9/100))</f>
        <v>123527.25</v>
      </c>
      <c r="R55" s="19">
        <f>IF('Data-Plot'!C55="","",('Data-Plot'!C55-'Data-Plot'!D55)*$P$9)</f>
        <v>-1.2573899795825128</v>
      </c>
      <c r="S55" s="19">
        <v>103973.25738997958</v>
      </c>
      <c r="T55" s="19">
        <v>1699.0385461064168</v>
      </c>
      <c r="U55" s="19">
        <v>96547.742466193507</v>
      </c>
      <c r="V55" s="19">
        <v>4103.2561807922239</v>
      </c>
      <c r="W55" s="19">
        <v>1623.198649140156</v>
      </c>
      <c r="X55" s="19">
        <v>2.1547747282134034E-2</v>
      </c>
      <c r="AC55" s="17"/>
      <c r="AE55" s="19">
        <v>225</v>
      </c>
      <c r="AF55" s="19">
        <v>6803</v>
      </c>
      <c r="AG55" s="19">
        <v>6835.927815885022</v>
      </c>
      <c r="AH55" s="19">
        <v>9.4557174244747575</v>
      </c>
      <c r="AI55" s="19">
        <v>6653.8501428669815</v>
      </c>
      <c r="AJ55" s="19">
        <v>137.23993141516698</v>
      </c>
      <c r="AK55" s="19">
        <v>35.381063354157419</v>
      </c>
      <c r="AL55" s="19">
        <v>9.6082424174208825E-4</v>
      </c>
      <c r="AT55" s="19">
        <v>225</v>
      </c>
      <c r="AU55" s="19">
        <v>14659</v>
      </c>
      <c r="AV55" s="19">
        <v>14623.609997067657</v>
      </c>
      <c r="AW55" s="19">
        <v>15.693843336460096</v>
      </c>
      <c r="AX55" s="19">
        <v>14234.623646358838</v>
      </c>
      <c r="AY55" s="19">
        <v>300.58929322031804</v>
      </c>
      <c r="AZ55" s="19">
        <v>72.701590683622797</v>
      </c>
      <c r="BA55" s="19">
        <v>1.6234684192351495E-3</v>
      </c>
      <c r="BI55" s="19">
        <v>225</v>
      </c>
      <c r="BJ55" s="19">
        <v>23755</v>
      </c>
      <c r="BK55" s="19">
        <v>23599.393081817558</v>
      </c>
      <c r="BL55" s="19">
        <v>2.2018504363965912</v>
      </c>
      <c r="BM55" s="19">
        <v>23062.921021216596</v>
      </c>
      <c r="BN55" s="19">
        <v>403.80556569654215</v>
      </c>
      <c r="BO55" s="19">
        <v>130.46181841829051</v>
      </c>
      <c r="BP55" s="19">
        <v>2.8260497362531307E-3</v>
      </c>
      <c r="BX55" s="19">
        <v>225</v>
      </c>
      <c r="BY55" s="19">
        <v>32208</v>
      </c>
      <c r="BZ55" s="19">
        <v>32276.970188650499</v>
      </c>
      <c r="CA55" s="19">
        <v>8.5283128112498616</v>
      </c>
      <c r="CB55" s="19">
        <v>31518.047006441702</v>
      </c>
      <c r="CC55" s="19">
        <v>553.18350493831906</v>
      </c>
      <c r="CD55" s="19">
        <v>197.20811356169196</v>
      </c>
      <c r="CE55" s="19">
        <v>3.2508975333815689E-3</v>
      </c>
      <c r="CM55" s="19">
        <v>225</v>
      </c>
      <c r="CN55" s="19">
        <v>55841</v>
      </c>
      <c r="CO55" s="19">
        <v>55403.829575941818</v>
      </c>
      <c r="CP55" s="19">
        <v>119.32253761747207</v>
      </c>
      <c r="CQ55" s="19">
        <v>53085.206435074979</v>
      </c>
      <c r="CR55" s="19">
        <v>1705.6522880274181</v>
      </c>
      <c r="CS55" s="19">
        <v>493.64096240846857</v>
      </c>
      <c r="CT55" s="19">
        <v>7.3528134755217944E-3</v>
      </c>
      <c r="DB55" s="19">
        <v>225</v>
      </c>
      <c r="DC55" s="19">
        <v>76398</v>
      </c>
      <c r="DD55" s="19">
        <v>76397.902662438326</v>
      </c>
      <c r="DE55" s="19">
        <v>659.78239002217526</v>
      </c>
      <c r="DF55" s="19">
        <v>72162.178469428589</v>
      </c>
      <c r="DG55" s="19">
        <v>2742.2951801890367</v>
      </c>
      <c r="DH55" s="19">
        <v>833.63427602798185</v>
      </c>
      <c r="DI55" s="19">
        <v>1.2346770560721943E-2</v>
      </c>
      <c r="DQ55" s="19">
        <v>225</v>
      </c>
      <c r="DR55" s="19">
        <v>92701</v>
      </c>
      <c r="DS55" s="19">
        <v>92044.48912176615</v>
      </c>
      <c r="DT55" s="19">
        <v>1404.5899337572157</v>
      </c>
      <c r="DU55" s="19">
        <v>86341.268081600036</v>
      </c>
      <c r="DV55" s="19">
        <v>3133.6563651708029</v>
      </c>
      <c r="DW55" s="19">
        <v>1160.95869767314</v>
      </c>
      <c r="DX55" s="19">
        <v>1.6043564959878329E-2</v>
      </c>
      <c r="EF55" s="19">
        <v>225</v>
      </c>
      <c r="EG55" s="19">
        <v>103972</v>
      </c>
      <c r="EH55" s="19">
        <v>103973.25738997958</v>
      </c>
      <c r="EI55" s="19">
        <v>1699.0385461064168</v>
      </c>
      <c r="EJ55" s="19">
        <v>96547.742466193507</v>
      </c>
      <c r="EK55" s="19">
        <v>4103.2561807922239</v>
      </c>
      <c r="EL55" s="19">
        <v>1623.198649140156</v>
      </c>
      <c r="EM55" s="19">
        <v>2.1547747282134034E-2</v>
      </c>
    </row>
    <row r="56" spans="1:143" x14ac:dyDescent="0.25">
      <c r="A56" s="51" t="s">
        <v>130</v>
      </c>
      <c r="B56" s="44">
        <f t="shared" si="0"/>
        <v>130.80000000000001</v>
      </c>
      <c r="C56"/>
      <c r="D56" s="5"/>
      <c r="E56" s="5"/>
      <c r="F56" s="5"/>
      <c r="G56" s="5"/>
      <c r="H56" s="5"/>
      <c r="I56" s="5"/>
      <c r="J56" s="5"/>
      <c r="K56" s="5"/>
      <c r="M56" s="17"/>
      <c r="N56" s="17">
        <v>-2471.6407407407414</v>
      </c>
      <c r="O56" s="17">
        <v>-64.803703703703803</v>
      </c>
      <c r="P56" s="19">
        <f>IF('Data-Plot'!C56="","",$Q$11+('Data-Plot'!C56-'Data-Plot'!D56)*$P$9)</f>
        <v>124396.51542729477</v>
      </c>
      <c r="Q56" s="19">
        <f>IF('Data-Plot'!C56="","",MAX('Data-Plot'!$C$11:$C$1010)*(1+$Q$9/100))</f>
        <v>123527.25</v>
      </c>
      <c r="R56" s="19">
        <f>IF('Data-Plot'!C56="","",('Data-Plot'!C56-'Data-Plot'!D56)*$P$9)</f>
        <v>869.26542729476932</v>
      </c>
      <c r="S56" s="19">
        <v>90270.734572705231</v>
      </c>
      <c r="T56" s="19">
        <v>1200.2755090461023</v>
      </c>
      <c r="U56" s="19">
        <v>81654.777229791478</v>
      </c>
      <c r="V56" s="19">
        <v>5233.0992226778853</v>
      </c>
      <c r="W56" s="19">
        <v>2182.5446135641077</v>
      </c>
      <c r="X56" s="19">
        <v>3.7997625651592128E-2</v>
      </c>
      <c r="AC56" s="17"/>
      <c r="AE56" s="19">
        <v>230</v>
      </c>
      <c r="AF56" s="19">
        <v>5886</v>
      </c>
      <c r="AG56" s="19">
        <v>5885.9644183411792</v>
      </c>
      <c r="AH56" s="19">
        <v>5.0136146421337093</v>
      </c>
      <c r="AI56" s="19">
        <v>5659.560839632999</v>
      </c>
      <c r="AJ56" s="19">
        <v>173.77308132723095</v>
      </c>
      <c r="AK56" s="19">
        <v>47.615188406522599</v>
      </c>
      <c r="AL56" s="19">
        <v>1.6943322929546009E-3</v>
      </c>
      <c r="AT56" s="19">
        <v>230</v>
      </c>
      <c r="AU56" s="19">
        <v>12815</v>
      </c>
      <c r="AV56" s="19">
        <v>12725.143698051777</v>
      </c>
      <c r="AW56" s="19">
        <v>8.4197999692631758</v>
      </c>
      <c r="AX56" s="19">
        <v>12241.754353900033</v>
      </c>
      <c r="AY56" s="19">
        <v>377.14035279881585</v>
      </c>
      <c r="AZ56" s="19">
        <v>97.826328534374085</v>
      </c>
      <c r="BA56" s="19">
        <v>2.8628492921509274E-3</v>
      </c>
      <c r="BI56" s="19">
        <v>230</v>
      </c>
      <c r="BJ56" s="19">
        <v>20965</v>
      </c>
      <c r="BK56" s="19">
        <v>20407.487365414465</v>
      </c>
      <c r="BL56" s="19">
        <v>0.84536432310374621</v>
      </c>
      <c r="BM56" s="19">
        <v>19722.961678958851</v>
      </c>
      <c r="BN56" s="19">
        <v>508.14264767371895</v>
      </c>
      <c r="BO56" s="19">
        <v>175.53269095912734</v>
      </c>
      <c r="BP56" s="19">
        <v>4.9834996644011736E-3</v>
      </c>
      <c r="BX56" s="19">
        <v>230</v>
      </c>
      <c r="BY56" s="19">
        <v>27968</v>
      </c>
      <c r="BZ56" s="19">
        <v>27812.439403691278</v>
      </c>
      <c r="CA56" s="19">
        <v>3.8798979160115565</v>
      </c>
      <c r="CB56" s="19">
        <v>26846.587320748644</v>
      </c>
      <c r="CC56" s="19">
        <v>696.65406868650541</v>
      </c>
      <c r="CD56" s="19">
        <v>265.31238365706315</v>
      </c>
      <c r="CE56" s="19">
        <v>5.7326830537635784E-3</v>
      </c>
      <c r="CM56" s="19">
        <v>230</v>
      </c>
      <c r="CN56" s="19">
        <v>47674</v>
      </c>
      <c r="CO56" s="19">
        <v>47482.733171985128</v>
      </c>
      <c r="CP56" s="19">
        <v>70.377469987814592</v>
      </c>
      <c r="CQ56" s="19">
        <v>44619.834176115226</v>
      </c>
      <c r="CR56" s="19">
        <v>2128.6375891970238</v>
      </c>
      <c r="CS56" s="19">
        <v>663.87097062083751</v>
      </c>
      <c r="CT56" s="19">
        <v>1.2966064227912358E-2</v>
      </c>
      <c r="DB56" s="19">
        <v>230</v>
      </c>
      <c r="DC56" s="19">
        <v>65868</v>
      </c>
      <c r="DD56" s="19">
        <v>65632.18524020983</v>
      </c>
      <c r="DE56" s="19">
        <v>451.31488168893515</v>
      </c>
      <c r="DF56" s="19">
        <v>60603.800050953738</v>
      </c>
      <c r="DG56" s="19">
        <v>3455.9626666570912</v>
      </c>
      <c r="DH56" s="19">
        <v>1121.0858684259813</v>
      </c>
      <c r="DI56" s="19">
        <v>2.1772484070110929E-2</v>
      </c>
      <c r="DQ56" s="19">
        <v>230</v>
      </c>
      <c r="DR56" s="19">
        <v>79569</v>
      </c>
      <c r="DS56" s="19">
        <v>79569.025946441601</v>
      </c>
      <c r="DT56" s="19">
        <v>1009.0532218483572</v>
      </c>
      <c r="DU56" s="19">
        <v>73001.615337155439</v>
      </c>
      <c r="DV56" s="19">
        <v>3993.0637131397702</v>
      </c>
      <c r="DW56" s="19">
        <v>1561.2653828299701</v>
      </c>
      <c r="DX56" s="19">
        <v>2.8291468054952848E-2</v>
      </c>
      <c r="EF56" s="19">
        <v>230</v>
      </c>
      <c r="EG56" s="19">
        <v>91140</v>
      </c>
      <c r="EH56" s="19">
        <v>90270.734572705231</v>
      </c>
      <c r="EI56" s="19">
        <v>1200.2755090461023</v>
      </c>
      <c r="EJ56" s="19">
        <v>81654.777229791478</v>
      </c>
      <c r="EK56" s="19">
        <v>5233.0992226778853</v>
      </c>
      <c r="EL56" s="19">
        <v>2182.5446135641077</v>
      </c>
      <c r="EM56" s="19">
        <v>3.7997625651592128E-2</v>
      </c>
    </row>
    <row r="57" spans="1:143" x14ac:dyDescent="0.25">
      <c r="A57" s="51" t="s">
        <v>131</v>
      </c>
      <c r="B57" s="44">
        <f t="shared" si="0"/>
        <v>133.26666666666665</v>
      </c>
      <c r="C57"/>
      <c r="D57" s="5"/>
      <c r="E57" s="5"/>
      <c r="F57" s="5"/>
      <c r="G57" s="5"/>
      <c r="H57" s="5"/>
      <c r="I57" s="5"/>
      <c r="J57" s="5"/>
      <c r="K57" s="5"/>
      <c r="M57" s="17"/>
      <c r="N57" s="17">
        <v>-2622.3888888888891</v>
      </c>
      <c r="O57" s="17">
        <v>6.2474074074075814</v>
      </c>
      <c r="P57" s="19">
        <f>IF('Data-Plot'!C57="","",$Q$11+('Data-Plot'!C57-'Data-Plot'!D57)*$P$9)</f>
        <v>124462.42732009615</v>
      </c>
      <c r="Q57" s="19">
        <f>IF('Data-Plot'!C57="","",MAX('Data-Plot'!$C$11:$C$1010)*(1+$Q$9/100))</f>
        <v>123527.25</v>
      </c>
      <c r="R57" s="19">
        <f>IF('Data-Plot'!C57="","",('Data-Plot'!C57-'Data-Plot'!D57)*$P$9)</f>
        <v>935.17732009614701</v>
      </c>
      <c r="S57" s="19">
        <v>74877.822679903853</v>
      </c>
      <c r="T57" s="19">
        <v>849.10272854745563</v>
      </c>
      <c r="U57" s="19">
        <v>64518.428844985894</v>
      </c>
      <c r="V57" s="19">
        <v>6595.4603137766226</v>
      </c>
      <c r="W57" s="19">
        <v>2914.7645308520118</v>
      </c>
      <c r="X57" s="19">
        <v>6.6261741873453142E-2</v>
      </c>
      <c r="AC57" s="17"/>
      <c r="AE57" s="19">
        <v>235</v>
      </c>
      <c r="AF57" s="19">
        <v>4757</v>
      </c>
      <c r="AG57" s="19">
        <v>4677.6777533272243</v>
      </c>
      <c r="AH57" s="19">
        <v>2.6627645697459572</v>
      </c>
      <c r="AI57" s="19">
        <v>4394.3232645215485</v>
      </c>
      <c r="AJ57" s="19">
        <v>217.02390828337096</v>
      </c>
      <c r="AK57" s="19">
        <v>63.664861309214395</v>
      </c>
      <c r="AL57" s="19">
        <v>2.9546433437689203E-3</v>
      </c>
      <c r="AT57" s="19">
        <v>235</v>
      </c>
      <c r="AU57" s="19">
        <v>10063</v>
      </c>
      <c r="AV57" s="19">
        <v>10236.340223388768</v>
      </c>
      <c r="AW57" s="19">
        <v>4.5279637255879797</v>
      </c>
      <c r="AX57" s="19">
        <v>9635.2774544251133</v>
      </c>
      <c r="AY57" s="19">
        <v>465.75446641860816</v>
      </c>
      <c r="AZ57" s="19">
        <v>130.77534647007749</v>
      </c>
      <c r="BA57" s="19">
        <v>4.9923493802154799E-3</v>
      </c>
      <c r="BI57" s="19">
        <v>235</v>
      </c>
      <c r="BJ57" s="19">
        <v>16411</v>
      </c>
      <c r="BK57" s="19">
        <v>16411.397923153894</v>
      </c>
      <c r="BL57" s="19">
        <v>0.32410033997314031</v>
      </c>
      <c r="BM57" s="19">
        <v>15546.637781297144</v>
      </c>
      <c r="BN57" s="19">
        <v>629.80026889874807</v>
      </c>
      <c r="BO57" s="19">
        <v>234.62708219529284</v>
      </c>
      <c r="BP57" s="19">
        <v>8.6904227344574963E-3</v>
      </c>
      <c r="BX57" s="19">
        <v>235</v>
      </c>
      <c r="BY57" s="19">
        <v>22277</v>
      </c>
      <c r="BZ57" s="19">
        <v>22276.990572528503</v>
      </c>
      <c r="CA57" s="19">
        <v>1.7678017154415013</v>
      </c>
      <c r="CB57" s="19">
        <v>21056.501047356098</v>
      </c>
      <c r="CC57" s="19">
        <v>864.12576102394087</v>
      </c>
      <c r="CD57" s="19">
        <v>354.5859655541044</v>
      </c>
      <c r="CE57" s="19">
        <v>9.996878916713265E-3</v>
      </c>
      <c r="CM57" s="19">
        <v>235</v>
      </c>
      <c r="CN57" s="19">
        <v>38011</v>
      </c>
      <c r="CO57" s="19">
        <v>38030.880208642106</v>
      </c>
      <c r="CP57" s="19">
        <v>41.615044821547905</v>
      </c>
      <c r="CQ57" s="19">
        <v>34492.255137267653</v>
      </c>
      <c r="CR57" s="19">
        <v>2610.1729265600893</v>
      </c>
      <c r="CS57" s="19">
        <v>886.81448926119629</v>
      </c>
      <c r="CT57" s="19">
        <v>2.2610731619012916E-2</v>
      </c>
      <c r="DB57" s="19">
        <v>235</v>
      </c>
      <c r="DC57" s="19">
        <v>53325</v>
      </c>
      <c r="DD57" s="19">
        <v>53020.28796446685</v>
      </c>
      <c r="DE57" s="19">
        <v>309.41751553520936</v>
      </c>
      <c r="DF57" s="19">
        <v>46922.908328596444</v>
      </c>
      <c r="DG57" s="19">
        <v>4290.3938749421886</v>
      </c>
      <c r="DH57" s="19">
        <v>1497.5302776833098</v>
      </c>
      <c r="DI57" s="19">
        <v>3.7967709700343112E-2</v>
      </c>
      <c r="DQ57" s="19">
        <v>235</v>
      </c>
      <c r="DR57" s="19">
        <v>65601</v>
      </c>
      <c r="DS57" s="19">
        <v>65310.658841761913</v>
      </c>
      <c r="DT57" s="19">
        <v>726.27819187606065</v>
      </c>
      <c r="DU57" s="19">
        <v>57467.514127556133</v>
      </c>
      <c r="DV57" s="19">
        <v>5027.3231326777795</v>
      </c>
      <c r="DW57" s="19">
        <v>2085.494053882288</v>
      </c>
      <c r="DX57" s="19">
        <v>4.9335769657469053E-2</v>
      </c>
      <c r="EF57" s="19">
        <v>235</v>
      </c>
      <c r="EG57" s="19">
        <v>75813</v>
      </c>
      <c r="EH57" s="19">
        <v>74877.822679903853</v>
      </c>
      <c r="EI57" s="19">
        <v>849.10272854745563</v>
      </c>
      <c r="EJ57" s="19">
        <v>64518.428844985894</v>
      </c>
      <c r="EK57" s="19">
        <v>6595.4603137766226</v>
      </c>
      <c r="EL57" s="19">
        <v>2914.7645308520118</v>
      </c>
      <c r="EM57" s="19">
        <v>6.6261741873453142E-2</v>
      </c>
    </row>
    <row r="58" spans="1:143" x14ac:dyDescent="0.25">
      <c r="A58" s="51" t="s">
        <v>132</v>
      </c>
      <c r="B58" s="44">
        <f t="shared" si="0"/>
        <v>135.73333333333332</v>
      </c>
      <c r="C58"/>
      <c r="D58" s="5"/>
      <c r="E58" s="5"/>
      <c r="F58" s="5"/>
      <c r="G58" s="5"/>
      <c r="H58" s="5"/>
      <c r="I58" s="5"/>
      <c r="J58" s="5"/>
      <c r="K58" s="5"/>
      <c r="M58" s="17"/>
      <c r="N58" s="17">
        <v>-2409.1666666666656</v>
      </c>
      <c r="O58" s="17">
        <v>71.525925925925918</v>
      </c>
      <c r="P58" s="19">
        <f>IF('Data-Plot'!C58="","",$Q$11+('Data-Plot'!C58-'Data-Plot'!D58)*$P$9)</f>
        <v>123435.2558583772</v>
      </c>
      <c r="Q58" s="19">
        <f>IF('Data-Plot'!C58="","",MAX('Data-Plot'!$C$11:$C$1010)*(1+$Q$9/100))</f>
        <v>123527.25</v>
      </c>
      <c r="R58" s="19">
        <f>IF('Data-Plot'!C58="","",('Data-Plot'!C58-'Data-Plot'!D58)*$P$9)</f>
        <v>-91.994141622795723</v>
      </c>
      <c r="S58" s="19">
        <v>60257.994141622796</v>
      </c>
      <c r="T58" s="19">
        <v>602.17400341673408</v>
      </c>
      <c r="U58" s="19">
        <v>47588.086930149773</v>
      </c>
      <c r="V58" s="19">
        <v>8201.7787527161454</v>
      </c>
      <c r="W58" s="19">
        <v>3865.8401510148533</v>
      </c>
      <c r="X58" s="19">
        <v>0.1143043252962231</v>
      </c>
      <c r="AC58" s="17"/>
      <c r="AE58" s="19">
        <v>240</v>
      </c>
      <c r="AF58" s="19">
        <v>3430</v>
      </c>
      <c r="AG58" s="19">
        <v>3430.1230003591904</v>
      </c>
      <c r="AH58" s="19">
        <v>1.4197342883814481</v>
      </c>
      <c r="AI58" s="19">
        <v>3077.3050423827858</v>
      </c>
      <c r="AJ58" s="19">
        <v>266.82140937160432</v>
      </c>
      <c r="AK58" s="19">
        <v>84.571717429097319</v>
      </c>
      <c r="AL58" s="19">
        <v>5.0968873221453838E-3</v>
      </c>
      <c r="AT58" s="19">
        <v>240</v>
      </c>
      <c r="AU58" s="19">
        <v>7176</v>
      </c>
      <c r="AV58" s="19">
        <v>7601.8500701333687</v>
      </c>
      <c r="AW58" s="19">
        <v>2.4457222593866743</v>
      </c>
      <c r="AX58" s="19">
        <v>6860.7396104058053</v>
      </c>
      <c r="AY58" s="19">
        <v>564.98038902229155</v>
      </c>
      <c r="AZ58" s="19">
        <v>173.67573642738606</v>
      </c>
      <c r="BA58" s="19">
        <v>8.6120184996353617E-3</v>
      </c>
      <c r="BI58" s="19">
        <v>240</v>
      </c>
      <c r="BJ58" s="19">
        <v>12173</v>
      </c>
      <c r="BK58" s="19">
        <v>12294.182662519746</v>
      </c>
      <c r="BL58" s="19">
        <v>0.12460605423687852</v>
      </c>
      <c r="BM58" s="19">
        <v>11215.247009728046</v>
      </c>
      <c r="BN58" s="19">
        <v>767.24821708737352</v>
      </c>
      <c r="BO58" s="19">
        <v>311.54783829611301</v>
      </c>
      <c r="BP58" s="19">
        <v>1.4991353976518957E-2</v>
      </c>
      <c r="BX58" s="19">
        <v>240</v>
      </c>
      <c r="BY58" s="19">
        <v>16524</v>
      </c>
      <c r="BZ58" s="19">
        <v>16621.294265373599</v>
      </c>
      <c r="CA58" s="19">
        <v>0.80901870806204768</v>
      </c>
      <c r="CB58" s="19">
        <v>15096.279041293261</v>
      </c>
      <c r="CC58" s="19">
        <v>1053.4356408740427</v>
      </c>
      <c r="CD58" s="19">
        <v>470.75331944885369</v>
      </c>
      <c r="CE58" s="19">
        <v>1.7245049381696118E-2</v>
      </c>
      <c r="CM58" s="19">
        <v>240</v>
      </c>
      <c r="CN58" s="19">
        <v>28663</v>
      </c>
      <c r="CO58" s="19">
        <v>28691.855445465026</v>
      </c>
      <c r="CP58" s="19">
        <v>24.709169465799828</v>
      </c>
      <c r="CQ58" s="19">
        <v>24354.035342639028</v>
      </c>
      <c r="CR58" s="19">
        <v>3136.5006052291051</v>
      </c>
      <c r="CS58" s="19">
        <v>1176.5713236475419</v>
      </c>
      <c r="CT58" s="19">
        <v>3.9004483547146869E-2</v>
      </c>
      <c r="DB58" s="19">
        <v>240</v>
      </c>
      <c r="DC58" s="19">
        <v>40317</v>
      </c>
      <c r="DD58" s="19">
        <v>40740.366927980373</v>
      </c>
      <c r="DE58" s="19">
        <v>212.83439921109522</v>
      </c>
      <c r="DF58" s="19">
        <v>33305.239560428621</v>
      </c>
      <c r="DG58" s="19">
        <v>5235.4716582606261</v>
      </c>
      <c r="DH58" s="19">
        <v>1986.7558141566965</v>
      </c>
      <c r="DI58" s="19">
        <v>6.5495923325467456E-2</v>
      </c>
      <c r="DQ58" s="19">
        <v>240</v>
      </c>
      <c r="DR58" s="19">
        <v>51035</v>
      </c>
      <c r="DS58" s="19">
        <v>51575.397744223083</v>
      </c>
      <c r="DT58" s="19">
        <v>524.21800863990654</v>
      </c>
      <c r="DU58" s="19">
        <v>42036.31789703136</v>
      </c>
      <c r="DV58" s="19">
        <v>6244.0146659835136</v>
      </c>
      <c r="DW58" s="19">
        <v>2766.7620662535132</v>
      </c>
      <c r="DX58" s="19">
        <v>8.5106314791754942E-2</v>
      </c>
      <c r="EF58" s="19">
        <v>240</v>
      </c>
      <c r="EG58" s="19">
        <v>60166</v>
      </c>
      <c r="EH58" s="19">
        <v>60257.994141622796</v>
      </c>
      <c r="EI58" s="19">
        <v>602.17400341673408</v>
      </c>
      <c r="EJ58" s="19">
        <v>47588.086930149773</v>
      </c>
      <c r="EK58" s="19">
        <v>8201.7787527161454</v>
      </c>
      <c r="EL58" s="19">
        <v>3865.8401510148533</v>
      </c>
      <c r="EM58" s="19">
        <v>0.1143043252962231</v>
      </c>
    </row>
    <row r="59" spans="1:143" x14ac:dyDescent="0.25">
      <c r="A59" s="51" t="s">
        <v>133</v>
      </c>
      <c r="B59" s="44">
        <f t="shared" si="0"/>
        <v>138.19999999999999</v>
      </c>
      <c r="C59"/>
      <c r="D59" s="5"/>
      <c r="E59" s="5"/>
      <c r="F59" s="5"/>
      <c r="G59" s="5"/>
      <c r="H59" s="5"/>
      <c r="I59" s="5"/>
      <c r="J59" s="5"/>
      <c r="K59" s="5"/>
      <c r="M59" s="17"/>
      <c r="N59" s="17">
        <v>-1907.12962962963</v>
      </c>
      <c r="O59" s="17">
        <v>114.86259259259248</v>
      </c>
      <c r="P59" s="19">
        <f>IF('Data-Plot'!C59="","",$Q$11+('Data-Plot'!C59-'Data-Plot'!D59)*$P$9)</f>
        <v>123033.3527438165</v>
      </c>
      <c r="Q59" s="19">
        <f>IF('Data-Plot'!C59="","",MAX('Data-Plot'!$C$11:$C$1010)*(1+$Q$9/100))</f>
        <v>123527.25</v>
      </c>
      <c r="R59" s="19">
        <f>IF('Data-Plot'!C59="","",('Data-Plot'!C59-'Data-Plot'!D59)*$P$9)</f>
        <v>-493.89725618350349</v>
      </c>
      <c r="S59" s="19">
        <v>48371.897256183503</v>
      </c>
      <c r="T59" s="19">
        <v>428.46363746190912</v>
      </c>
      <c r="U59" s="19">
        <v>32808.270292798654</v>
      </c>
      <c r="V59" s="19">
        <v>10044.020530070271</v>
      </c>
      <c r="W59" s="19">
        <v>5090.9476802479176</v>
      </c>
      <c r="X59" s="19">
        <v>0.19511560474751849</v>
      </c>
      <c r="AC59" s="17"/>
      <c r="AE59" s="19">
        <v>245</v>
      </c>
      <c r="AF59" s="19">
        <v>2345</v>
      </c>
      <c r="AG59" s="19">
        <v>2356.0051274060124</v>
      </c>
      <c r="AH59" s="19">
        <v>0.76117321023101348</v>
      </c>
      <c r="AI59" s="19">
        <v>1921.4272710681389</v>
      </c>
      <c r="AJ59" s="19">
        <v>322.20216462185351</v>
      </c>
      <c r="AK59" s="19">
        <v>111.60581819767295</v>
      </c>
      <c r="AL59" s="19">
        <v>8.7003081164168643E-3</v>
      </c>
      <c r="AT59" s="19">
        <v>245</v>
      </c>
      <c r="AU59" s="19">
        <v>5081</v>
      </c>
      <c r="AV59" s="19">
        <v>5273.0030174981821</v>
      </c>
      <c r="AW59" s="19">
        <v>1.3287752623105755</v>
      </c>
      <c r="AX59" s="19">
        <v>4370.8966196072579</v>
      </c>
      <c r="AY59" s="19">
        <v>671.64842340744838</v>
      </c>
      <c r="AZ59" s="19">
        <v>229.11449863743084</v>
      </c>
      <c r="BA59" s="19">
        <v>1.4700583733233932E-2</v>
      </c>
      <c r="BI59" s="19">
        <v>245</v>
      </c>
      <c r="BJ59" s="19">
        <v>8328</v>
      </c>
      <c r="BK59" s="19">
        <v>8691.7119785006016</v>
      </c>
      <c r="BL59" s="19">
        <v>4.8195845226578722E-2</v>
      </c>
      <c r="BM59" s="19">
        <v>7364.1158475534758</v>
      </c>
      <c r="BN59" s="19">
        <v>916.60940014086168</v>
      </c>
      <c r="BO59" s="19">
        <v>410.91294495202317</v>
      </c>
      <c r="BP59" s="19">
        <v>2.5590009015379941E-2</v>
      </c>
      <c r="BX59" s="19">
        <v>245</v>
      </c>
      <c r="BY59" s="19">
        <v>11497</v>
      </c>
      <c r="BZ59" s="19">
        <v>11717.715684259165</v>
      </c>
      <c r="CA59" s="19">
        <v>0.37266820292574609</v>
      </c>
      <c r="CB59" s="19">
        <v>9837.5799544161509</v>
      </c>
      <c r="CC59" s="19">
        <v>1258.9796235462366</v>
      </c>
      <c r="CD59" s="19">
        <v>620.75400105538858</v>
      </c>
      <c r="CE59" s="19">
        <v>2.9437038461808108E-2</v>
      </c>
      <c r="CM59" s="19">
        <v>245</v>
      </c>
      <c r="CN59" s="19">
        <v>20875</v>
      </c>
      <c r="CO59" s="19">
        <v>20874.989109146358</v>
      </c>
      <c r="CP59" s="19">
        <v>14.748658555365536</v>
      </c>
      <c r="CQ59" s="19">
        <v>15627.721161127927</v>
      </c>
      <c r="CR59" s="19">
        <v>3682.3327790406925</v>
      </c>
      <c r="CS59" s="19">
        <v>1550.1199303835315</v>
      </c>
      <c r="CT59" s="19">
        <v>6.6580038841290878E-2</v>
      </c>
      <c r="DB59" s="19">
        <v>245</v>
      </c>
      <c r="DC59" s="19">
        <v>30387</v>
      </c>
      <c r="DD59" s="19">
        <v>30620.994181252772</v>
      </c>
      <c r="DE59" s="19">
        <v>146.99028471739632</v>
      </c>
      <c r="DF59" s="19">
        <v>21592.653633878992</v>
      </c>
      <c r="DG59" s="19">
        <v>6263.8429573732101</v>
      </c>
      <c r="DH59" s="19">
        <v>2617.3955047952595</v>
      </c>
      <c r="DI59" s="19">
        <v>0.1118004879121343</v>
      </c>
      <c r="DQ59" s="19">
        <v>245</v>
      </c>
      <c r="DR59" s="19">
        <v>39905</v>
      </c>
      <c r="DS59" s="19">
        <v>40241.213768844515</v>
      </c>
      <c r="DT59" s="19">
        <v>379.68510043748819</v>
      </c>
      <c r="DU59" s="19">
        <v>28576.560578266621</v>
      </c>
      <c r="DV59" s="19">
        <v>7635.8972191932262</v>
      </c>
      <c r="DW59" s="19">
        <v>3644.925595831211</v>
      </c>
      <c r="DX59" s="19">
        <v>0.14527511596651035</v>
      </c>
      <c r="EF59" s="19">
        <v>245</v>
      </c>
      <c r="EG59" s="19">
        <v>47878</v>
      </c>
      <c r="EH59" s="19">
        <v>48371.897256183503</v>
      </c>
      <c r="EI59" s="19">
        <v>428.46363746190912</v>
      </c>
      <c r="EJ59" s="19">
        <v>32808.270292798654</v>
      </c>
      <c r="EK59" s="19">
        <v>10044.020530070271</v>
      </c>
      <c r="EL59" s="19">
        <v>5090.9476802479176</v>
      </c>
      <c r="EM59" s="19">
        <v>0.19511560474751849</v>
      </c>
    </row>
    <row r="60" spans="1:143" x14ac:dyDescent="0.25">
      <c r="A60" s="51" t="s">
        <v>134</v>
      </c>
      <c r="B60" s="44">
        <f t="shared" si="0"/>
        <v>140.66666666666666</v>
      </c>
      <c r="C60"/>
      <c r="D60" s="5"/>
      <c r="E60" s="5"/>
      <c r="F60" s="5"/>
      <c r="G60" s="5"/>
      <c r="H60" s="5"/>
      <c r="I60" s="5"/>
      <c r="J60" s="5"/>
      <c r="K60" s="5"/>
      <c r="M60" s="17"/>
      <c r="N60" s="17">
        <v>-1260.5407407407408</v>
      </c>
      <c r="O60" s="17">
        <v>129.13037037037046</v>
      </c>
      <c r="P60" s="19">
        <f>IF('Data-Plot'!C60="","",$Q$11+('Data-Plot'!C60-'Data-Plot'!D60)*$P$9)</f>
        <v>123153.29446434911</v>
      </c>
      <c r="Q60" s="19">
        <f>IF('Data-Plot'!C60="","",MAX('Data-Plot'!$C$11:$C$1010)*(1+$Q$9/100))</f>
        <v>123527.25</v>
      </c>
      <c r="R60" s="19">
        <f>IF('Data-Plot'!C60="","",('Data-Plot'!C60-'Data-Plot'!D60)*$P$9)</f>
        <v>-373.95553565089358</v>
      </c>
      <c r="S60" s="19">
        <v>40256.955535650894</v>
      </c>
      <c r="T60" s="19">
        <v>306.04353144509196</v>
      </c>
      <c r="U60" s="19">
        <v>21211.450564994444</v>
      </c>
      <c r="V60" s="19">
        <v>12084.297915041012</v>
      </c>
      <c r="W60" s="19">
        <v>6654.8338524770697</v>
      </c>
      <c r="X60" s="19">
        <v>0.32967169328396456</v>
      </c>
      <c r="AC60" s="17"/>
      <c r="AE60" s="19">
        <v>250</v>
      </c>
      <c r="AF60" s="19">
        <v>1637</v>
      </c>
      <c r="AG60" s="19">
        <v>1586.7021782936895</v>
      </c>
      <c r="AH60" s="19">
        <v>0.41084102900542463</v>
      </c>
      <c r="AI60" s="19">
        <v>1058.8503853185357</v>
      </c>
      <c r="AJ60" s="19">
        <v>381.13495311179759</v>
      </c>
      <c r="AK60" s="19">
        <v>146.29129858403053</v>
      </c>
      <c r="AL60" s="19">
        <v>1.4700250320104575E-2</v>
      </c>
      <c r="AT60" s="19">
        <v>250</v>
      </c>
      <c r="AU60" s="19">
        <v>3581</v>
      </c>
      <c r="AV60" s="19">
        <v>3548.9985869856641</v>
      </c>
      <c r="AW60" s="19">
        <v>0.72692901230864571</v>
      </c>
      <c r="AX60" s="19">
        <v>2467.4275683384658</v>
      </c>
      <c r="AY60" s="19">
        <v>780.6339253649893</v>
      </c>
      <c r="AZ60" s="19">
        <v>300.18532580677748</v>
      </c>
      <c r="BA60" s="19">
        <v>2.4838463122600331E-2</v>
      </c>
      <c r="BI60" s="19">
        <v>250</v>
      </c>
      <c r="BJ60" s="19">
        <v>5996</v>
      </c>
      <c r="BK60" s="19">
        <v>5996.5784483633215</v>
      </c>
      <c r="BL60" s="19">
        <v>1.8798210366468903E-2</v>
      </c>
      <c r="BM60" s="19">
        <v>4387.0966884695708</v>
      </c>
      <c r="BN60" s="19">
        <v>1071.1866537862293</v>
      </c>
      <c r="BO60" s="19">
        <v>538.2330704045221</v>
      </c>
      <c r="BP60" s="19">
        <v>4.323749263347354E-2</v>
      </c>
      <c r="BX60" s="19">
        <v>250</v>
      </c>
      <c r="BY60" s="19">
        <v>8197</v>
      </c>
      <c r="BZ60" s="19">
        <v>8091.1890478479681</v>
      </c>
      <c r="CA60" s="19">
        <v>0.17306034278656746</v>
      </c>
      <c r="CB60" s="19">
        <v>5807.2248101336008</v>
      </c>
      <c r="CC60" s="19">
        <v>1470.8922244645867</v>
      </c>
      <c r="CD60" s="19">
        <v>812.84921536312334</v>
      </c>
      <c r="CE60" s="19">
        <v>4.9737543870532676E-2</v>
      </c>
      <c r="CM60" s="19">
        <v>250</v>
      </c>
      <c r="CN60" s="19">
        <v>15362</v>
      </c>
      <c r="CO60" s="19">
        <v>15336.062974219307</v>
      </c>
      <c r="CP60" s="19">
        <v>8.8569618478239835</v>
      </c>
      <c r="CQ60" s="19">
        <v>9089.7683597804989</v>
      </c>
      <c r="CR60" s="19">
        <v>4209.8421073054105</v>
      </c>
      <c r="CS60" s="19">
        <v>2027.4830500857643</v>
      </c>
      <c r="CT60" s="19">
        <v>0.11249519980977248</v>
      </c>
      <c r="DB60" s="19">
        <v>250</v>
      </c>
      <c r="DC60" s="19">
        <v>23897</v>
      </c>
      <c r="DD60" s="19">
        <v>23623.596708958255</v>
      </c>
      <c r="DE60" s="19">
        <v>101.97833356660108</v>
      </c>
      <c r="DF60" s="19">
        <v>12771.748701177052</v>
      </c>
      <c r="DG60" s="19">
        <v>7326.4848946400352</v>
      </c>
      <c r="DH60" s="19">
        <v>3423.1958789011255</v>
      </c>
      <c r="DI60" s="19">
        <v>0.18890067344005751</v>
      </c>
      <c r="DQ60" s="19">
        <v>250</v>
      </c>
      <c r="DR60" s="19">
        <v>32318</v>
      </c>
      <c r="DS60" s="19">
        <v>32317.710998189847</v>
      </c>
      <c r="DT60" s="19">
        <v>276.08053631845888</v>
      </c>
      <c r="DU60" s="19">
        <v>18096.880640546398</v>
      </c>
      <c r="DV60" s="19">
        <v>9173.5555695724252</v>
      </c>
      <c r="DW60" s="19">
        <v>4766.9487915635355</v>
      </c>
      <c r="DX60" s="19">
        <v>0.24546018902883393</v>
      </c>
      <c r="EF60" s="19">
        <v>250</v>
      </c>
      <c r="EG60" s="19">
        <v>39883</v>
      </c>
      <c r="EH60" s="19">
        <v>40256.955535650894</v>
      </c>
      <c r="EI60" s="19">
        <v>306.04353144509196</v>
      </c>
      <c r="EJ60" s="19">
        <v>21211.450564994444</v>
      </c>
      <c r="EK60" s="19">
        <v>12084.297915041012</v>
      </c>
      <c r="EL60" s="19">
        <v>6654.8338524770697</v>
      </c>
      <c r="EM60" s="19">
        <v>0.32967169328396456</v>
      </c>
    </row>
    <row r="61" spans="1:143" x14ac:dyDescent="0.25">
      <c r="A61" s="51" t="s">
        <v>135</v>
      </c>
      <c r="B61" s="44">
        <f t="shared" si="0"/>
        <v>143.13333333333333</v>
      </c>
      <c r="C61"/>
      <c r="D61" s="5"/>
      <c r="E61" s="5"/>
      <c r="F61" s="5"/>
      <c r="G61" s="5"/>
      <c r="H61" s="5"/>
      <c r="I61" s="5"/>
      <c r="J61" s="5"/>
      <c r="K61" s="5"/>
      <c r="M61" s="17"/>
      <c r="N61" s="17">
        <v>-615.8259259259255</v>
      </c>
      <c r="O61" s="17">
        <v>118.92814814814817</v>
      </c>
      <c r="P61" s="19">
        <f>IF('Data-Plot'!C61="","",$Q$11+('Data-Plot'!C61-'Data-Plot'!D61)*$P$9)</f>
        <v>123589.97661809946</v>
      </c>
      <c r="Q61" s="19">
        <f>IF('Data-Plot'!C61="","",MAX('Data-Plot'!$C$11:$C$1010)*(1+$Q$9/100))</f>
        <v>123527.25</v>
      </c>
      <c r="R61" s="19">
        <f>IF('Data-Plot'!C61="","",('Data-Plot'!C61-'Data-Plot'!D61)*$P$9)</f>
        <v>62.726618099455663</v>
      </c>
      <c r="S61" s="19">
        <v>36020.273381900544</v>
      </c>
      <c r="T61" s="19">
        <v>219.53368050552979</v>
      </c>
      <c r="U61" s="19">
        <v>12925.078130031658</v>
      </c>
      <c r="V61" s="19">
        <v>14243.82869176683</v>
      </c>
      <c r="W61" s="19">
        <v>8631.281364630946</v>
      </c>
      <c r="X61" s="19">
        <v>0.55151496558205482</v>
      </c>
      <c r="AC61" s="17"/>
      <c r="AE61" s="19">
        <v>255</v>
      </c>
      <c r="AF61" s="19">
        <v>1077</v>
      </c>
      <c r="AG61" s="19">
        <v>1141.8729319601862</v>
      </c>
      <c r="AH61" s="19">
        <v>0.22342883308812841</v>
      </c>
      <c r="AI61" s="19">
        <v>510.87886512969391</v>
      </c>
      <c r="AJ61" s="19">
        <v>440.32473984118542</v>
      </c>
      <c r="AK61" s="19">
        <v>190.42130574475223</v>
      </c>
      <c r="AL61" s="19">
        <v>2.4592411466484686E-2</v>
      </c>
      <c r="AT61" s="19">
        <v>255</v>
      </c>
      <c r="AU61" s="19">
        <v>2532</v>
      </c>
      <c r="AV61" s="19">
        <v>2500.8028856158262</v>
      </c>
      <c r="AW61" s="19">
        <v>0.40072555689658834</v>
      </c>
      <c r="AX61" s="19">
        <v>1224.8766646078957</v>
      </c>
      <c r="AY61" s="19">
        <v>884.97368168027492</v>
      </c>
      <c r="AZ61" s="19">
        <v>390.51026088597905</v>
      </c>
      <c r="BA61" s="19">
        <v>4.1552884779695515E-2</v>
      </c>
      <c r="BI61" s="19">
        <v>255</v>
      </c>
      <c r="BJ61" s="19">
        <v>4298</v>
      </c>
      <c r="BK61" s="19">
        <v>4291.3088722376815</v>
      </c>
      <c r="BL61" s="19">
        <v>7.4063654965992693E-3</v>
      </c>
      <c r="BM61" s="19">
        <v>2369.8764094122289</v>
      </c>
      <c r="BN61" s="19">
        <v>1221.4121625052589</v>
      </c>
      <c r="BO61" s="19">
        <v>699.94056089618675</v>
      </c>
      <c r="BP61" s="19">
        <v>7.2333058510160211E-2</v>
      </c>
      <c r="BX61" s="19">
        <v>255</v>
      </c>
      <c r="BY61" s="19">
        <v>5849</v>
      </c>
      <c r="BZ61" s="19">
        <v>5834.6891237316286</v>
      </c>
      <c r="CA61" s="19">
        <v>8.1107751749954271E-2</v>
      </c>
      <c r="CB61" s="19">
        <v>3103.0770446214824</v>
      </c>
      <c r="CC61" s="19">
        <v>1674.7983874258971</v>
      </c>
      <c r="CD61" s="19">
        <v>1056.6493767285599</v>
      </c>
      <c r="CE61" s="19">
        <v>8.3207203938299459E-2</v>
      </c>
      <c r="CM61" s="19">
        <v>255</v>
      </c>
      <c r="CN61" s="19">
        <v>12202</v>
      </c>
      <c r="CO61" s="19">
        <v>12100.395275219333</v>
      </c>
      <c r="CP61" s="19">
        <v>5.3542359633854462</v>
      </c>
      <c r="CQ61" s="19">
        <v>4792.7319625080581</v>
      </c>
      <c r="CR61" s="19">
        <v>4670.4777489549497</v>
      </c>
      <c r="CS61" s="19">
        <v>2631.6431319065287</v>
      </c>
      <c r="CT61" s="19">
        <v>0.18819588641067472</v>
      </c>
      <c r="DB61" s="19">
        <v>255</v>
      </c>
      <c r="DC61" s="19">
        <v>19977</v>
      </c>
      <c r="DD61" s="19">
        <v>19767.276567585272</v>
      </c>
      <c r="DE61" s="19">
        <v>71.096918824172633</v>
      </c>
      <c r="DF61" s="19">
        <v>6902.0368189040373</v>
      </c>
      <c r="DG61" s="19">
        <v>8350.9700401548107</v>
      </c>
      <c r="DH61" s="19">
        <v>4442.8567734589233</v>
      </c>
      <c r="DI61" s="19">
        <v>0.31601624332800021</v>
      </c>
      <c r="DQ61" s="19">
        <v>255</v>
      </c>
      <c r="DR61" s="19">
        <v>27882</v>
      </c>
      <c r="DS61" s="19">
        <v>27913.325886740131</v>
      </c>
      <c r="DT61" s="19">
        <v>201.5966365940921</v>
      </c>
      <c r="DU61" s="19">
        <v>10722.62682638731</v>
      </c>
      <c r="DV61" s="19">
        <v>10798.019093687724</v>
      </c>
      <c r="DW61" s="19">
        <v>6186.6726940829058</v>
      </c>
      <c r="DX61" s="19">
        <v>0.41063598809876434</v>
      </c>
      <c r="EF61" s="19">
        <v>255</v>
      </c>
      <c r="EG61" s="19">
        <v>36083</v>
      </c>
      <c r="EH61" s="19">
        <v>36020.273381900544</v>
      </c>
      <c r="EI61" s="19">
        <v>219.53368050552979</v>
      </c>
      <c r="EJ61" s="19">
        <v>12925.078130031658</v>
      </c>
      <c r="EK61" s="19">
        <v>14243.82869176683</v>
      </c>
      <c r="EL61" s="19">
        <v>8631.281364630946</v>
      </c>
      <c r="EM61" s="19">
        <v>0.55151496558205482</v>
      </c>
    </row>
    <row r="62" spans="1:143" x14ac:dyDescent="0.25">
      <c r="A62" s="51" t="s">
        <v>137</v>
      </c>
      <c r="B62" s="44">
        <f t="shared" si="0"/>
        <v>145.6</v>
      </c>
      <c r="C62"/>
      <c r="D62" s="5"/>
      <c r="E62" s="5"/>
      <c r="F62" s="5"/>
      <c r="G62" s="5"/>
      <c r="H62" s="5"/>
      <c r="I62" s="5"/>
      <c r="J62" s="5"/>
      <c r="K62" s="5"/>
      <c r="M62" s="17"/>
      <c r="N62" s="17">
        <v>-71.259259259259125</v>
      </c>
      <c r="O62" s="17">
        <v>95.198518518518455</v>
      </c>
      <c r="P62" s="19">
        <f>IF('Data-Plot'!C62="","",$Q$11+('Data-Plot'!C62-'Data-Plot'!D62)*$P$9)</f>
        <v>123542.50198708501</v>
      </c>
      <c r="Q62" s="19">
        <f>IF('Data-Plot'!C62="","",MAX('Data-Plot'!$C$11:$C$1010)*(1+$Q$9/100))</f>
        <v>123527.25</v>
      </c>
      <c r="R62" s="19">
        <f>IF('Data-Plot'!C62="","",('Data-Plot'!C62-'Data-Plot'!D62)*$P$9)</f>
        <v>15.251987085001019</v>
      </c>
      <c r="S62" s="19">
        <v>35123.748012914999</v>
      </c>
      <c r="T62" s="19">
        <v>158.19135612059316</v>
      </c>
      <c r="U62" s="19">
        <v>7469.4973705371476</v>
      </c>
      <c r="V62" s="19">
        <v>16394.094944467226</v>
      </c>
      <c r="W62" s="19">
        <v>11101.050566034542</v>
      </c>
      <c r="X62" s="19">
        <v>0.91377575549108281</v>
      </c>
      <c r="AC62" s="17"/>
      <c r="AE62" s="19">
        <v>260</v>
      </c>
      <c r="AF62" s="19">
        <v>1023</v>
      </c>
      <c r="AG62" s="19">
        <v>956.13982961675868</v>
      </c>
      <c r="AH62" s="19">
        <v>0.1224974857449786</v>
      </c>
      <c r="AI62" s="19">
        <v>214.70652375568406</v>
      </c>
      <c r="AJ62" s="19">
        <v>495.21781159099567</v>
      </c>
      <c r="AK62" s="19">
        <v>246.05225081224944</v>
      </c>
      <c r="AL62" s="19">
        <v>4.0745972084506844E-2</v>
      </c>
      <c r="AT62" s="19">
        <v>260</v>
      </c>
      <c r="AU62" s="19">
        <v>2013</v>
      </c>
      <c r="AV62" s="19">
        <v>2013.150349074876</v>
      </c>
      <c r="AW62" s="19">
        <v>0.22270590865450129</v>
      </c>
      <c r="AX62" s="19">
        <v>532.15877266862537</v>
      </c>
      <c r="AY62" s="19">
        <v>976.48547704708562</v>
      </c>
      <c r="AZ62" s="19">
        <v>504.21454647475753</v>
      </c>
      <c r="BA62" s="19">
        <v>6.8846975753005357E-2</v>
      </c>
      <c r="BI62" s="19">
        <v>260</v>
      </c>
      <c r="BJ62" s="19">
        <v>3401</v>
      </c>
      <c r="BK62" s="19">
        <v>3422.293072513336</v>
      </c>
      <c r="BL62" s="19">
        <v>2.9512463883564384E-3</v>
      </c>
      <c r="BM62" s="19">
        <v>1163.3553854069723</v>
      </c>
      <c r="BN62" s="19">
        <v>1355.4853124294443</v>
      </c>
      <c r="BO62" s="19">
        <v>903.3295783260038</v>
      </c>
      <c r="BP62" s="19">
        <v>0.11984510452697293</v>
      </c>
      <c r="BX62" s="19">
        <v>260</v>
      </c>
      <c r="BY62" s="19">
        <v>4753</v>
      </c>
      <c r="BZ62" s="19">
        <v>4719.8231873218756</v>
      </c>
      <c r="CA62" s="19">
        <v>3.839257768029275E-2</v>
      </c>
      <c r="CB62" s="19">
        <v>1504.0432682115943</v>
      </c>
      <c r="CC62" s="19">
        <v>1852.6040263875143</v>
      </c>
      <c r="CD62" s="19">
        <v>1362.9996380611424</v>
      </c>
      <c r="CE62" s="19">
        <v>0.1378620839439427</v>
      </c>
      <c r="CM62" s="19">
        <v>260</v>
      </c>
      <c r="CN62" s="19">
        <v>10619</v>
      </c>
      <c r="CO62" s="19">
        <v>10699.742362160774</v>
      </c>
      <c r="CP62" s="19">
        <v>3.2595066906311487</v>
      </c>
      <c r="CQ62" s="19">
        <v>2297.4141193712653</v>
      </c>
      <c r="CR62" s="19">
        <v>5010.7260513313222</v>
      </c>
      <c r="CS62" s="19">
        <v>3388.030872444715</v>
      </c>
      <c r="CT62" s="19">
        <v>0.3118123228407032</v>
      </c>
      <c r="DB62" s="19">
        <v>260</v>
      </c>
      <c r="DC62" s="19">
        <v>18436</v>
      </c>
      <c r="DD62" s="19">
        <v>18435.984909204264</v>
      </c>
      <c r="DE62" s="19">
        <v>49.821311045856113</v>
      </c>
      <c r="DF62" s="19">
        <v>3421.6052124795615</v>
      </c>
      <c r="DG62" s="19">
        <v>9244.8942495317569</v>
      </c>
      <c r="DH62" s="19">
        <v>5719.1405451590081</v>
      </c>
      <c r="DI62" s="19">
        <v>0.52359098808397453</v>
      </c>
      <c r="DQ62" s="19">
        <v>260</v>
      </c>
      <c r="DR62" s="19">
        <v>26577</v>
      </c>
      <c r="DS62" s="19">
        <v>26511.606083549246</v>
      </c>
      <c r="DT62" s="19">
        <v>147.86098360565447</v>
      </c>
      <c r="DU62" s="19">
        <v>5979.9242073346622</v>
      </c>
      <c r="DV62" s="19">
        <v>12415.577823105799</v>
      </c>
      <c r="DW62" s="19">
        <v>7963.5627078331927</v>
      </c>
      <c r="DX62" s="19">
        <v>0.68036166993739922</v>
      </c>
      <c r="EF62" s="19">
        <v>260</v>
      </c>
      <c r="EG62" s="19">
        <v>35139</v>
      </c>
      <c r="EH62" s="19">
        <v>35123.748012914999</v>
      </c>
      <c r="EI62" s="19">
        <v>158.19135612059316</v>
      </c>
      <c r="EJ62" s="19">
        <v>7469.4973705371476</v>
      </c>
      <c r="EK62" s="19">
        <v>16394.094944467226</v>
      </c>
      <c r="EL62" s="19">
        <v>11101.050566034542</v>
      </c>
      <c r="EM62" s="19">
        <v>0.91377575549108281</v>
      </c>
    </row>
    <row r="63" spans="1:143" x14ac:dyDescent="0.25">
      <c r="A63" s="51" t="s">
        <v>138</v>
      </c>
      <c r="B63" s="44">
        <f t="shared" si="0"/>
        <v>148.06666666666666</v>
      </c>
      <c r="C63"/>
      <c r="D63" s="5"/>
      <c r="E63" s="5"/>
      <c r="F63" s="5"/>
      <c r="G63" s="5"/>
      <c r="H63" s="5"/>
      <c r="I63" s="5"/>
      <c r="J63" s="5"/>
      <c r="K63" s="5"/>
      <c r="M63" s="17"/>
      <c r="N63" s="17">
        <v>336.1592592592591</v>
      </c>
      <c r="O63" s="17">
        <v>68.259629629629558</v>
      </c>
      <c r="P63" s="19">
        <f>IF('Data-Plot'!C63="","",$Q$11+('Data-Plot'!C63-'Data-Plot'!D63)*$P$9)</f>
        <v>123618.15877791485</v>
      </c>
      <c r="Q63" s="19">
        <f>IF('Data-Plot'!C63="","",MAX('Data-Plot'!$C$11:$C$1010)*(1+$Q$9/100))</f>
        <v>123527.25</v>
      </c>
      <c r="R63" s="19">
        <f>IF('Data-Plot'!C63="","",('Data-Plot'!C63-'Data-Plot'!D63)*$P$9)</f>
        <v>90.908777914861275</v>
      </c>
      <c r="S63" s="19">
        <v>36741.091222085139</v>
      </c>
      <c r="T63" s="19">
        <v>114.52512388210869</v>
      </c>
      <c r="U63" s="19">
        <v>4122.7426131128204</v>
      </c>
      <c r="V63" s="19">
        <v>18354.849110214076</v>
      </c>
      <c r="W63" s="19">
        <v>14147.474536551759</v>
      </c>
      <c r="X63" s="19">
        <v>1.4998383243696916</v>
      </c>
      <c r="AC63" s="17"/>
      <c r="AE63" s="19">
        <v>265</v>
      </c>
      <c r="AF63" s="19">
        <v>907</v>
      </c>
      <c r="AG63" s="19">
        <v>934.40389412642389</v>
      </c>
      <c r="AH63" s="19">
        <v>6.7732896838991044E-2</v>
      </c>
      <c r="AI63" s="19">
        <v>78.465788214228482</v>
      </c>
      <c r="AJ63" s="19">
        <v>540.34068375125798</v>
      </c>
      <c r="AK63" s="19">
        <v>315.46280999188025</v>
      </c>
      <c r="AL63" s="19">
        <v>6.6879272218159966E-2</v>
      </c>
      <c r="AT63" s="19">
        <v>265</v>
      </c>
      <c r="AU63" s="19">
        <v>1942</v>
      </c>
      <c r="AV63" s="19">
        <v>1895.0258752218547</v>
      </c>
      <c r="AW63" s="19">
        <v>0.12481986794581984</v>
      </c>
      <c r="AX63" s="19">
        <v>202.05411808728292</v>
      </c>
      <c r="AY63" s="19">
        <v>1046.9103906766461</v>
      </c>
      <c r="AZ63" s="19">
        <v>645.82354308273534</v>
      </c>
      <c r="BA63" s="19">
        <v>0.11300350724454722</v>
      </c>
      <c r="BI63" s="19">
        <v>265</v>
      </c>
      <c r="BJ63" s="19">
        <v>3178</v>
      </c>
      <c r="BK63" s="19">
        <v>3138.8409322392181</v>
      </c>
      <c r="BL63" s="19">
        <v>1.1903739206461908E-3</v>
      </c>
      <c r="BM63" s="19">
        <v>521.45652457425024</v>
      </c>
      <c r="BN63" s="19">
        <v>1460.8365396929814</v>
      </c>
      <c r="BO63" s="19">
        <v>1156.3499673467038</v>
      </c>
      <c r="BP63" s="19">
        <v>0.19671025136163234</v>
      </c>
      <c r="BX63" s="19">
        <v>265</v>
      </c>
      <c r="BY63" s="19">
        <v>4391</v>
      </c>
      <c r="BZ63" s="19">
        <v>4392.949354667745</v>
      </c>
      <c r="CA63" s="19">
        <v>1.836417737984811E-2</v>
      </c>
      <c r="CB63" s="19">
        <v>664.40274014506895</v>
      </c>
      <c r="CC63" s="19">
        <v>1984.667490744029</v>
      </c>
      <c r="CD63" s="19">
        <v>1743.6344764276107</v>
      </c>
      <c r="CE63" s="19">
        <v>0.22628317365655182</v>
      </c>
      <c r="CM63" s="19">
        <v>265</v>
      </c>
      <c r="CN63" s="19">
        <v>10674</v>
      </c>
      <c r="CO63" s="19">
        <v>10514.34126468216</v>
      </c>
      <c r="CP63" s="19">
        <v>1.9987030375756938</v>
      </c>
      <c r="CQ63" s="19">
        <v>1006.6761268962144</v>
      </c>
      <c r="CR63" s="19">
        <v>5181.8084046087588</v>
      </c>
      <c r="CS63" s="19">
        <v>4323.3462311316598</v>
      </c>
      <c r="CT63" s="19">
        <v>0.51179900795103972</v>
      </c>
      <c r="DB63" s="19">
        <v>265</v>
      </c>
      <c r="DC63" s="19">
        <v>18467</v>
      </c>
      <c r="DD63" s="19">
        <v>18804.997708281087</v>
      </c>
      <c r="DE63" s="19">
        <v>35.096149266285472</v>
      </c>
      <c r="DF63" s="19">
        <v>1565.7234853207253</v>
      </c>
      <c r="DG63" s="19">
        <v>9906.4787812873583</v>
      </c>
      <c r="DH63" s="19">
        <v>7296.8398877882146</v>
      </c>
      <c r="DI63" s="19">
        <v>0.8594046185007792</v>
      </c>
      <c r="DQ63" s="19">
        <v>265</v>
      </c>
      <c r="DR63" s="19">
        <v>27867</v>
      </c>
      <c r="DS63" s="19">
        <v>27333.21830851171</v>
      </c>
      <c r="DT63" s="19">
        <v>108.9430080654636</v>
      </c>
      <c r="DU63" s="19">
        <v>3161.2258497418861</v>
      </c>
      <c r="DV63" s="19">
        <v>13898.071549490713</v>
      </c>
      <c r="DW63" s="19">
        <v>10159.861178165775</v>
      </c>
      <c r="DX63" s="19">
        <v>1.116723047875358</v>
      </c>
      <c r="EF63" s="19">
        <v>265</v>
      </c>
      <c r="EG63" s="19">
        <v>36832</v>
      </c>
      <c r="EH63" s="19">
        <v>36741.091222085139</v>
      </c>
      <c r="EI63" s="19">
        <v>114.52512388210869</v>
      </c>
      <c r="EJ63" s="19">
        <v>4122.7426131128204</v>
      </c>
      <c r="EK63" s="19">
        <v>18354.849110214076</v>
      </c>
      <c r="EL63" s="19">
        <v>14147.474536551759</v>
      </c>
      <c r="EM63" s="19">
        <v>1.4998383243696916</v>
      </c>
    </row>
    <row r="64" spans="1:143" x14ac:dyDescent="0.25">
      <c r="A64" s="51" t="s">
        <v>139</v>
      </c>
      <c r="B64" s="44">
        <f t="shared" si="0"/>
        <v>150.53333333333333</v>
      </c>
      <c r="C64"/>
      <c r="D64" s="5"/>
      <c r="E64" s="5"/>
      <c r="F64" s="5"/>
      <c r="G64" s="5"/>
      <c r="H64" s="5"/>
      <c r="I64" s="5"/>
      <c r="J64" s="5"/>
      <c r="K64" s="5"/>
      <c r="M64" s="17"/>
      <c r="N64" s="17">
        <v>611.33703703703645</v>
      </c>
      <c r="O64" s="17">
        <v>44.180370370370369</v>
      </c>
      <c r="P64" s="19">
        <f>IF('Data-Plot'!C64="","",$Q$11+('Data-Plot'!C64-'Data-Plot'!D64)*$P$9)</f>
        <v>123550.86725121844</v>
      </c>
      <c r="Q64" s="19">
        <f>IF('Data-Plot'!C64="","",MAX('Data-Plot'!$C$11:$C$1010)*(1+$Q$9/100))</f>
        <v>123527.25</v>
      </c>
      <c r="R64" s="19">
        <f>IF('Data-Plot'!C64="","",('Data-Plot'!C64-'Data-Plot'!D64)*$P$9)</f>
        <v>23.617251218442107</v>
      </c>
      <c r="S64" s="19">
        <v>40028.382748781558</v>
      </c>
      <c r="T64" s="19">
        <v>83.309922066657649</v>
      </c>
      <c r="U64" s="19">
        <v>2189.1018133514749</v>
      </c>
      <c r="V64" s="19">
        <v>19904.828908844363</v>
      </c>
      <c r="W64" s="19">
        <v>17848.702706654967</v>
      </c>
      <c r="X64" s="19">
        <v>2.4393978640927449</v>
      </c>
      <c r="AC64" s="17"/>
      <c r="AE64" s="19">
        <v>270</v>
      </c>
      <c r="AF64" s="19">
        <v>995</v>
      </c>
      <c r="AG64" s="19">
        <v>996.24226951011383</v>
      </c>
      <c r="AH64" s="19">
        <v>3.777936462382122E-2</v>
      </c>
      <c r="AI64" s="19">
        <v>24.985448405607997</v>
      </c>
      <c r="AJ64" s="19">
        <v>570.05259774418914</v>
      </c>
      <c r="AK64" s="19">
        <v>401.05766800133318</v>
      </c>
      <c r="AL64" s="19">
        <v>0.10877599435956131</v>
      </c>
      <c r="AT64" s="19">
        <v>270</v>
      </c>
      <c r="AU64" s="19">
        <v>1975</v>
      </c>
      <c r="AV64" s="19">
        <v>1976.8651738803026</v>
      </c>
      <c r="AW64" s="19">
        <v>7.0563937971241761E-2</v>
      </c>
      <c r="AX64" s="19">
        <v>67.188419048851188</v>
      </c>
      <c r="AY64" s="19">
        <v>1089.3825074243716</v>
      </c>
      <c r="AZ64" s="19">
        <v>820.03988843520608</v>
      </c>
      <c r="BA64" s="19">
        <v>0.18379503390257568</v>
      </c>
      <c r="BI64" s="19">
        <v>270</v>
      </c>
      <c r="BJ64" s="19">
        <v>3259</v>
      </c>
      <c r="BK64" s="19">
        <v>3208.6915794210913</v>
      </c>
      <c r="BL64" s="19">
        <v>4.8627352107593393E-4</v>
      </c>
      <c r="BM64" s="19">
        <v>214.92353526134946</v>
      </c>
      <c r="BN64" s="19">
        <v>1526.2691363222409</v>
      </c>
      <c r="BO64" s="19">
        <v>1467.1784817742439</v>
      </c>
      <c r="BP64" s="19">
        <v>0.31993978973625414</v>
      </c>
      <c r="BX64" s="19">
        <v>270</v>
      </c>
      <c r="BY64" s="19">
        <v>4685</v>
      </c>
      <c r="BZ64" s="19">
        <v>4533.5148020237202</v>
      </c>
      <c r="CA64" s="19">
        <v>8.8791342688159247E-3</v>
      </c>
      <c r="CB64" s="19">
        <v>269.37217745690094</v>
      </c>
      <c r="CC64" s="19">
        <v>2053.2810825274773</v>
      </c>
      <c r="CD64" s="19">
        <v>2210.4846231689503</v>
      </c>
      <c r="CE64" s="19">
        <v>0.36803973612339236</v>
      </c>
      <c r="CM64" s="19">
        <v>270</v>
      </c>
      <c r="CN64" s="19">
        <v>10726</v>
      </c>
      <c r="CO64" s="19">
        <v>11023.143503871674</v>
      </c>
      <c r="CP64" s="19">
        <v>1.2346444678655779</v>
      </c>
      <c r="CQ64" s="19">
        <v>406.27319498908633</v>
      </c>
      <c r="CR64" s="19">
        <v>5151.3917890512184</v>
      </c>
      <c r="CS64" s="19">
        <v>5463.4114604805081</v>
      </c>
      <c r="CT64" s="19">
        <v>0.83241488299654232</v>
      </c>
      <c r="DB64" s="19">
        <v>270</v>
      </c>
      <c r="DC64" s="19">
        <v>19463</v>
      </c>
      <c r="DD64" s="19">
        <v>20154.351996384139</v>
      </c>
      <c r="DE64" s="19">
        <v>24.854955259797464</v>
      </c>
      <c r="DF64" s="19">
        <v>666.6115483712075</v>
      </c>
      <c r="DG64" s="19">
        <v>10242.396431663074</v>
      </c>
      <c r="DH64" s="19">
        <v>9219.0912868682481</v>
      </c>
      <c r="DI64" s="19">
        <v>1.3977742218113836</v>
      </c>
      <c r="DQ64" s="19">
        <v>270</v>
      </c>
      <c r="DR64" s="19">
        <v>29870</v>
      </c>
      <c r="DS64" s="19">
        <v>29610.379973056512</v>
      </c>
      <c r="DT64" s="19">
        <v>80.639427189165261</v>
      </c>
      <c r="DU64" s="19">
        <v>1596.2099682675084</v>
      </c>
      <c r="DV64" s="19">
        <v>15092.284824495264</v>
      </c>
      <c r="DW64" s="19">
        <v>12835.429463821529</v>
      </c>
      <c r="DX64" s="19">
        <v>1.8162892830471156</v>
      </c>
      <c r="EF64" s="19">
        <v>270</v>
      </c>
      <c r="EG64" s="19">
        <v>40052</v>
      </c>
      <c r="EH64" s="19">
        <v>40028.382748781558</v>
      </c>
      <c r="EI64" s="19">
        <v>83.309922066657649</v>
      </c>
      <c r="EJ64" s="19">
        <v>2189.1018133514749</v>
      </c>
      <c r="EK64" s="19">
        <v>19904.828908844363</v>
      </c>
      <c r="EL64" s="19">
        <v>17848.702706654967</v>
      </c>
      <c r="EM64" s="19">
        <v>2.4393978640927449</v>
      </c>
    </row>
    <row r="65" spans="1:143" x14ac:dyDescent="0.25">
      <c r="A65" s="51" t="s">
        <v>140</v>
      </c>
      <c r="B65" s="44">
        <f t="shared" si="0"/>
        <v>153</v>
      </c>
      <c r="C65"/>
      <c r="D65" s="5"/>
      <c r="E65" s="5"/>
      <c r="F65" s="5"/>
      <c r="G65" s="5"/>
      <c r="H65" s="5"/>
      <c r="I65" s="5"/>
      <c r="J65" s="5"/>
      <c r="K65" s="5"/>
      <c r="M65" s="17"/>
      <c r="N65" s="17">
        <v>777.96296296296282</v>
      </c>
      <c r="O65" s="17">
        <v>25.450000000000081</v>
      </c>
      <c r="P65" s="19">
        <f>IF('Data-Plot'!C65="","",$Q$11+('Data-Plot'!C65-'Data-Plot'!D65)*$P$9)</f>
        <v>123348.49179338326</v>
      </c>
      <c r="Q65" s="19">
        <f>IF('Data-Plot'!C65="","",MAX('Data-Plot'!$C$11:$C$1010)*(1+$Q$9/100))</f>
        <v>123527.25</v>
      </c>
      <c r="R65" s="19">
        <f>IF('Data-Plot'!C65="","",('Data-Plot'!C65-'Data-Plot'!D65)*$P$9)</f>
        <v>-178.75820661674516</v>
      </c>
      <c r="S65" s="19">
        <v>44266.758206616745</v>
      </c>
      <c r="T65" s="19">
        <v>60.896028268901624</v>
      </c>
      <c r="U65" s="19">
        <v>1126.1784167059559</v>
      </c>
      <c r="V65" s="19">
        <v>20810.212884980523</v>
      </c>
      <c r="W65" s="19">
        <v>22265.538455230217</v>
      </c>
      <c r="X65" s="19">
        <v>3.9324214311476995</v>
      </c>
      <c r="AC65" s="17"/>
      <c r="AE65" s="19">
        <v>275</v>
      </c>
      <c r="AF65" s="19">
        <v>1092</v>
      </c>
      <c r="AG65" s="19">
        <v>1092.01059506448</v>
      </c>
      <c r="AH65" s="19">
        <v>2.1258984361196057E-2</v>
      </c>
      <c r="AI65" s="19">
        <v>6.9708701794571564</v>
      </c>
      <c r="AJ65" s="19">
        <v>579.6525904299441</v>
      </c>
      <c r="AK65" s="19">
        <v>505.1905213934034</v>
      </c>
      <c r="AL65" s="19">
        <v>0.17535407731408534</v>
      </c>
      <c r="AT65" s="19">
        <v>275</v>
      </c>
      <c r="AU65" s="19">
        <v>2183</v>
      </c>
      <c r="AV65" s="19">
        <v>2151.1865368346917</v>
      </c>
      <c r="AW65" s="19">
        <v>4.0240734990797229E-2</v>
      </c>
      <c r="AX65" s="19">
        <v>19.67616313232967</v>
      </c>
      <c r="AY65" s="19">
        <v>1099.8245202414737</v>
      </c>
      <c r="AZ65" s="19">
        <v>1031.3493226484902</v>
      </c>
      <c r="BA65" s="19">
        <v>0.29629007740739161</v>
      </c>
      <c r="BI65" s="19">
        <v>275</v>
      </c>
      <c r="BJ65" s="19">
        <v>3483</v>
      </c>
      <c r="BK65" s="19">
        <v>3470.4245729921709</v>
      </c>
      <c r="BL65" s="19">
        <v>2.0125430172541562E-4</v>
      </c>
      <c r="BM65" s="19">
        <v>82.160350963056487</v>
      </c>
      <c r="BN65" s="19">
        <v>1544.2735897935056</v>
      </c>
      <c r="BO65" s="19">
        <v>1843.4746674417338</v>
      </c>
      <c r="BP65" s="19">
        <v>0.51576353957314247</v>
      </c>
      <c r="BX65" s="19">
        <v>275</v>
      </c>
      <c r="BY65" s="19">
        <v>4909</v>
      </c>
      <c r="BZ65" s="19">
        <v>4922.9552263583555</v>
      </c>
      <c r="CA65" s="19">
        <v>4.3402815133356731E-3</v>
      </c>
      <c r="CB65" s="19">
        <v>101.1133518935781</v>
      </c>
      <c r="CC65" s="19">
        <v>2046.7466532087831</v>
      </c>
      <c r="CD65" s="19">
        <v>2774.4975745981315</v>
      </c>
      <c r="CE65" s="19">
        <v>0.5933063763492995</v>
      </c>
      <c r="CM65" s="19">
        <v>275</v>
      </c>
      <c r="CN65" s="19">
        <v>11682</v>
      </c>
      <c r="CO65" s="19">
        <v>11897.737279136491</v>
      </c>
      <c r="CP65" s="19">
        <v>0.76834202116599226</v>
      </c>
      <c r="CQ65" s="19">
        <v>152.38998455075881</v>
      </c>
      <c r="CR65" s="19">
        <v>4913.509390832417</v>
      </c>
      <c r="CS65" s="19">
        <v>6829.727659673551</v>
      </c>
      <c r="CT65" s="19">
        <v>1.3419020585963142</v>
      </c>
      <c r="DB65" s="19">
        <v>275</v>
      </c>
      <c r="DC65" s="19">
        <v>21686</v>
      </c>
      <c r="DD65" s="19">
        <v>21997.36747281054</v>
      </c>
      <c r="DE65" s="19">
        <v>17.69634034394052</v>
      </c>
      <c r="DF65" s="19">
        <v>266.44431853202406</v>
      </c>
      <c r="DG65" s="19">
        <v>10189.500210179758</v>
      </c>
      <c r="DH65" s="19">
        <v>11521.473317825377</v>
      </c>
      <c r="DI65" s="19">
        <v>2.2532859294408003</v>
      </c>
      <c r="DQ65" s="19">
        <v>275</v>
      </c>
      <c r="DR65" s="19">
        <v>32723</v>
      </c>
      <c r="DS65" s="19">
        <v>32722.964380169647</v>
      </c>
      <c r="DT65" s="19">
        <v>59.966076226596435</v>
      </c>
      <c r="DU65" s="19">
        <v>775.77963009921325</v>
      </c>
      <c r="DV65" s="19">
        <v>15840.792631791237</v>
      </c>
      <c r="DW65" s="19">
        <v>16039.498085569501</v>
      </c>
      <c r="DX65" s="19">
        <v>2.9279564830972227</v>
      </c>
      <c r="EF65" s="19">
        <v>275</v>
      </c>
      <c r="EG65" s="19">
        <v>44088</v>
      </c>
      <c r="EH65" s="19">
        <v>44266.758206616745</v>
      </c>
      <c r="EI65" s="19">
        <v>60.896028268901624</v>
      </c>
      <c r="EJ65" s="19">
        <v>1126.1784167059559</v>
      </c>
      <c r="EK65" s="19">
        <v>20810.212884980523</v>
      </c>
      <c r="EL65" s="19">
        <v>22265.538455230217</v>
      </c>
      <c r="EM65" s="19">
        <v>3.9324214311476995</v>
      </c>
    </row>
    <row r="66" spans="1:143" x14ac:dyDescent="0.25">
      <c r="A66" s="51" t="s">
        <v>141</v>
      </c>
      <c r="B66" s="44">
        <f t="shared" si="0"/>
        <v>155.46666666666667</v>
      </c>
      <c r="C66"/>
      <c r="D66" s="5"/>
      <c r="E66" s="5"/>
      <c r="F66" s="5"/>
      <c r="G66" s="5"/>
      <c r="H66" s="5"/>
      <c r="I66" s="5"/>
      <c r="J66" s="5"/>
      <c r="K66" s="5"/>
      <c r="M66" s="17"/>
      <c r="N66" s="17">
        <v>865.83703703703725</v>
      </c>
      <c r="O66" s="17">
        <v>12.026296296296346</v>
      </c>
      <c r="P66" s="19">
        <f>IF('Data-Plot'!C66="","",$Q$11+('Data-Plot'!C66-'Data-Plot'!D66)*$P$9)</f>
        <v>123070.78094226681</v>
      </c>
      <c r="Q66" s="19">
        <f>IF('Data-Plot'!C66="","",MAX('Data-Plot'!$C$11:$C$1010)*(1+$Q$9/100))</f>
        <v>123527.25</v>
      </c>
      <c r="R66" s="19">
        <f>IF('Data-Plot'!C66="","",('Data-Plot'!C66-'Data-Plot'!D66)*$P$9)</f>
        <v>-456.46905773320032</v>
      </c>
      <c r="S66" s="19">
        <v>48911.4690577332</v>
      </c>
      <c r="T66" s="19">
        <v>44.727925834154689</v>
      </c>
      <c r="U66" s="19">
        <v>565.04746788490206</v>
      </c>
      <c r="V66" s="19">
        <v>20871.330640921853</v>
      </c>
      <c r="W66" s="19">
        <v>27424.078429835325</v>
      </c>
      <c r="X66" s="19">
        <v>6.2845932569693499</v>
      </c>
      <c r="AC66" s="17"/>
      <c r="AE66" s="19">
        <v>280</v>
      </c>
      <c r="AF66" s="19">
        <v>1267</v>
      </c>
      <c r="AG66" s="19">
        <v>1198.4728291638573</v>
      </c>
      <c r="AH66" s="19">
        <v>1.206919227133218E-2</v>
      </c>
      <c r="AI66" s="19">
        <v>1.7189910140738025</v>
      </c>
      <c r="AJ66" s="19">
        <v>566.58426005352783</v>
      </c>
      <c r="AK66" s="19">
        <v>629.87726147333149</v>
      </c>
      <c r="AL66" s="19">
        <v>0.28024743065288599</v>
      </c>
      <c r="AT66" s="19">
        <v>280</v>
      </c>
      <c r="AU66" s="19">
        <v>2374</v>
      </c>
      <c r="AV66" s="19">
        <v>2366.8191867066371</v>
      </c>
      <c r="AW66" s="19">
        <v>2.3149314656432517E-2</v>
      </c>
      <c r="AX66" s="19">
        <v>5.1184115751117432</v>
      </c>
      <c r="AY66" s="19">
        <v>1077.8045871299407</v>
      </c>
      <c r="AZ66" s="19">
        <v>1283.399512800069</v>
      </c>
      <c r="BA66" s="19">
        <v>0.47352588685911362</v>
      </c>
      <c r="BI66" s="19">
        <v>280</v>
      </c>
      <c r="BJ66" s="19">
        <v>3667</v>
      </c>
      <c r="BK66" s="19">
        <v>3834.2367737258469</v>
      </c>
      <c r="BL66" s="19">
        <v>8.4402411025634124E-5</v>
      </c>
      <c r="BM66" s="19">
        <v>29.412772097965924</v>
      </c>
      <c r="BN66" s="19">
        <v>1512.7754648020561</v>
      </c>
      <c r="BO66" s="19">
        <v>2291.2241705894835</v>
      </c>
      <c r="BP66" s="19">
        <v>0.82428183393041943</v>
      </c>
      <c r="BX66" s="19">
        <v>280</v>
      </c>
      <c r="BY66" s="19">
        <v>5443</v>
      </c>
      <c r="BZ66" s="19">
        <v>5443.0115069341873</v>
      </c>
      <c r="CA66" s="19">
        <v>2.1450629294094952E-3</v>
      </c>
      <c r="CB66" s="19">
        <v>35.484283349576536</v>
      </c>
      <c r="CC66" s="19">
        <v>1962.7450982395701</v>
      </c>
      <c r="CD66" s="19">
        <v>3443.8317644739082</v>
      </c>
      <c r="CE66" s="19">
        <v>0.94821580820235629</v>
      </c>
      <c r="CM66" s="19">
        <v>280</v>
      </c>
      <c r="CN66" s="19">
        <v>12983</v>
      </c>
      <c r="CO66" s="19">
        <v>12983.16541811044</v>
      </c>
      <c r="CP66" s="19">
        <v>0.48170752233623276</v>
      </c>
      <c r="CQ66" s="19">
        <v>53.653505673386583</v>
      </c>
      <c r="CR66" s="19">
        <v>4492.4263127568693</v>
      </c>
      <c r="CS66" s="19">
        <v>8434.4593051831635</v>
      </c>
      <c r="CT66" s="19">
        <v>2.1445869746843931</v>
      </c>
      <c r="DB66" s="19">
        <v>280</v>
      </c>
      <c r="DC66" s="19">
        <v>24075</v>
      </c>
      <c r="DD66" s="19">
        <v>24074.334137686208</v>
      </c>
      <c r="DE66" s="19">
        <v>12.666683004876077</v>
      </c>
      <c r="DF66" s="19">
        <v>100.92895420448383</v>
      </c>
      <c r="DG66" s="19">
        <v>9733.717498598975</v>
      </c>
      <c r="DH66" s="19">
        <v>14223.419891654692</v>
      </c>
      <c r="DI66" s="19">
        <v>3.6011102231801928</v>
      </c>
      <c r="DQ66" s="19">
        <v>280</v>
      </c>
      <c r="DR66" s="19">
        <v>36234</v>
      </c>
      <c r="DS66" s="19">
        <v>36230.717340444498</v>
      </c>
      <c r="DT66" s="19">
        <v>44.798951402285468</v>
      </c>
      <c r="DU66" s="19">
        <v>365.59730090713055</v>
      </c>
      <c r="DV66" s="19">
        <v>16012.969567327258</v>
      </c>
      <c r="DW66" s="19">
        <v>19798.672173936982</v>
      </c>
      <c r="DX66" s="19">
        <v>4.6793468708369774</v>
      </c>
      <c r="EF66" s="19">
        <v>280</v>
      </c>
      <c r="EG66" s="19">
        <v>48455</v>
      </c>
      <c r="EH66" s="19">
        <v>48911.4690577332</v>
      </c>
      <c r="EI66" s="19">
        <v>44.727925834154689</v>
      </c>
      <c r="EJ66" s="19">
        <v>565.04746788490206</v>
      </c>
      <c r="EK66" s="19">
        <v>20871.330640921853</v>
      </c>
      <c r="EL66" s="19">
        <v>27424.078429835325</v>
      </c>
      <c r="EM66" s="19">
        <v>6.2845932569693499</v>
      </c>
    </row>
    <row r="67" spans="1:143" x14ac:dyDescent="0.25">
      <c r="A67" s="51" t="s">
        <v>142</v>
      </c>
      <c r="B67" s="44">
        <f t="shared" si="0"/>
        <v>157.93333333333334</v>
      </c>
      <c r="C67"/>
      <c r="D67" s="5"/>
      <c r="E67" s="5"/>
      <c r="F67" s="5"/>
      <c r="G67" s="5"/>
      <c r="H67" s="5"/>
      <c r="I67" s="5"/>
      <c r="J67" s="5"/>
      <c r="K67" s="5"/>
      <c r="M67" s="17"/>
      <c r="N67" s="17">
        <v>898.22592592592628</v>
      </c>
      <c r="O67" s="17">
        <v>2.2303703703703603</v>
      </c>
      <c r="P67" s="19">
        <f>IF('Data-Plot'!C67="","",$Q$11+('Data-Plot'!C67-'Data-Plot'!D67)*$P$9)</f>
        <v>123181.43454184533</v>
      </c>
      <c r="Q67" s="19">
        <f>IF('Data-Plot'!C67="","",MAX('Data-Plot'!$C$11:$C$1010)*(1+$Q$9/100))</f>
        <v>123527.25</v>
      </c>
      <c r="R67" s="19">
        <f>IF('Data-Plot'!C67="","",('Data-Plot'!C67-'Data-Plot'!D67)*$P$9)</f>
        <v>-345.81545815466961</v>
      </c>
      <c r="S67" s="19">
        <v>53593.81545815467</v>
      </c>
      <c r="T67" s="19">
        <v>33.010708726738848</v>
      </c>
      <c r="U67" s="19">
        <v>278.15831038902468</v>
      </c>
      <c r="V67" s="19">
        <v>19979.495029550781</v>
      </c>
      <c r="W67" s="19">
        <v>33293.192115656944</v>
      </c>
      <c r="X67" s="19">
        <v>9.9592938311847163</v>
      </c>
      <c r="AC67" s="17"/>
      <c r="AE67" s="19">
        <v>285</v>
      </c>
      <c r="AF67" s="19">
        <v>1376</v>
      </c>
      <c r="AG67" s="19">
        <v>1308.5241771611861</v>
      </c>
      <c r="AH67" s="19">
        <v>6.9127457995353846E-3</v>
      </c>
      <c r="AI67" s="19">
        <v>0.37889575634622502</v>
      </c>
      <c r="AJ67" s="19">
        <v>531.32213870222836</v>
      </c>
      <c r="AK67" s="19">
        <v>776.37210337094291</v>
      </c>
      <c r="AL67" s="19">
        <v>0.44412658586909304</v>
      </c>
      <c r="AT67" s="19">
        <v>285</v>
      </c>
      <c r="AU67" s="19">
        <v>2484</v>
      </c>
      <c r="AV67" s="19">
        <v>2606.6140895877888</v>
      </c>
      <c r="AW67" s="19">
        <v>1.3433255967372212E-2</v>
      </c>
      <c r="AX67" s="19">
        <v>1.1957231139116964</v>
      </c>
      <c r="AY67" s="19">
        <v>1026.5485116415587</v>
      </c>
      <c r="AZ67" s="19">
        <v>1578.1059915442952</v>
      </c>
      <c r="BA67" s="19">
        <v>0.75043003205597014</v>
      </c>
      <c r="BI67" s="19">
        <v>285</v>
      </c>
      <c r="BJ67" s="19">
        <v>4260</v>
      </c>
      <c r="BK67" s="19">
        <v>4260.0252064607803</v>
      </c>
      <c r="BL67" s="19">
        <v>3.5870298473013795E-5</v>
      </c>
      <c r="BM67" s="19">
        <v>9.9597565334437057</v>
      </c>
      <c r="BN67" s="19">
        <v>1435.6639464589434</v>
      </c>
      <c r="BO67" s="19">
        <v>2813.0951770686879</v>
      </c>
      <c r="BP67" s="19">
        <v>1.3062905294069151</v>
      </c>
      <c r="BX67" s="19">
        <v>285</v>
      </c>
      <c r="BY67" s="19">
        <v>5975</v>
      </c>
      <c r="BZ67" s="19">
        <v>6044.2039383402953</v>
      </c>
      <c r="CA67" s="19">
        <v>1.0718385557786266E-3</v>
      </c>
      <c r="CB67" s="19">
        <v>11.761162909866615</v>
      </c>
      <c r="CC67" s="19">
        <v>1809.6097491406824</v>
      </c>
      <c r="CD67" s="19">
        <v>4221.3292410892891</v>
      </c>
      <c r="CE67" s="19">
        <v>1.5027133619012429</v>
      </c>
      <c r="CM67" s="19">
        <v>285</v>
      </c>
      <c r="CN67" s="19">
        <v>14521</v>
      </c>
      <c r="CO67" s="19">
        <v>14233.467942649009</v>
      </c>
      <c r="CP67" s="19">
        <v>0.30423385699240879</v>
      </c>
      <c r="CQ67" s="19">
        <v>17.911509043596638</v>
      </c>
      <c r="CR67" s="19">
        <v>3938.0754918777707</v>
      </c>
      <c r="CS67" s="19">
        <v>10273.778075886417</v>
      </c>
      <c r="CT67" s="19">
        <v>3.3986319842311503</v>
      </c>
      <c r="DB67" s="19">
        <v>285</v>
      </c>
      <c r="DC67" s="19">
        <v>26491</v>
      </c>
      <c r="DD67" s="19">
        <v>26286.510997709785</v>
      </c>
      <c r="DE67" s="19">
        <v>9.11447887695393</v>
      </c>
      <c r="DF67" s="19">
        <v>36.573518606915158</v>
      </c>
      <c r="DG67" s="19">
        <v>8918.2823870813063</v>
      </c>
      <c r="DH67" s="19">
        <v>17316.833814625843</v>
      </c>
      <c r="DI67" s="19">
        <v>5.7067985187671937</v>
      </c>
      <c r="DQ67" s="19">
        <v>285</v>
      </c>
      <c r="DR67" s="19">
        <v>39807</v>
      </c>
      <c r="DS67" s="19">
        <v>39853.683228136659</v>
      </c>
      <c r="DT67" s="19">
        <v>33.621557360762097</v>
      </c>
      <c r="DU67" s="19">
        <v>168.20334298252064</v>
      </c>
      <c r="DV67" s="19">
        <v>15539.404548393859</v>
      </c>
      <c r="DW67" s="19">
        <v>24101.038249674759</v>
      </c>
      <c r="DX67" s="19">
        <v>7.4155297247577145</v>
      </c>
      <c r="EF67" s="19">
        <v>285</v>
      </c>
      <c r="EG67" s="19">
        <v>53248</v>
      </c>
      <c r="EH67" s="19">
        <v>53593.81545815467</v>
      </c>
      <c r="EI67" s="19">
        <v>33.010708726738848</v>
      </c>
      <c r="EJ67" s="19">
        <v>278.15831038902468</v>
      </c>
      <c r="EK67" s="19">
        <v>19979.495029550781</v>
      </c>
      <c r="EL67" s="19">
        <v>33293.192115656944</v>
      </c>
      <c r="EM67" s="19">
        <v>9.9592938311847163</v>
      </c>
    </row>
    <row r="68" spans="1:143" x14ac:dyDescent="0.25">
      <c r="A68" s="51" t="s">
        <v>143</v>
      </c>
      <c r="B68" s="44">
        <f t="shared" si="0"/>
        <v>160.4</v>
      </c>
      <c r="C68"/>
      <c r="D68" s="5"/>
      <c r="E68" s="5"/>
      <c r="F68" s="5"/>
      <c r="G68" s="5"/>
      <c r="H68" s="5"/>
      <c r="I68" s="5"/>
      <c r="J68" s="5"/>
      <c r="K68" s="5"/>
      <c r="M68" s="17"/>
      <c r="N68" s="17">
        <v>888.14074074074085</v>
      </c>
      <c r="O68" s="17">
        <v>-6.5474074074075137</v>
      </c>
      <c r="P68" s="19">
        <f>IF('Data-Plot'!C68="","",$Q$11+('Data-Plot'!C68-'Data-Plot'!D68)*$P$9)</f>
        <v>123272.79262728013</v>
      </c>
      <c r="Q68" s="19">
        <f>IF('Data-Plot'!C68="","",MAX('Data-Plot'!$C$11:$C$1010)*(1+$Q$9/100))</f>
        <v>123527.25</v>
      </c>
      <c r="R68" s="19">
        <f>IF('Data-Plot'!C68="","",('Data-Plot'!C68-'Data-Plot'!D68)*$P$9)</f>
        <v>-254.45737271987309</v>
      </c>
      <c r="S68" s="19">
        <v>58099.457372719873</v>
      </c>
      <c r="T68" s="19">
        <v>24.479180428328622</v>
      </c>
      <c r="U68" s="19">
        <v>135.05207616366837</v>
      </c>
      <c r="V68" s="19">
        <v>18165.715559984532</v>
      </c>
      <c r="W68" s="19">
        <v>39758.557403569124</v>
      </c>
      <c r="X68" s="19">
        <v>15.653152574217353</v>
      </c>
      <c r="AC68" s="17"/>
      <c r="AE68" s="19">
        <v>290</v>
      </c>
      <c r="AF68" s="19">
        <v>1347</v>
      </c>
      <c r="AG68" s="19">
        <v>1422.9043831872909</v>
      </c>
      <c r="AH68" s="19">
        <v>3.9941959814597276E-3</v>
      </c>
      <c r="AI68" s="19">
        <v>7.5618051311763648E-2</v>
      </c>
      <c r="AJ68" s="19">
        <v>477.5343327065097</v>
      </c>
      <c r="AK68" s="19">
        <v>944.59236376512797</v>
      </c>
      <c r="AL68" s="19">
        <v>0.69807446836002174</v>
      </c>
      <c r="AT68" s="19">
        <v>290</v>
      </c>
      <c r="AU68" s="19">
        <v>2800</v>
      </c>
      <c r="AV68" s="19">
        <v>2868.0376663247366</v>
      </c>
      <c r="AW68" s="19">
        <v>7.8624898477163904E-3</v>
      </c>
      <c r="AX68" s="19">
        <v>0.25401494691241089</v>
      </c>
      <c r="AY68" s="19">
        <v>952.12119969773801</v>
      </c>
      <c r="AZ68" s="19">
        <v>1914.4750637395064</v>
      </c>
      <c r="BA68" s="19">
        <v>1.179525450731979</v>
      </c>
      <c r="BI68" s="19">
        <v>290</v>
      </c>
      <c r="BJ68" s="19">
        <v>4630</v>
      </c>
      <c r="BK68" s="19">
        <v>4733.4611399394571</v>
      </c>
      <c r="BL68" s="19">
        <v>1.5447988084134907E-5</v>
      </c>
      <c r="BM68" s="19">
        <v>3.2216351307257387</v>
      </c>
      <c r="BN68" s="19">
        <v>1321.8798354655985</v>
      </c>
      <c r="BO68" s="19">
        <v>3406.306445394458</v>
      </c>
      <c r="BP68" s="19">
        <v>2.0532085006863898</v>
      </c>
      <c r="BX68" s="19">
        <v>290</v>
      </c>
      <c r="BY68" s="19">
        <v>6712</v>
      </c>
      <c r="BZ68" s="19">
        <v>6712.1503744913234</v>
      </c>
      <c r="CA68" s="19">
        <v>5.4144326156404696E-4</v>
      </c>
      <c r="CB68" s="19">
        <v>3.7188496653773804</v>
      </c>
      <c r="CC68" s="19">
        <v>1604.7723746775778</v>
      </c>
      <c r="CD68" s="19">
        <v>5101.2966235404838</v>
      </c>
      <c r="CE68" s="19">
        <v>2.3619851646225927</v>
      </c>
      <c r="CM68" s="19">
        <v>290</v>
      </c>
      <c r="CN68" s="19">
        <v>15957</v>
      </c>
      <c r="CO68" s="19">
        <v>15645.514861270658</v>
      </c>
      <c r="CP68" s="19">
        <v>0.19354989202188458</v>
      </c>
      <c r="CQ68" s="19">
        <v>5.725648658482231</v>
      </c>
      <c r="CR68" s="19">
        <v>3314.3108994867312</v>
      </c>
      <c r="CS68" s="19">
        <v>12319.942912132656</v>
      </c>
      <c r="CT68" s="19">
        <v>5.3418511007670988</v>
      </c>
      <c r="DB68" s="19">
        <v>290</v>
      </c>
      <c r="DC68" s="19">
        <v>28528</v>
      </c>
      <c r="DD68" s="19">
        <v>28617.408702306348</v>
      </c>
      <c r="DE68" s="19">
        <v>6.5926885461715639</v>
      </c>
      <c r="DF68" s="19">
        <v>12.791327978765668</v>
      </c>
      <c r="DG68" s="19">
        <v>7836.502312005452</v>
      </c>
      <c r="DH68" s="19">
        <v>20752.552768863639</v>
      </c>
      <c r="DI68" s="19">
        <v>8.9696049123180632</v>
      </c>
      <c r="DQ68" s="19">
        <v>290</v>
      </c>
      <c r="DR68" s="19">
        <v>43242</v>
      </c>
      <c r="DS68" s="19">
        <v>43432.405195365354</v>
      </c>
      <c r="DT68" s="19">
        <v>25.347316607813987</v>
      </c>
      <c r="DU68" s="19">
        <v>76.009286877099001</v>
      </c>
      <c r="DV68" s="19">
        <v>14438.100435973924</v>
      </c>
      <c r="DW68" s="19">
        <v>28877.292834886877</v>
      </c>
      <c r="DX68" s="19">
        <v>11.655321019641249</v>
      </c>
      <c r="EF68" s="19">
        <v>290</v>
      </c>
      <c r="EG68" s="19">
        <v>57845</v>
      </c>
      <c r="EH68" s="19">
        <v>58099.457372719873</v>
      </c>
      <c r="EI68" s="19">
        <v>24.479180428328622</v>
      </c>
      <c r="EJ68" s="19">
        <v>135.05207616366837</v>
      </c>
      <c r="EK68" s="19">
        <v>18165.715559984532</v>
      </c>
      <c r="EL68" s="19">
        <v>39758.557403569124</v>
      </c>
      <c r="EM68" s="19">
        <v>15.653152574217353</v>
      </c>
    </row>
    <row r="69" spans="1:143" x14ac:dyDescent="0.25">
      <c r="A69" s="51" t="s">
        <v>144</v>
      </c>
      <c r="B69" s="44">
        <f t="shared" si="0"/>
        <v>162.86666666666667</v>
      </c>
      <c r="C69"/>
      <c r="D69" s="5"/>
      <c r="E69" s="5"/>
      <c r="F69" s="5"/>
      <c r="G69" s="5"/>
      <c r="H69" s="5"/>
      <c r="I69" s="5"/>
      <c r="J69" s="5"/>
      <c r="K69" s="5"/>
      <c r="M69" s="17"/>
      <c r="N69" s="17">
        <v>832.75185185185114</v>
      </c>
      <c r="O69" s="17">
        <v>-16.340740740740795</v>
      </c>
      <c r="P69" s="19">
        <f>IF('Data-Plot'!C69="","",$Q$11+('Data-Plot'!C69-'Data-Plot'!D69)*$P$9)</f>
        <v>123527.10096648088</v>
      </c>
      <c r="Q69" s="19">
        <f>IF('Data-Plot'!C69="","",MAX('Data-Plot'!$C$11:$C$1010)*(1+$Q$9/100))</f>
        <v>123527.25</v>
      </c>
      <c r="R69" s="19">
        <f>IF('Data-Plot'!C69="","",('Data-Plot'!C69-'Data-Plot'!D69)*$P$9)</f>
        <v>-0.14903351912653306</v>
      </c>
      <c r="S69" s="19">
        <v>62323.149033519127</v>
      </c>
      <c r="T69" s="19">
        <v>18.238029528791433</v>
      </c>
      <c r="U69" s="19">
        <v>64.961986869108543</v>
      </c>
      <c r="V69" s="19">
        <v>15617.916608300724</v>
      </c>
      <c r="W69" s="19">
        <v>46597.627552011974</v>
      </c>
      <c r="X69" s="19">
        <v>24.404856808528894</v>
      </c>
      <c r="AC69" s="17"/>
      <c r="AE69" s="19">
        <v>295</v>
      </c>
      <c r="AF69" s="19">
        <v>1499</v>
      </c>
      <c r="AG69" s="19">
        <v>1544.8731366584818</v>
      </c>
      <c r="AH69" s="19">
        <v>2.3279324386403454E-3</v>
      </c>
      <c r="AI69" s="19">
        <v>1.3853524936795449E-2</v>
      </c>
      <c r="AJ69" s="19">
        <v>411.3595008377597</v>
      </c>
      <c r="AK69" s="19">
        <v>1132.4090001276941</v>
      </c>
      <c r="AL69" s="19">
        <v>1.0884542356528664</v>
      </c>
      <c r="AT69" s="19">
        <v>295</v>
      </c>
      <c r="AU69" s="19">
        <v>2995</v>
      </c>
      <c r="AV69" s="19">
        <v>3151.2000252605394</v>
      </c>
      <c r="AW69" s="19">
        <v>4.6411648639566655E-3</v>
      </c>
      <c r="AX69" s="19">
        <v>4.972671683469275E-2</v>
      </c>
      <c r="AY69" s="19">
        <v>862.09717392454786</v>
      </c>
      <c r="AZ69" s="19">
        <v>2287.2093253553671</v>
      </c>
      <c r="BA69" s="19">
        <v>1.8391580989256149</v>
      </c>
      <c r="BI69" s="19">
        <v>295</v>
      </c>
      <c r="BJ69" s="19">
        <v>5293</v>
      </c>
      <c r="BK69" s="19">
        <v>5247.7641325640898</v>
      </c>
      <c r="BL69" s="19">
        <v>6.7409829758138734E-6</v>
      </c>
      <c r="BM69" s="19">
        <v>1.0047424500803668</v>
      </c>
      <c r="BN69" s="19">
        <v>1183.4052875017694</v>
      </c>
      <c r="BO69" s="19">
        <v>4060.1527042787948</v>
      </c>
      <c r="BP69" s="19">
        <v>3.2013915924628376</v>
      </c>
      <c r="BX69" s="19">
        <v>295</v>
      </c>
      <c r="BY69" s="19">
        <v>7509</v>
      </c>
      <c r="BZ69" s="19">
        <v>7441.4992160103693</v>
      </c>
      <c r="CA69" s="19">
        <v>2.7647723314350978E-4</v>
      </c>
      <c r="CB69" s="19">
        <v>1.1324866059883336</v>
      </c>
      <c r="CC69" s="19">
        <v>1370.819363129774</v>
      </c>
      <c r="CD69" s="19">
        <v>6065.8641465399569</v>
      </c>
      <c r="CE69" s="19">
        <v>3.6829432574163756</v>
      </c>
      <c r="CM69" s="19">
        <v>295</v>
      </c>
      <c r="CN69" s="19">
        <v>17391</v>
      </c>
      <c r="CO69" s="19">
        <v>17207.902388619066</v>
      </c>
      <c r="CP69" s="19">
        <v>0.12402127984482962</v>
      </c>
      <c r="CQ69" s="19">
        <v>1.768726055438236</v>
      </c>
      <c r="CR69" s="19">
        <v>2684.4470192731096</v>
      </c>
      <c r="CS69" s="19">
        <v>14513.233701773515</v>
      </c>
      <c r="CT69" s="19">
        <v>8.328920237155879</v>
      </c>
      <c r="DB69" s="19">
        <v>295</v>
      </c>
      <c r="DC69" s="19">
        <v>31603</v>
      </c>
      <c r="DD69" s="19">
        <v>31060.352523218149</v>
      </c>
      <c r="DE69" s="19">
        <v>4.7931548273585838</v>
      </c>
      <c r="DF69" s="19">
        <v>4.3530324093578994</v>
      </c>
      <c r="DG69" s="19">
        <v>6610.6241438673778</v>
      </c>
      <c r="DH69" s="19">
        <v>24426.59728784539</v>
      </c>
      <c r="DI69" s="19">
        <v>13.984904268663943</v>
      </c>
      <c r="DQ69" s="19">
        <v>295</v>
      </c>
      <c r="DR69" s="19">
        <v>46687</v>
      </c>
      <c r="DS69" s="19">
        <v>46877.205200967597</v>
      </c>
      <c r="DT69" s="19">
        <v>19.194710139599756</v>
      </c>
      <c r="DU69" s="19">
        <v>33.914799622932627</v>
      </c>
      <c r="DV69" s="19">
        <v>12820.321804144889</v>
      </c>
      <c r="DW69" s="19">
        <v>33981.601480905185</v>
      </c>
      <c r="DX69" s="19">
        <v>18.172406154993421</v>
      </c>
      <c r="EF69" s="19">
        <v>295</v>
      </c>
      <c r="EG69" s="19">
        <v>62323</v>
      </c>
      <c r="EH69" s="19">
        <v>62323.149033519127</v>
      </c>
      <c r="EI69" s="19">
        <v>18.238029528791433</v>
      </c>
      <c r="EJ69" s="19">
        <v>64.961986869108543</v>
      </c>
      <c r="EK69" s="19">
        <v>15617.916608300724</v>
      </c>
      <c r="EL69" s="19">
        <v>46597.627552011974</v>
      </c>
      <c r="EM69" s="19">
        <v>24.404856808528894</v>
      </c>
    </row>
    <row r="70" spans="1:143" x14ac:dyDescent="0.25">
      <c r="A70" s="51" t="s">
        <v>145</v>
      </c>
      <c r="B70" s="44">
        <f t="shared" si="0"/>
        <v>165.33333333333334</v>
      </c>
      <c r="C70"/>
      <c r="D70" s="5"/>
      <c r="E70" s="5"/>
      <c r="F70" s="5"/>
      <c r="G70" s="5"/>
      <c r="H70" s="5"/>
      <c r="I70" s="5"/>
      <c r="J70" s="5"/>
      <c r="K70" s="5"/>
      <c r="M70" s="17"/>
      <c r="N70" s="17">
        <v>724.73333333333289</v>
      </c>
      <c r="O70" s="17">
        <v>-27.603703703703651</v>
      </c>
      <c r="P70" s="19">
        <f>IF('Data-Plot'!C70="","",$Q$11+('Data-Plot'!C70-'Data-Plot'!D70)*$P$9)</f>
        <v>124168.2808002696</v>
      </c>
      <c r="Q70" s="19">
        <f>IF('Data-Plot'!C70="","",MAX('Data-Plot'!$C$11:$C$1010)*(1+$Q$9/100))</f>
        <v>123527.25</v>
      </c>
      <c r="R70" s="19">
        <f>IF('Data-Plot'!C70="","",('Data-Plot'!C70-'Data-Plot'!D70)*$P$9)</f>
        <v>641.03080026959651</v>
      </c>
      <c r="S70" s="19">
        <v>66195.969199730403</v>
      </c>
      <c r="T70" s="19">
        <v>13.651061146892316</v>
      </c>
      <c r="U70" s="19">
        <v>31.07437264151066</v>
      </c>
      <c r="V70" s="19">
        <v>12650.257496053831</v>
      </c>
      <c r="W70" s="19">
        <v>53463.235960929735</v>
      </c>
      <c r="X70" s="19">
        <v>37.75030895843387</v>
      </c>
      <c r="AC70" s="17"/>
      <c r="AE70" s="19">
        <v>300</v>
      </c>
      <c r="AF70" s="19">
        <v>1677</v>
      </c>
      <c r="AG70" s="19">
        <v>1676.5800355885685</v>
      </c>
      <c r="AH70" s="19">
        <v>1.3684201261616959E-3</v>
      </c>
      <c r="AI70" s="19">
        <v>2.3623346878301108E-3</v>
      </c>
      <c r="AJ70" s="19">
        <v>340.01557064852329</v>
      </c>
      <c r="AK70" s="19">
        <v>1334.876869592244</v>
      </c>
      <c r="AL70" s="19">
        <v>1.6838645929872691</v>
      </c>
      <c r="AT70" s="19">
        <v>300</v>
      </c>
      <c r="AU70" s="19">
        <v>3415</v>
      </c>
      <c r="AV70" s="19">
        <v>3452.3141405557785</v>
      </c>
      <c r="AW70" s="19">
        <v>2.7626488016386707E-3</v>
      </c>
      <c r="AX70" s="19">
        <v>9.0911606582804502E-3</v>
      </c>
      <c r="AY70" s="19">
        <v>764.17003581931328</v>
      </c>
      <c r="AZ70" s="19">
        <v>2685.2869957526982</v>
      </c>
      <c r="BA70" s="19">
        <v>2.8452551743071473</v>
      </c>
      <c r="BI70" s="19">
        <v>300</v>
      </c>
      <c r="BJ70" s="19">
        <v>5793</v>
      </c>
      <c r="BK70" s="19">
        <v>5791.7023300887386</v>
      </c>
      <c r="BL70" s="19">
        <v>2.9800629581769182E-6</v>
      </c>
      <c r="BM70" s="19">
        <v>0.30469647274608769</v>
      </c>
      <c r="BN70" s="19">
        <v>1032.8760341193267</v>
      </c>
      <c r="BO70" s="19">
        <v>4753.5690149251459</v>
      </c>
      <c r="BP70" s="19">
        <v>4.9525815914563136</v>
      </c>
      <c r="BX70" s="19">
        <v>300</v>
      </c>
      <c r="BY70" s="19">
        <v>8390</v>
      </c>
      <c r="BZ70" s="19">
        <v>8218.1985635039309</v>
      </c>
      <c r="CA70" s="19">
        <v>1.4268685742332374E-4</v>
      </c>
      <c r="CB70" s="19">
        <v>0.33503682308674393</v>
      </c>
      <c r="CC70" s="19">
        <v>1130.605056023129</v>
      </c>
      <c r="CD70" s="19">
        <v>7081.560534831634</v>
      </c>
      <c r="CE70" s="19">
        <v>5.697793139225281</v>
      </c>
      <c r="CM70" s="19">
        <v>300</v>
      </c>
      <c r="CN70" s="19">
        <v>19119</v>
      </c>
      <c r="CO70" s="19">
        <v>18868.660059401042</v>
      </c>
      <c r="CP70" s="19">
        <v>8.003268116285199E-2</v>
      </c>
      <c r="CQ70" s="19">
        <v>0.53240855107835916</v>
      </c>
      <c r="CR70" s="19">
        <v>2099.3260775085596</v>
      </c>
      <c r="CS70" s="19">
        <v>16755.837032444706</v>
      </c>
      <c r="CT70" s="19">
        <v>12.884508215536384</v>
      </c>
      <c r="DB70" s="19">
        <v>300</v>
      </c>
      <c r="DC70" s="19">
        <v>33561</v>
      </c>
      <c r="DD70" s="19">
        <v>33560.942059366629</v>
      </c>
      <c r="DE70" s="19">
        <v>3.5024413157538912</v>
      </c>
      <c r="DF70" s="19">
        <v>1.4518921224322834</v>
      </c>
      <c r="DG70" s="19">
        <v>5364.5253313261574</v>
      </c>
      <c r="DH70" s="19">
        <v>28169.82913471006</v>
      </c>
      <c r="DI70" s="19">
        <v>21.633259892220945</v>
      </c>
      <c r="DQ70" s="19">
        <v>300</v>
      </c>
      <c r="DR70" s="19">
        <v>50109</v>
      </c>
      <c r="DS70" s="19">
        <v>50109.190065558585</v>
      </c>
      <c r="DT70" s="19">
        <v>14.599370410103122</v>
      </c>
      <c r="DU70" s="19">
        <v>15.009030473459481</v>
      </c>
      <c r="DV70" s="19">
        <v>10870.198864148604</v>
      </c>
      <c r="DW70" s="19">
        <v>39177.271688503708</v>
      </c>
      <c r="DX70" s="19">
        <v>28.111112022707527</v>
      </c>
      <c r="EF70" s="19">
        <v>300</v>
      </c>
      <c r="EG70" s="19">
        <v>66837</v>
      </c>
      <c r="EH70" s="19">
        <v>66195.969199730403</v>
      </c>
      <c r="EI70" s="19">
        <v>13.651061146892316</v>
      </c>
      <c r="EJ70" s="19">
        <v>31.07437264151066</v>
      </c>
      <c r="EK70" s="19">
        <v>12650.257496053831</v>
      </c>
      <c r="EL70" s="19">
        <v>53463.235960929735</v>
      </c>
      <c r="EM70" s="19">
        <v>37.75030895843387</v>
      </c>
    </row>
    <row r="71" spans="1:143" x14ac:dyDescent="0.25">
      <c r="A71" s="51" t="s">
        <v>146</v>
      </c>
      <c r="B71" s="44">
        <f t="shared" si="0"/>
        <v>167.8</v>
      </c>
      <c r="C71"/>
      <c r="D71" s="5"/>
      <c r="E71" s="5"/>
      <c r="F71" s="5"/>
      <c r="G71" s="5"/>
      <c r="H71" s="5"/>
      <c r="I71" s="5"/>
      <c r="J71" s="5"/>
      <c r="K71" s="5"/>
      <c r="M71" s="17"/>
      <c r="N71" s="17">
        <v>556.71481481481464</v>
      </c>
      <c r="O71" s="17">
        <v>-39.429999999999858</v>
      </c>
      <c r="P71" s="19">
        <f>IF('Data-Plot'!C71="","",$Q$11+('Data-Plot'!C71-'Data-Plot'!D71)*$P$9)</f>
        <v>124192.49656986825</v>
      </c>
      <c r="Q71" s="19">
        <f>IF('Data-Plot'!C71="","",MAX('Data-Plot'!$C$11:$C$1010)*(1+$Q$9/100))</f>
        <v>123527.25</v>
      </c>
      <c r="R71" s="19">
        <f>IF('Data-Plot'!C71="","",('Data-Plot'!C71-'Data-Plot'!D71)*$P$9)</f>
        <v>665.24656986824994</v>
      </c>
      <c r="S71" s="19">
        <v>69597.75343013175</v>
      </c>
      <c r="T71" s="19">
        <v>10.264258968025311</v>
      </c>
      <c r="U71" s="19">
        <v>14.828060521657717</v>
      </c>
      <c r="V71" s="19">
        <v>9628.308077944519</v>
      </c>
      <c r="W71" s="19">
        <v>59886.411604885929</v>
      </c>
      <c r="X71" s="19">
        <v>57.941427811611028</v>
      </c>
      <c r="AC71" s="17"/>
      <c r="AE71" s="19">
        <v>305</v>
      </c>
      <c r="AF71" s="19">
        <v>1850</v>
      </c>
      <c r="AG71" s="19">
        <v>1816.3984867287586</v>
      </c>
      <c r="AH71" s="19">
        <v>8.1117673663286466E-4</v>
      </c>
      <c r="AI71" s="19">
        <v>3.7999285722733231E-4</v>
      </c>
      <c r="AJ71" s="19">
        <v>270.25015032804794</v>
      </c>
      <c r="AK71" s="19">
        <v>1543.5621657617005</v>
      </c>
      <c r="AL71" s="19">
        <v>2.5849794694164077</v>
      </c>
      <c r="AT71" s="19">
        <v>305</v>
      </c>
      <c r="AU71" s="19">
        <v>3766</v>
      </c>
      <c r="AV71" s="19">
        <v>3760.3155754242894</v>
      </c>
      <c r="AW71" s="19">
        <v>1.6580353217992567E-3</v>
      </c>
      <c r="AX71" s="19">
        <v>1.5722737801238673E-3</v>
      </c>
      <c r="AY71" s="19">
        <v>665.07039456070015</v>
      </c>
      <c r="AZ71" s="19">
        <v>3090.8739859324251</v>
      </c>
      <c r="BA71" s="19">
        <v>4.3679646220622903</v>
      </c>
      <c r="BI71" s="19">
        <v>305</v>
      </c>
      <c r="BJ71" s="19">
        <v>6220</v>
      </c>
      <c r="BK71" s="19">
        <v>6342.6586314118304</v>
      </c>
      <c r="BL71" s="19">
        <v>1.3344426182893984E-6</v>
      </c>
      <c r="BM71" s="19">
        <v>9.0528591978530235E-2</v>
      </c>
      <c r="BN71" s="19">
        <v>881.547060345251</v>
      </c>
      <c r="BO71" s="19">
        <v>5453.4182130547779</v>
      </c>
      <c r="BP71" s="19">
        <v>7.6028280853803603</v>
      </c>
      <c r="BX71" s="19">
        <v>305</v>
      </c>
      <c r="BY71" s="19">
        <v>9022</v>
      </c>
      <c r="BZ71" s="19">
        <v>9009.1436496690112</v>
      </c>
      <c r="CA71" s="19">
        <v>7.4413666843716944E-5</v>
      </c>
      <c r="CB71" s="19">
        <v>9.7037463009504138E-2</v>
      </c>
      <c r="CC71" s="19">
        <v>903.11141552547008</v>
      </c>
      <c r="CD71" s="19">
        <v>8097.1877181702612</v>
      </c>
      <c r="CE71" s="19">
        <v>8.7474040966052655</v>
      </c>
      <c r="CM71" s="19">
        <v>305</v>
      </c>
      <c r="CN71" s="19">
        <v>20522</v>
      </c>
      <c r="CO71" s="19">
        <v>20521.934726945034</v>
      </c>
      <c r="CP71" s="19">
        <v>5.2005810994177275E-2</v>
      </c>
      <c r="CQ71" s="19">
        <v>0.15730990750761456</v>
      </c>
      <c r="CR71" s="19">
        <v>1591.2183655725116</v>
      </c>
      <c r="CS71" s="19">
        <v>18910.728685447706</v>
      </c>
      <c r="CT71" s="19">
        <v>19.778360206313241</v>
      </c>
      <c r="DB71" s="19">
        <v>305</v>
      </c>
      <c r="DC71" s="19">
        <v>36124</v>
      </c>
      <c r="DD71" s="19">
        <v>35982.605853938629</v>
      </c>
      <c r="DE71" s="19">
        <v>2.5719965315650439</v>
      </c>
      <c r="DF71" s="19">
        <v>0.47760592506717847</v>
      </c>
      <c r="DG71" s="19">
        <v>4200.0536418035208</v>
      </c>
      <c r="DH71" s="19">
        <v>31746.296444711887</v>
      </c>
      <c r="DI71" s="19">
        <v>33.206164966594528</v>
      </c>
      <c r="DQ71" s="19">
        <v>305</v>
      </c>
      <c r="DR71" s="19">
        <v>53498</v>
      </c>
      <c r="DS71" s="19">
        <v>53002.840955934204</v>
      </c>
      <c r="DT71" s="19">
        <v>11.152053666754473</v>
      </c>
      <c r="DU71" s="19">
        <v>6.6128545223349917</v>
      </c>
      <c r="DV71" s="19">
        <v>8803.3049212526948</v>
      </c>
      <c r="DW71" s="19">
        <v>44134.621247290364</v>
      </c>
      <c r="DX71" s="19">
        <v>43.149879202053654</v>
      </c>
      <c r="EF71" s="19">
        <v>305</v>
      </c>
      <c r="EG71" s="19">
        <v>70263</v>
      </c>
      <c r="EH71" s="19">
        <v>69597.75343013175</v>
      </c>
      <c r="EI71" s="19">
        <v>10.264258968025311</v>
      </c>
      <c r="EJ71" s="19">
        <v>14.828060521657717</v>
      </c>
      <c r="EK71" s="19">
        <v>9628.308077944519</v>
      </c>
      <c r="EL71" s="19">
        <v>59886.411604885929</v>
      </c>
      <c r="EM71" s="19">
        <v>57.941427811611028</v>
      </c>
    </row>
    <row r="72" spans="1:143" x14ac:dyDescent="0.25">
      <c r="A72" s="51" t="s">
        <v>147</v>
      </c>
      <c r="B72" s="44">
        <f t="shared" si="0"/>
        <v>170.26666666666668</v>
      </c>
      <c r="C72"/>
      <c r="D72" s="5"/>
      <c r="E72" s="5"/>
      <c r="F72" s="5"/>
      <c r="G72" s="5"/>
      <c r="H72" s="5"/>
      <c r="I72" s="5"/>
      <c r="J72" s="5"/>
      <c r="K72" s="5"/>
      <c r="M72" s="17"/>
      <c r="N72" s="17">
        <v>330.4333333333343</v>
      </c>
      <c r="O72" s="17">
        <v>-50.019999999999861</v>
      </c>
      <c r="P72" s="19">
        <f>IF('Data-Plot'!C72="","",$Q$11+('Data-Plot'!C72-'Data-Plot'!D72)*$P$9)</f>
        <v>124352.6615846663</v>
      </c>
      <c r="Q72" s="19">
        <f>IF('Data-Plot'!C72="","",MAX('Data-Plot'!$C$11:$C$1010)*(1+$Q$9/100))</f>
        <v>123527.25</v>
      </c>
      <c r="R72" s="19">
        <f>IF('Data-Plot'!C72="","",('Data-Plot'!C72-'Data-Plot'!D72)*$P$9)</f>
        <v>825.41158466630441</v>
      </c>
      <c r="S72" s="19">
        <v>72289.588415333696</v>
      </c>
      <c r="T72" s="19">
        <v>7.7521932044021291</v>
      </c>
      <c r="U72" s="19">
        <v>7.0763716497018638</v>
      </c>
      <c r="V72" s="19">
        <v>6877.2572746199512</v>
      </c>
      <c r="W72" s="19">
        <v>65309.251894575609</v>
      </c>
      <c r="X72" s="19">
        <v>88.250681284030563</v>
      </c>
      <c r="AC72" s="17"/>
      <c r="AE72" s="19">
        <v>310</v>
      </c>
      <c r="AF72" s="19">
        <v>1975</v>
      </c>
      <c r="AG72" s="19">
        <v>1957.3259114792684</v>
      </c>
      <c r="AH72" s="19">
        <v>4.8483347160361363E-4</v>
      </c>
      <c r="AI72" s="19">
        <v>5.8381198745200766E-5</v>
      </c>
      <c r="AJ72" s="19">
        <v>207.16590448273342</v>
      </c>
      <c r="AK72" s="19">
        <v>1746.2211512582674</v>
      </c>
      <c r="AL72" s="19">
        <v>3.9383125235971739</v>
      </c>
      <c r="AT72" s="19">
        <v>310</v>
      </c>
      <c r="AU72" s="19">
        <v>4179</v>
      </c>
      <c r="AV72" s="19">
        <v>4055.7126080680268</v>
      </c>
      <c r="AW72" s="19">
        <v>1.0031476673515081E-3</v>
      </c>
      <c r="AX72" s="19">
        <v>2.603186897306116E-4</v>
      </c>
      <c r="AY72" s="19">
        <v>569.96198182819001</v>
      </c>
      <c r="AZ72" s="19">
        <v>3479.0944196107021</v>
      </c>
      <c r="BA72" s="19">
        <v>6.6549431627776068</v>
      </c>
      <c r="BI72" s="19">
        <v>310</v>
      </c>
      <c r="BJ72" s="19">
        <v>6783</v>
      </c>
      <c r="BK72" s="19">
        <v>6864.1238534579779</v>
      </c>
      <c r="BL72" s="19">
        <v>6.0514189155303814E-7</v>
      </c>
      <c r="BM72" s="19">
        <v>2.6524727926043552E-2</v>
      </c>
      <c r="BN72" s="19">
        <v>738.05001395299291</v>
      </c>
      <c r="BO72" s="19">
        <v>6114.4643836971536</v>
      </c>
      <c r="BP72" s="19">
        <v>11.582930474762978</v>
      </c>
      <c r="BX72" s="19">
        <v>310</v>
      </c>
      <c r="BY72" s="19">
        <v>9655</v>
      </c>
      <c r="BZ72" s="19">
        <v>9758.9555259637709</v>
      </c>
      <c r="CA72" s="19">
        <v>3.9208938665329649E-5</v>
      </c>
      <c r="CB72" s="19">
        <v>2.7700596570712908E-2</v>
      </c>
      <c r="CC72" s="19">
        <v>701.15455206651473</v>
      </c>
      <c r="CD72" s="19">
        <v>9044.4451790614421</v>
      </c>
      <c r="CE72" s="19">
        <v>13.328055030304309</v>
      </c>
      <c r="CM72" s="19">
        <v>310</v>
      </c>
      <c r="CN72" s="19">
        <v>21761</v>
      </c>
      <c r="CO72" s="19">
        <v>22012.954858080808</v>
      </c>
      <c r="CP72" s="19">
        <v>3.4024537381896841E-2</v>
      </c>
      <c r="CQ72" s="19">
        <v>4.5913048600956061E-2</v>
      </c>
      <c r="CR72" s="19">
        <v>1173.8048554588136</v>
      </c>
      <c r="CS72" s="19">
        <v>20808.9399135934</v>
      </c>
      <c r="CT72" s="19">
        <v>30.13015144261156</v>
      </c>
      <c r="DB72" s="19">
        <v>310</v>
      </c>
      <c r="DC72" s="19">
        <v>38204</v>
      </c>
      <c r="DD72" s="19">
        <v>38102.652508224593</v>
      </c>
      <c r="DE72" s="19">
        <v>1.8979197503494842</v>
      </c>
      <c r="DF72" s="19">
        <v>0.15578349320560889</v>
      </c>
      <c r="DG72" s="19">
        <v>3183.8664749876675</v>
      </c>
      <c r="DH72" s="19">
        <v>34866.150969990602</v>
      </c>
      <c r="DI72" s="19">
        <v>50.581360002771632</v>
      </c>
      <c r="DQ72" s="19">
        <v>310</v>
      </c>
      <c r="DR72" s="19">
        <v>56054</v>
      </c>
      <c r="DS72" s="19">
        <v>55349.599978786093</v>
      </c>
      <c r="DT72" s="19">
        <v>8.5547500177907931</v>
      </c>
      <c r="DU72" s="19">
        <v>2.9096746999294445</v>
      </c>
      <c r="DV72" s="19">
        <v>6819.1474826657322</v>
      </c>
      <c r="DW72" s="19">
        <v>48449.258817323454</v>
      </c>
      <c r="DX72" s="19">
        <v>65.729254079182425</v>
      </c>
      <c r="EF72" s="19">
        <v>310</v>
      </c>
      <c r="EG72" s="19">
        <v>73115</v>
      </c>
      <c r="EH72" s="19">
        <v>72289.588415333696</v>
      </c>
      <c r="EI72" s="19">
        <v>7.7521932044021291</v>
      </c>
      <c r="EJ72" s="19">
        <v>7.0763716497018638</v>
      </c>
      <c r="EK72" s="19">
        <v>6877.2572746199512</v>
      </c>
      <c r="EL72" s="19">
        <v>65309.251894575609</v>
      </c>
      <c r="EM72" s="19">
        <v>88.250681284030563</v>
      </c>
    </row>
    <row r="73" spans="1:143" x14ac:dyDescent="0.25">
      <c r="A73" s="51" t="s">
        <v>148</v>
      </c>
      <c r="B73" s="44">
        <f t="shared" si="0"/>
        <v>172.73333333333335</v>
      </c>
      <c r="C73"/>
      <c r="D73" s="5"/>
      <c r="E73" s="5"/>
      <c r="F73" s="5"/>
      <c r="G73" s="5"/>
      <c r="H73" s="5"/>
      <c r="I73" s="5"/>
      <c r="J73" s="5"/>
      <c r="K73" s="5"/>
      <c r="M73" s="17"/>
      <c r="N73" s="17">
        <v>56.514814814816056</v>
      </c>
      <c r="O73" s="17">
        <v>-57.929259259259418</v>
      </c>
      <c r="P73" s="19">
        <f>IF('Data-Plot'!C73="","",$Q$11+('Data-Plot'!C73-'Data-Plot'!D73)*$P$9)</f>
        <v>123528.03630164625</v>
      </c>
      <c r="Q73" s="19">
        <f>IF('Data-Plot'!C73="","",MAX('Data-Plot'!$C$11:$C$1010)*(1+$Q$9/100))</f>
        <v>123527.25</v>
      </c>
      <c r="R73" s="19">
        <f>IF('Data-Plot'!C73="","",('Data-Plot'!C73-'Data-Plot'!D73)*$P$9)</f>
        <v>0.78630164625064936</v>
      </c>
      <c r="S73" s="19">
        <v>73907.213698353749</v>
      </c>
      <c r="T73" s="19">
        <v>5.8805664173507317</v>
      </c>
      <c r="U73" s="19">
        <v>3.3843336293564716</v>
      </c>
      <c r="V73" s="19">
        <v>4610.7417771392711</v>
      </c>
      <c r="W73" s="19">
        <v>69153.818953775481</v>
      </c>
      <c r="X73" s="19">
        <v>133.38806739229236</v>
      </c>
      <c r="AC73" s="17"/>
      <c r="AE73" s="19">
        <v>315</v>
      </c>
      <c r="AF73" s="19">
        <v>2043</v>
      </c>
      <c r="AG73" s="19">
        <v>2086.8267329721025</v>
      </c>
      <c r="AH73" s="19">
        <v>2.9213380846269965E-4</v>
      </c>
      <c r="AI73" s="19">
        <v>8.66432125221858E-6</v>
      </c>
      <c r="AJ73" s="19">
        <v>153.71532589191011</v>
      </c>
      <c r="AK73" s="19">
        <v>1927.1558902829979</v>
      </c>
      <c r="AL73" s="19">
        <v>5.9552159990649933</v>
      </c>
      <c r="AT73" s="19">
        <v>315</v>
      </c>
      <c r="AU73" s="19">
        <v>4313</v>
      </c>
      <c r="AV73" s="19">
        <v>4311.6151358694797</v>
      </c>
      <c r="AW73" s="19">
        <v>6.1174436222457261E-4</v>
      </c>
      <c r="AX73" s="19">
        <v>4.1710197547819444E-5</v>
      </c>
      <c r="AY73" s="19">
        <v>482.29202985390964</v>
      </c>
      <c r="AZ73" s="19">
        <v>3819.2589275152491</v>
      </c>
      <c r="BA73" s="19">
        <v>10.063525045760382</v>
      </c>
      <c r="BI73" s="19">
        <v>315</v>
      </c>
      <c r="BJ73" s="19">
        <v>7352</v>
      </c>
      <c r="BK73" s="19">
        <v>7307.5979000516581</v>
      </c>
      <c r="BL73" s="19">
        <v>2.7784371196884515E-7</v>
      </c>
      <c r="BM73" s="19">
        <v>7.7069985058150301E-3</v>
      </c>
      <c r="BN73" s="19">
        <v>608.00385417457767</v>
      </c>
      <c r="BO73" s="19">
        <v>6682.0721147768609</v>
      </c>
      <c r="BP73" s="19">
        <v>17.51422382387009</v>
      </c>
      <c r="BX73" s="19">
        <v>315</v>
      </c>
      <c r="BY73" s="19">
        <v>10209</v>
      </c>
      <c r="BZ73" s="19">
        <v>10394.012713080434</v>
      </c>
      <c r="CA73" s="19">
        <v>2.0868748131824697E-5</v>
      </c>
      <c r="CB73" s="19">
        <v>7.8384471671043721E-3</v>
      </c>
      <c r="CC73" s="19">
        <v>531.09369496733655</v>
      </c>
      <c r="CD73" s="19">
        <v>9842.7550609312075</v>
      </c>
      <c r="CE73" s="19">
        <v>20.15609786597447</v>
      </c>
      <c r="CM73" s="19">
        <v>315</v>
      </c>
      <c r="CN73" s="19">
        <v>22903</v>
      </c>
      <c r="CO73" s="19">
        <v>23159.398289969362</v>
      </c>
      <c r="CP73" s="19">
        <v>2.2409343598107288E-2</v>
      </c>
      <c r="CQ73" s="19">
        <v>1.3307920385570399E-2</v>
      </c>
      <c r="CR73" s="19">
        <v>846.23447730938517</v>
      </c>
      <c r="CS73" s="19">
        <v>22267.574270895107</v>
      </c>
      <c r="CT73" s="19">
        <v>45.553824500886812</v>
      </c>
      <c r="DB73" s="19">
        <v>315</v>
      </c>
      <c r="DC73" s="19">
        <v>39280</v>
      </c>
      <c r="DD73" s="19">
        <v>39641.227531222088</v>
      </c>
      <c r="DE73" s="19">
        <v>1.4071815488125328</v>
      </c>
      <c r="DF73" s="19">
        <v>5.0610165180856391E-2</v>
      </c>
      <c r="DG73" s="19">
        <v>2346.0480069857617</v>
      </c>
      <c r="DH73" s="19">
        <v>37217.258174660848</v>
      </c>
      <c r="DI73" s="19">
        <v>76.463557861482286</v>
      </c>
      <c r="DQ73" s="19">
        <v>315</v>
      </c>
      <c r="DR73" s="19">
        <v>57223</v>
      </c>
      <c r="DS73" s="19">
        <v>56862.290559118133</v>
      </c>
      <c r="DT73" s="19">
        <v>6.5895270255424281</v>
      </c>
      <c r="DU73" s="19">
        <v>1.2817858614535005</v>
      </c>
      <c r="DV73" s="19">
        <v>5064.5569174798056</v>
      </c>
      <c r="DW73" s="19">
        <v>51686.497240951947</v>
      </c>
      <c r="DX73" s="19">
        <v>99.365087799388206</v>
      </c>
      <c r="EF73" s="19">
        <v>315</v>
      </c>
      <c r="EG73" s="19">
        <v>73908</v>
      </c>
      <c r="EH73" s="19">
        <v>73907.213698353749</v>
      </c>
      <c r="EI73" s="19">
        <v>5.8805664173507317</v>
      </c>
      <c r="EJ73" s="19">
        <v>3.3843336293564716</v>
      </c>
      <c r="EK73" s="19">
        <v>4610.7417771392711</v>
      </c>
      <c r="EL73" s="19">
        <v>69153.818953775481</v>
      </c>
      <c r="EM73" s="19">
        <v>133.38806739229236</v>
      </c>
    </row>
    <row r="74" spans="1:143" x14ac:dyDescent="0.25">
      <c r="A74" s="51" t="s">
        <v>149</v>
      </c>
      <c r="B74" s="44">
        <f t="shared" si="0"/>
        <v>175.2</v>
      </c>
      <c r="C74"/>
      <c r="D74" s="5"/>
      <c r="E74" s="5"/>
      <c r="F74" s="5"/>
      <c r="G74" s="5"/>
      <c r="H74" s="5"/>
      <c r="I74" s="5"/>
      <c r="J74" s="5"/>
      <c r="K74" s="5"/>
      <c r="M74" s="17"/>
      <c r="N74" s="17">
        <v>-248.85925925925986</v>
      </c>
      <c r="O74" s="17">
        <v>-61.643333333333572</v>
      </c>
      <c r="P74" s="19">
        <f>IF('Data-Plot'!C74="","",$Q$11+('Data-Plot'!C74-'Data-Plot'!D74)*$P$9)</f>
        <v>123536.1158410308</v>
      </c>
      <c r="Q74" s="19">
        <f>IF('Data-Plot'!C74="","",MAX('Data-Plot'!$C$11:$C$1010)*(1+$Q$9/100))</f>
        <v>123527.25</v>
      </c>
      <c r="R74" s="19">
        <f>IF('Data-Plot'!C74="","",('Data-Plot'!C74-'Data-Plot'!D74)*$P$9)</f>
        <v>8.8658410307980375</v>
      </c>
      <c r="S74" s="19">
        <v>74034.134158969202</v>
      </c>
      <c r="T74" s="19">
        <v>4.4799419316875069</v>
      </c>
      <c r="U74" s="19">
        <v>1.6247399136276828</v>
      </c>
      <c r="V74" s="19">
        <v>2906.2786026864737</v>
      </c>
      <c r="W74" s="19">
        <v>70921.691040001664</v>
      </c>
      <c r="X74" s="19">
        <v>200.05983443574056</v>
      </c>
      <c r="AC74" s="17"/>
      <c r="AE74" s="19">
        <v>320</v>
      </c>
      <c r="AF74" s="19">
        <v>2188</v>
      </c>
      <c r="AG74" s="19">
        <v>2188.3275518449259</v>
      </c>
      <c r="AH74" s="19">
        <v>1.7742401232594761E-4</v>
      </c>
      <c r="AI74" s="19">
        <v>1.2545720789924975E-6</v>
      </c>
      <c r="AJ74" s="19">
        <v>110.83596711136636</v>
      </c>
      <c r="AK74" s="19">
        <v>2068.5537396507025</v>
      </c>
      <c r="AL74" s="19">
        <v>8.9376664042726492</v>
      </c>
      <c r="AT74" s="19">
        <v>320</v>
      </c>
      <c r="AU74" s="19">
        <v>4337</v>
      </c>
      <c r="AV74" s="19">
        <v>4497.0664047516266</v>
      </c>
      <c r="AW74" s="19">
        <v>3.7595746700849362E-4</v>
      </c>
      <c r="AX74" s="19">
        <v>6.5295501990636871E-6</v>
      </c>
      <c r="AY74" s="19">
        <v>403.96046346856093</v>
      </c>
      <c r="AZ74" s="19">
        <v>4078.0011233656946</v>
      </c>
      <c r="BA74" s="19">
        <v>15.104435430353782</v>
      </c>
      <c r="BI74" s="19">
        <v>320</v>
      </c>
      <c r="BJ74" s="19">
        <v>7605</v>
      </c>
      <c r="BK74" s="19">
        <v>7618.8731091274913</v>
      </c>
      <c r="BL74" s="19">
        <v>1.2913033601866365E-7</v>
      </c>
      <c r="BM74" s="19">
        <v>2.231116409487499E-3</v>
      </c>
      <c r="BN74" s="19">
        <v>494.27217078718752</v>
      </c>
      <c r="BO74" s="19">
        <v>7098.3144913572341</v>
      </c>
      <c r="BP74" s="19">
        <v>26.284215737530047</v>
      </c>
      <c r="BX74" s="19">
        <v>320</v>
      </c>
      <c r="BY74" s="19">
        <v>10749</v>
      </c>
      <c r="BZ74" s="19">
        <v>10833.274260144753</v>
      </c>
      <c r="CA74" s="19">
        <v>1.1217584461907844E-5</v>
      </c>
      <c r="CB74" s="19">
        <v>2.2092924072135314E-3</v>
      </c>
      <c r="CC74" s="19">
        <v>393.96971401768172</v>
      </c>
      <c r="CD74" s="19">
        <v>10409.046301918899</v>
      </c>
      <c r="CE74" s="19">
        <v>30.256023698181075</v>
      </c>
      <c r="CM74" s="19">
        <v>320</v>
      </c>
      <c r="CN74" s="19">
        <v>23494</v>
      </c>
      <c r="CO74" s="19">
        <v>23785.034378000666</v>
      </c>
      <c r="CP74" s="19">
        <v>1.4856016498484316E-2</v>
      </c>
      <c r="CQ74" s="19">
        <v>3.8478688683738979E-3</v>
      </c>
      <c r="CR74" s="19">
        <v>598.63283164134975</v>
      </c>
      <c r="CS74" s="19">
        <v>23118.030196002026</v>
      </c>
      <c r="CT74" s="19">
        <v>68.352646471919954</v>
      </c>
      <c r="DB74" s="19">
        <v>320</v>
      </c>
      <c r="DC74" s="19">
        <v>40214</v>
      </c>
      <c r="DD74" s="19">
        <v>40317.489317020976</v>
      </c>
      <c r="DE74" s="19">
        <v>1.0481988332546941</v>
      </c>
      <c r="DF74" s="19">
        <v>1.6437280068804232E-2</v>
      </c>
      <c r="DG74" s="19">
        <v>1687.1888870970406</v>
      </c>
      <c r="DH74" s="19">
        <v>38514.527345984796</v>
      </c>
      <c r="DI74" s="19">
        <v>114.70844782581945</v>
      </c>
      <c r="DQ74" s="19">
        <v>320</v>
      </c>
      <c r="DR74" s="19">
        <v>57225</v>
      </c>
      <c r="DS74" s="19">
        <v>57227.426299692539</v>
      </c>
      <c r="DT74" s="19">
        <v>5.0963342525021273</v>
      </c>
      <c r="DU74" s="19">
        <v>0.56648056831816096</v>
      </c>
      <c r="DV74" s="19">
        <v>3618.2327435926372</v>
      </c>
      <c r="DW74" s="19">
        <v>53450.460338890516</v>
      </c>
      <c r="DX74" s="19">
        <v>149.07040238856379</v>
      </c>
      <c r="EF74" s="19">
        <v>320</v>
      </c>
      <c r="EG74" s="19">
        <v>74043</v>
      </c>
      <c r="EH74" s="19">
        <v>74034.134158969202</v>
      </c>
      <c r="EI74" s="19">
        <v>4.4799419316875069</v>
      </c>
      <c r="EJ74" s="19">
        <v>1.6247399136276828</v>
      </c>
      <c r="EK74" s="19">
        <v>2906.2786026864737</v>
      </c>
      <c r="EL74" s="19">
        <v>70921.691040001664</v>
      </c>
      <c r="EM74" s="19">
        <v>200.05983443574056</v>
      </c>
    </row>
    <row r="75" spans="1:143" x14ac:dyDescent="0.25">
      <c r="A75" s="51" t="s">
        <v>150</v>
      </c>
      <c r="B75" s="44">
        <f t="shared" si="0"/>
        <v>177.66666666666666</v>
      </c>
      <c r="C75"/>
      <c r="D75" s="5"/>
      <c r="E75" s="5"/>
      <c r="F75" s="5"/>
      <c r="G75" s="5"/>
      <c r="H75" s="5"/>
      <c r="I75" s="5"/>
      <c r="J75" s="5"/>
      <c r="K75" s="5"/>
      <c r="M75" s="17"/>
      <c r="N75" s="17">
        <v>-559.9185185185197</v>
      </c>
      <c r="O75" s="17">
        <v>-60.407777777777738</v>
      </c>
      <c r="P75" s="19">
        <f>IF('Data-Plot'!C75="","",$Q$11+('Data-Plot'!C75-'Data-Plot'!D75)*$P$9)</f>
        <v>123124.41760606393</v>
      </c>
      <c r="Q75" s="19">
        <f>IF('Data-Plot'!C75="","",MAX('Data-Plot'!$C$11:$C$1010)*(1+$Q$9/100))</f>
        <v>123527.25</v>
      </c>
      <c r="R75" s="19">
        <f>IF('Data-Plot'!C75="","",('Data-Plot'!C75-'Data-Plot'!D75)*$P$9)</f>
        <v>-402.83239393607073</v>
      </c>
      <c r="S75" s="19">
        <v>72332.832393936071</v>
      </c>
      <c r="T75" s="19">
        <v>3.4272443400150254</v>
      </c>
      <c r="U75" s="19">
        <v>0.78397957368042093</v>
      </c>
      <c r="V75" s="19">
        <v>1727.5664000562097</v>
      </c>
      <c r="W75" s="19">
        <v>70303.360159841948</v>
      </c>
      <c r="X75" s="19">
        <v>297.69461012421414</v>
      </c>
      <c r="AC75" s="17"/>
      <c r="AE75" s="19">
        <v>325</v>
      </c>
      <c r="AF75" s="19">
        <v>2167</v>
      </c>
      <c r="AG75" s="19">
        <v>2244.2266230103528</v>
      </c>
      <c r="AH75" s="19">
        <v>1.0859571426989525E-4</v>
      </c>
      <c r="AI75" s="19">
        <v>1.7877973522961696E-7</v>
      </c>
      <c r="AJ75" s="19">
        <v>77.979462204184244</v>
      </c>
      <c r="AK75" s="19">
        <v>2152.9345686219476</v>
      </c>
      <c r="AL75" s="19">
        <v>13.312483409727136</v>
      </c>
      <c r="AT75" s="19">
        <v>325</v>
      </c>
      <c r="AU75" s="19">
        <v>4489</v>
      </c>
      <c r="AV75" s="19">
        <v>4582.4472934393143</v>
      </c>
      <c r="AW75" s="19">
        <v>2.3280919433997367E-4</v>
      </c>
      <c r="AX75" s="19">
        <v>1.0069778437998757E-6</v>
      </c>
      <c r="AY75" s="19">
        <v>335.64974456562049</v>
      </c>
      <c r="AZ75" s="19">
        <v>4224.2974018982814</v>
      </c>
      <c r="BA75" s="19">
        <v>22.499913159240428</v>
      </c>
      <c r="BI75" s="19">
        <v>325</v>
      </c>
      <c r="BJ75" s="19">
        <v>7748</v>
      </c>
      <c r="BK75" s="19">
        <v>7747.9423129555116</v>
      </c>
      <c r="BL75" s="19">
        <v>6.0734533407359751E-8</v>
      </c>
      <c r="BM75" s="19">
        <v>6.4602046548501541E-4</v>
      </c>
      <c r="BN75" s="19">
        <v>397.56736940011439</v>
      </c>
      <c r="BO75" s="19">
        <v>7311.227503473142</v>
      </c>
      <c r="BP75" s="19">
        <v>39.146794001055646</v>
      </c>
      <c r="BX75" s="19">
        <v>325</v>
      </c>
      <c r="BY75" s="19">
        <v>11078</v>
      </c>
      <c r="BZ75" s="19">
        <v>11004.050580096753</v>
      </c>
      <c r="CA75" s="19">
        <v>6.088430124598259E-6</v>
      </c>
      <c r="CB75" s="19">
        <v>6.2271930627764505E-4</v>
      </c>
      <c r="CC75" s="19">
        <v>287.2567773454723</v>
      </c>
      <c r="CD75" s="19">
        <v>10671.715197633515</v>
      </c>
      <c r="CE75" s="19">
        <v>45.07797631002974</v>
      </c>
      <c r="CM75" s="19">
        <v>325</v>
      </c>
      <c r="CN75" s="19">
        <v>23482</v>
      </c>
      <c r="CO75" s="19">
        <v>23758.33311814323</v>
      </c>
      <c r="CP75" s="19">
        <v>9.9117753775904687E-3</v>
      </c>
      <c r="CQ75" s="19">
        <v>1.1139551294288891E-3</v>
      </c>
      <c r="CR75" s="19">
        <v>417.08471426869272</v>
      </c>
      <c r="CS75" s="19">
        <v>23239.461112183126</v>
      </c>
      <c r="CT75" s="19">
        <v>101.77626596090199</v>
      </c>
      <c r="DB75" s="19">
        <v>325</v>
      </c>
      <c r="DC75" s="19">
        <v>39287</v>
      </c>
      <c r="DD75" s="19">
        <v>39918.684460332668</v>
      </c>
      <c r="DE75" s="19">
        <v>0.78435899407471044</v>
      </c>
      <c r="DF75" s="19">
        <v>5.3532155230004664E-3</v>
      </c>
      <c r="DG75" s="19">
        <v>1188.9550690549797</v>
      </c>
      <c r="DH75" s="19">
        <v>38558.192783177947</v>
      </c>
      <c r="DI75" s="19">
        <v>170.74689589014397</v>
      </c>
      <c r="DQ75" s="19">
        <v>325</v>
      </c>
      <c r="DR75" s="19">
        <v>56111</v>
      </c>
      <c r="DS75" s="19">
        <v>56191.807879996617</v>
      </c>
      <c r="DT75" s="19">
        <v>3.9571322028026819</v>
      </c>
      <c r="DU75" s="19">
        <v>0.25156859902324813</v>
      </c>
      <c r="DV75" s="19">
        <v>2496.1766134509612</v>
      </c>
      <c r="DW75" s="19">
        <v>53465.514181524741</v>
      </c>
      <c r="DX75" s="19">
        <v>221.90838421908916</v>
      </c>
      <c r="EF75" s="19">
        <v>325</v>
      </c>
      <c r="EG75" s="19">
        <v>71930</v>
      </c>
      <c r="EH75" s="19">
        <v>72332.832393936071</v>
      </c>
      <c r="EI75" s="19">
        <v>3.4272443400150254</v>
      </c>
      <c r="EJ75" s="19">
        <v>0.78397957368042093</v>
      </c>
      <c r="EK75" s="19">
        <v>1727.5664000562097</v>
      </c>
      <c r="EL75" s="19">
        <v>70303.360159841948</v>
      </c>
      <c r="EM75" s="19">
        <v>297.69461012421414</v>
      </c>
    </row>
    <row r="76" spans="1:143" x14ac:dyDescent="0.25">
      <c r="A76" s="51" t="s">
        <v>152</v>
      </c>
      <c r="B76" s="44">
        <f t="shared" si="0"/>
        <v>180.13333333333335</v>
      </c>
      <c r="C76"/>
      <c r="D76" s="5"/>
      <c r="E76" s="5"/>
      <c r="F76" s="5"/>
      <c r="G76" s="5"/>
      <c r="H76" s="5"/>
      <c r="I76" s="5"/>
      <c r="J76" s="5"/>
      <c r="K76" s="5"/>
      <c r="M76" s="17"/>
      <c r="N76" s="17">
        <v>-852.93703703703727</v>
      </c>
      <c r="O76" s="17">
        <v>-53.957777777777665</v>
      </c>
      <c r="P76" s="19">
        <f>IF('Data-Plot'!C76="","",$Q$11+('Data-Plot'!C76-'Data-Plot'!D76)*$P$9)</f>
        <v>122479.1619546478</v>
      </c>
      <c r="Q76" s="19">
        <f>IF('Data-Plot'!C76="","",MAX('Data-Plot'!$C$11:$C$1010)*(1+$Q$9/100))</f>
        <v>123527.25</v>
      </c>
      <c r="R76" s="19">
        <f>IF('Data-Plot'!C76="","",('Data-Plot'!C76-'Data-Plot'!D76)*$P$9)</f>
        <v>-1048.0880453521968</v>
      </c>
      <c r="S76" s="19">
        <v>68679.088045352197</v>
      </c>
      <c r="T76" s="19">
        <v>2.6326800512304533</v>
      </c>
      <c r="U76" s="19">
        <v>0.38060507291920387</v>
      </c>
      <c r="V76" s="19">
        <v>972.49989299406889</v>
      </c>
      <c r="W76" s="19">
        <v>67264.230362584058</v>
      </c>
      <c r="X76" s="19">
        <v>439.34450464992108</v>
      </c>
      <c r="AC76" s="17"/>
      <c r="AE76" s="19">
        <v>330</v>
      </c>
      <c r="AF76" s="19">
        <v>2221</v>
      </c>
      <c r="AG76" s="19">
        <v>2239.8759470003847</v>
      </c>
      <c r="AH76" s="19">
        <v>6.6974717928173778E-5</v>
      </c>
      <c r="AI76" s="19">
        <v>2.5258886686430731E-8</v>
      </c>
      <c r="AJ76" s="19">
        <v>53.746886158077189</v>
      </c>
      <c r="AK76" s="19">
        <v>2166.4536806483356</v>
      </c>
      <c r="AL76" s="19">
        <v>19.675313193994789</v>
      </c>
      <c r="AT76" s="19">
        <v>330</v>
      </c>
      <c r="AU76" s="19">
        <v>4617</v>
      </c>
      <c r="AV76" s="19">
        <v>4546.0260045147634</v>
      </c>
      <c r="AW76" s="19">
        <v>1.4523902234099255E-4</v>
      </c>
      <c r="AX76" s="19">
        <v>1.5406881726668499E-7</v>
      </c>
      <c r="AY76" s="19">
        <v>277.18986630331835</v>
      </c>
      <c r="AZ76" s="19">
        <v>4235.5773365259083</v>
      </c>
      <c r="BA76" s="19">
        <v>33.258656292444904</v>
      </c>
      <c r="BI76" s="19">
        <v>330</v>
      </c>
      <c r="BJ76" s="19">
        <v>7647</v>
      </c>
      <c r="BK76" s="19">
        <v>7660.5360992889764</v>
      </c>
      <c r="BL76" s="19">
        <v>2.8901252473600721E-8</v>
      </c>
      <c r="BM76" s="19">
        <v>1.8768799731965426E-4</v>
      </c>
      <c r="BN76" s="19">
        <v>317.14211730036482</v>
      </c>
      <c r="BO76" s="19">
        <v>7285.5431245869868</v>
      </c>
      <c r="BP76" s="19">
        <v>57.850669684726277</v>
      </c>
      <c r="BX76" s="19">
        <v>330</v>
      </c>
      <c r="BY76" s="19">
        <v>10793</v>
      </c>
      <c r="BZ76" s="19">
        <v>10859.127989251545</v>
      </c>
      <c r="CA76" s="19">
        <v>3.3359945360175149E-6</v>
      </c>
      <c r="CB76" s="19">
        <v>1.7610350468250474E-4</v>
      </c>
      <c r="CC76" s="19">
        <v>206.56443978497666</v>
      </c>
      <c r="CD76" s="19">
        <v>10585.913211199566</v>
      </c>
      <c r="CE76" s="19">
        <v>66.650158827501471</v>
      </c>
      <c r="CM76" s="19">
        <v>330</v>
      </c>
      <c r="CN76" s="19">
        <v>23021</v>
      </c>
      <c r="CO76" s="19">
        <v>23025.850395657711</v>
      </c>
      <c r="CP76" s="19">
        <v>6.6545102056326418E-3</v>
      </c>
      <c r="CQ76" s="19">
        <v>3.2386042477020553E-4</v>
      </c>
      <c r="CR76" s="19">
        <v>287.16871076374503</v>
      </c>
      <c r="CS76" s="19">
        <v>22588.327385285298</v>
      </c>
      <c r="CT76" s="19">
        <v>150.34732123803897</v>
      </c>
      <c r="DB76" s="19">
        <v>330</v>
      </c>
      <c r="DC76" s="19">
        <v>38166</v>
      </c>
      <c r="DD76" s="19">
        <v>38361.658991465032</v>
      </c>
      <c r="DE76" s="19">
        <v>0.58954975395869569</v>
      </c>
      <c r="DF76" s="19">
        <v>1.7524926479537942E-3</v>
      </c>
      <c r="DG76" s="19">
        <v>824.08644639116369</v>
      </c>
      <c r="DH76" s="19">
        <v>37284.863213845056</v>
      </c>
      <c r="DI76" s="19">
        <v>252.11802898220645</v>
      </c>
      <c r="DQ76" s="19">
        <v>330</v>
      </c>
      <c r="DR76" s="19">
        <v>53595</v>
      </c>
      <c r="DS76" s="19">
        <v>53652.165061719163</v>
      </c>
      <c r="DT76" s="19">
        <v>3.0844994368494438</v>
      </c>
      <c r="DU76" s="19">
        <v>0.11240456109674873</v>
      </c>
      <c r="DV76" s="19">
        <v>1669.9816431165896</v>
      </c>
      <c r="DW76" s="19">
        <v>51647.297795353865</v>
      </c>
      <c r="DX76" s="19">
        <v>327.68871925075689</v>
      </c>
      <c r="EF76" s="19">
        <v>330</v>
      </c>
      <c r="EG76" s="19">
        <v>67631</v>
      </c>
      <c r="EH76" s="19">
        <v>68679.088045352197</v>
      </c>
      <c r="EI76" s="19">
        <v>2.6326800512304533</v>
      </c>
      <c r="EJ76" s="19">
        <v>0.38060507291920387</v>
      </c>
      <c r="EK76" s="19">
        <v>972.49989299406889</v>
      </c>
      <c r="EL76" s="19">
        <v>67264.230362584058</v>
      </c>
      <c r="EM76" s="19">
        <v>439.34450464992108</v>
      </c>
    </row>
    <row r="77" spans="1:143" x14ac:dyDescent="0.25">
      <c r="A77" s="51" t="s">
        <v>153</v>
      </c>
      <c r="B77" s="44">
        <f t="shared" ref="B77:B110" si="1">$B$11+($B$10-$B$11)*(ROW()-11)/99</f>
        <v>182.6</v>
      </c>
      <c r="C77"/>
      <c r="D77" s="5"/>
      <c r="E77" s="5"/>
      <c r="F77" s="5"/>
      <c r="G77" s="5"/>
      <c r="H77" s="5"/>
      <c r="I77" s="5"/>
      <c r="J77" s="5"/>
      <c r="K77" s="5"/>
      <c r="M77" s="17"/>
      <c r="N77" s="17">
        <v>-1099.4962962962964</v>
      </c>
      <c r="O77" s="17">
        <v>-42.114814814814807</v>
      </c>
      <c r="P77" s="19">
        <f>IF('Data-Plot'!C77="","",$Q$11+('Data-Plot'!C77-'Data-Plot'!D77)*$P$9)</f>
        <v>123440.49716033405</v>
      </c>
      <c r="Q77" s="19">
        <f>IF('Data-Plot'!C77="","",MAX('Data-Plot'!$C$11:$C$1010)*(1+$Q$9/100))</f>
        <v>123527.25</v>
      </c>
      <c r="R77" s="19">
        <f>IF('Data-Plot'!C77="","",('Data-Plot'!C77-'Data-Plot'!D77)*$P$9)</f>
        <v>-86.752839665947249</v>
      </c>
      <c r="S77" s="19">
        <v>63239.752839665947</v>
      </c>
      <c r="T77" s="19">
        <v>2.0304515032709149</v>
      </c>
      <c r="U77" s="19">
        <v>0.18605068294033411</v>
      </c>
      <c r="V77" s="19">
        <v>521.08471225361939</v>
      </c>
      <c r="W77" s="19">
        <v>62073.730817671953</v>
      </c>
      <c r="X77" s="19">
        <v>642.72080755416698</v>
      </c>
      <c r="AC77" s="17"/>
      <c r="AE77" s="19">
        <v>335</v>
      </c>
      <c r="AF77" s="19">
        <v>2283</v>
      </c>
      <c r="AG77" s="19">
        <v>2167.5963086976635</v>
      </c>
      <c r="AH77" s="19">
        <v>4.1613628428605414E-5</v>
      </c>
      <c r="AI77" s="19">
        <v>3.5603054103460346E-9</v>
      </c>
      <c r="AJ77" s="19">
        <v>36.428287387456244</v>
      </c>
      <c r="AK77" s="19">
        <v>2102.3235035219573</v>
      </c>
      <c r="AL77" s="19">
        <v>28.84447617106099</v>
      </c>
      <c r="AT77" s="19">
        <v>335</v>
      </c>
      <c r="AU77" s="19">
        <v>4418</v>
      </c>
      <c r="AV77" s="19">
        <v>4379.9915975938138</v>
      </c>
      <c r="AW77" s="19">
        <v>9.1267868900741348E-5</v>
      </c>
      <c r="AX77" s="19">
        <v>2.3525752919264746E-8</v>
      </c>
      <c r="AY77" s="19">
        <v>227.88310257328607</v>
      </c>
      <c r="AZ77" s="19">
        <v>4103.3403315103669</v>
      </c>
      <c r="BA77" s="19">
        <v>48.768072218766221</v>
      </c>
      <c r="BI77" s="19">
        <v>335</v>
      </c>
      <c r="BJ77" s="19">
        <v>7554</v>
      </c>
      <c r="BK77" s="19">
        <v>7348.1245424409799</v>
      </c>
      <c r="BL77" s="19">
        <v>1.391119943994822E-8</v>
      </c>
      <c r="BM77" s="19">
        <v>5.485418892852859E-5</v>
      </c>
      <c r="BN77" s="19">
        <v>251.40473252954376</v>
      </c>
      <c r="BO77" s="19">
        <v>7011.9239084691471</v>
      </c>
      <c r="BP77" s="19">
        <v>84.795846574188658</v>
      </c>
      <c r="BX77" s="19">
        <v>335</v>
      </c>
      <c r="BY77" s="19">
        <v>10680</v>
      </c>
      <c r="BZ77" s="19">
        <v>10390.357260922683</v>
      </c>
      <c r="CA77" s="19">
        <v>1.8448908200593089E-6</v>
      </c>
      <c r="CB77" s="19">
        <v>5.0099293666577441E-5</v>
      </c>
      <c r="CC77" s="19">
        <v>146.93704922781353</v>
      </c>
      <c r="CD77" s="19">
        <v>10145.651880750038</v>
      </c>
      <c r="CE77" s="19">
        <v>97.768279000646558</v>
      </c>
      <c r="CM77" s="19">
        <v>335</v>
      </c>
      <c r="CN77" s="19">
        <v>21630</v>
      </c>
      <c r="CO77" s="19">
        <v>21629.846093231848</v>
      </c>
      <c r="CP77" s="19">
        <v>4.4950714710426873E-3</v>
      </c>
      <c r="CQ77" s="19">
        <v>9.4785855012059845E-5</v>
      </c>
      <c r="CR77" s="19">
        <v>195.96333823513166</v>
      </c>
      <c r="CS77" s="19">
        <v>21213.624910956292</v>
      </c>
      <c r="CT77" s="19">
        <v>220.25325418310004</v>
      </c>
      <c r="DB77" s="19">
        <v>335</v>
      </c>
      <c r="DC77" s="19">
        <v>35774</v>
      </c>
      <c r="DD77" s="19">
        <v>35726.161661466555</v>
      </c>
      <c r="DE77" s="19">
        <v>0.44505904576275557</v>
      </c>
      <c r="DF77" s="19">
        <v>5.7783686176610235E-4</v>
      </c>
      <c r="DG77" s="19">
        <v>563.73295343523409</v>
      </c>
      <c r="DH77" s="19">
        <v>34792.886747372155</v>
      </c>
      <c r="DI77" s="19">
        <v>369.09632377654054</v>
      </c>
      <c r="DQ77" s="19">
        <v>335</v>
      </c>
      <c r="DR77" s="19">
        <v>50236</v>
      </c>
      <c r="DS77" s="19">
        <v>49711.938581646333</v>
      </c>
      <c r="DT77" s="19">
        <v>2.4134217695047311</v>
      </c>
      <c r="DU77" s="19">
        <v>5.0582350587024184E-2</v>
      </c>
      <c r="DV77" s="19">
        <v>1088.1531745214095</v>
      </c>
      <c r="DW77" s="19">
        <v>48137.531761308084</v>
      </c>
      <c r="DX77" s="19">
        <v>479.78964169674765</v>
      </c>
      <c r="EF77" s="19">
        <v>335</v>
      </c>
      <c r="EG77" s="19">
        <v>63153</v>
      </c>
      <c r="EH77" s="19">
        <v>63239.752839665947</v>
      </c>
      <c r="EI77" s="19">
        <v>2.0304515032709149</v>
      </c>
      <c r="EJ77" s="19">
        <v>0.18605068294033411</v>
      </c>
      <c r="EK77" s="19">
        <v>521.08471225361939</v>
      </c>
      <c r="EL77" s="19">
        <v>62073.730817671953</v>
      </c>
      <c r="EM77" s="19">
        <v>642.72080755416698</v>
      </c>
    </row>
    <row r="78" spans="1:143" x14ac:dyDescent="0.25">
      <c r="A78" s="51" t="s">
        <v>154</v>
      </c>
      <c r="B78" s="44">
        <f t="shared" si="1"/>
        <v>185.06666666666666</v>
      </c>
      <c r="C78"/>
      <c r="D78" s="5"/>
      <c r="E78" s="5"/>
      <c r="F78" s="5"/>
      <c r="G78" s="5"/>
      <c r="H78" s="5"/>
      <c r="I78" s="5"/>
      <c r="J78" s="5"/>
      <c r="K78" s="5"/>
      <c r="M78" s="17"/>
      <c r="N78" s="17">
        <v>-1274.0851851851853</v>
      </c>
      <c r="O78" s="17">
        <v>-25.429629629629563</v>
      </c>
      <c r="P78" s="19">
        <f>IF('Data-Plot'!C78="","",$Q$11+('Data-Plot'!C78-'Data-Plot'!D78)*$P$9)</f>
        <v>123373.41344814489</v>
      </c>
      <c r="Q78" s="19">
        <f>IF('Data-Plot'!C78="","",MAX('Data-Plot'!$C$11:$C$1010)*(1+$Q$9/100))</f>
        <v>123527.25</v>
      </c>
      <c r="R78" s="19">
        <f>IF('Data-Plot'!C78="","",('Data-Plot'!C78-'Data-Plot'!D78)*$P$9)</f>
        <v>-153.8365518551218</v>
      </c>
      <c r="S78" s="19">
        <v>56460.836551855122</v>
      </c>
      <c r="T78" s="19">
        <v>1.5721369471441979</v>
      </c>
      <c r="U78" s="19">
        <v>9.1628586201246948E-2</v>
      </c>
      <c r="V78" s="19">
        <v>267.26295057372312</v>
      </c>
      <c r="W78" s="19">
        <v>55260.689746774398</v>
      </c>
      <c r="X78" s="19">
        <v>931.22008897365811</v>
      </c>
      <c r="AC78" s="17"/>
      <c r="AE78" s="19">
        <v>340</v>
      </c>
      <c r="AF78" s="19">
        <v>2068</v>
      </c>
      <c r="AG78" s="19">
        <v>2029.5369869414806</v>
      </c>
      <c r="AH78" s="19">
        <v>2.6044503415924815E-5</v>
      </c>
      <c r="AI78" s="19">
        <v>5.0325301211294702E-10</v>
      </c>
      <c r="AJ78" s="19">
        <v>24.363192639021495</v>
      </c>
      <c r="AK78" s="19">
        <v>1963.2520537547687</v>
      </c>
      <c r="AL78" s="19">
        <v>41.921714502683763</v>
      </c>
      <c r="AT78" s="19">
        <v>340</v>
      </c>
      <c r="AU78" s="19">
        <v>4094</v>
      </c>
      <c r="AV78" s="19">
        <v>4093.9984237154258</v>
      </c>
      <c r="AW78" s="19">
        <v>5.7760960114900618E-5</v>
      </c>
      <c r="AX78" s="19">
        <v>3.602854086401321E-9</v>
      </c>
      <c r="AY78" s="19">
        <v>186.75669778489953</v>
      </c>
      <c r="AZ78" s="19">
        <v>3836.3422768085834</v>
      </c>
      <c r="BA78" s="19">
        <v>70.899391357380182</v>
      </c>
      <c r="BI78" s="19">
        <v>340</v>
      </c>
      <c r="BJ78" s="19">
        <v>6902</v>
      </c>
      <c r="BK78" s="19">
        <v>6832.9467896740116</v>
      </c>
      <c r="BL78" s="19">
        <v>6.7713181183237508E-9</v>
      </c>
      <c r="BM78" s="19">
        <v>1.6160738880047781E-5</v>
      </c>
      <c r="BN78" s="19">
        <v>198.38811524651251</v>
      </c>
      <c r="BO78" s="19">
        <v>6511.3502487903825</v>
      </c>
      <c r="BP78" s="19">
        <v>123.20840946960631</v>
      </c>
      <c r="BX78" s="19">
        <v>340</v>
      </c>
      <c r="BY78" s="19">
        <v>9653</v>
      </c>
      <c r="BZ78" s="19">
        <v>9634.0394872727684</v>
      </c>
      <c r="CA78" s="19">
        <v>1.0295643029489212E-6</v>
      </c>
      <c r="CB78" s="19">
        <v>1.4368338650113086E-5</v>
      </c>
      <c r="CC78" s="19">
        <v>103.66887239019232</v>
      </c>
      <c r="CD78" s="19">
        <v>9388.1552830055152</v>
      </c>
      <c r="CE78" s="19">
        <v>142.21531647915739</v>
      </c>
      <c r="CM78" s="19">
        <v>340</v>
      </c>
      <c r="CN78" s="19">
        <v>20157</v>
      </c>
      <c r="CO78" s="19">
        <v>19703.539619450701</v>
      </c>
      <c r="CP78" s="19">
        <v>3.0545982407666665E-3</v>
      </c>
      <c r="CQ78" s="19">
        <v>2.7981086554607657E-5</v>
      </c>
      <c r="CR78" s="19">
        <v>132.87198551913124</v>
      </c>
      <c r="CS78" s="19">
        <v>19250.893431390021</v>
      </c>
      <c r="CT78" s="19">
        <v>319.7711199622218</v>
      </c>
      <c r="DB78" s="19">
        <v>340</v>
      </c>
      <c r="DC78" s="19">
        <v>32624</v>
      </c>
      <c r="DD78" s="19">
        <v>32247.338695765637</v>
      </c>
      <c r="DE78" s="19">
        <v>0.33741491838566945</v>
      </c>
      <c r="DF78" s="19">
        <v>1.9219172873689416E-4</v>
      </c>
      <c r="DG78" s="19">
        <v>381.75916951353162</v>
      </c>
      <c r="DH78" s="19">
        <v>31329.89697516699</v>
      </c>
      <c r="DI78" s="19">
        <v>535.34494397499873</v>
      </c>
      <c r="DQ78" s="19">
        <v>340</v>
      </c>
      <c r="DR78" s="19">
        <v>44937</v>
      </c>
      <c r="DS78" s="19">
        <v>44681.213252138339</v>
      </c>
      <c r="DT78" s="19">
        <v>1.8953509592350846</v>
      </c>
      <c r="DU78" s="19">
        <v>2.2942084810593646E-2</v>
      </c>
      <c r="DV78" s="19">
        <v>693.51939473051448</v>
      </c>
      <c r="DW78" s="19">
        <v>43285.754990813744</v>
      </c>
      <c r="DX78" s="19">
        <v>696.02057355003967</v>
      </c>
      <c r="EF78" s="19">
        <v>340</v>
      </c>
      <c r="EG78" s="19">
        <v>56307</v>
      </c>
      <c r="EH78" s="19">
        <v>56460.836551855122</v>
      </c>
      <c r="EI78" s="19">
        <v>1.5721369471441979</v>
      </c>
      <c r="EJ78" s="19">
        <v>9.1628586201246948E-2</v>
      </c>
      <c r="EK78" s="19">
        <v>267.26295057372312</v>
      </c>
      <c r="EL78" s="19">
        <v>55260.689746774398</v>
      </c>
      <c r="EM78" s="19">
        <v>931.22008897365811</v>
      </c>
    </row>
    <row r="79" spans="1:143" x14ac:dyDescent="0.25">
      <c r="A79" s="51" t="s">
        <v>155</v>
      </c>
      <c r="B79" s="44">
        <f t="shared" si="1"/>
        <v>187.53333333333333</v>
      </c>
      <c r="C79"/>
      <c r="D79" s="5"/>
      <c r="E79" s="5"/>
      <c r="F79" s="5"/>
      <c r="G79" s="5"/>
      <c r="H79" s="5"/>
      <c r="I79" s="5"/>
      <c r="J79" s="5"/>
      <c r="K79" s="5"/>
      <c r="M79" s="17"/>
      <c r="N79" s="17">
        <v>-1353.792592592592</v>
      </c>
      <c r="O79" s="17">
        <v>-5.465555555555488</v>
      </c>
      <c r="P79" s="19">
        <f>IF('Data-Plot'!C79="","",$Q$11+('Data-Plot'!C79-'Data-Plot'!D79)*$P$9)</f>
        <v>123485.45248805758</v>
      </c>
      <c r="Q79" s="19">
        <f>IF('Data-Plot'!C79="","",MAX('Data-Plot'!$C$11:$C$1010)*(1+$Q$9/100))</f>
        <v>123527.25</v>
      </c>
      <c r="R79" s="19">
        <f>IF('Data-Plot'!C79="","",('Data-Plot'!C79-'Data-Plot'!D79)*$P$9)</f>
        <v>-41.797511942422716</v>
      </c>
      <c r="S79" s="19">
        <v>48973.797511942423</v>
      </c>
      <c r="T79" s="19">
        <v>1.2219506446403259</v>
      </c>
      <c r="U79" s="19">
        <v>4.5484540141624265E-2</v>
      </c>
      <c r="V79" s="19">
        <v>131.98794205173283</v>
      </c>
      <c r="W79" s="19">
        <v>47505.943884815199</v>
      </c>
      <c r="X79" s="19">
        <v>1334.5982498907142</v>
      </c>
      <c r="AC79" s="17"/>
      <c r="AE79" s="19">
        <v>345</v>
      </c>
      <c r="AF79" s="19">
        <v>1887</v>
      </c>
      <c r="AG79" s="19">
        <v>1838.3190067135965</v>
      </c>
      <c r="AH79" s="19">
        <v>1.6416581866722E-5</v>
      </c>
      <c r="AI79" s="19">
        <v>7.1641018118568616E-11</v>
      </c>
      <c r="AJ79" s="19">
        <v>16.127742796603471</v>
      </c>
      <c r="AK79" s="19">
        <v>1761.8407845491442</v>
      </c>
      <c r="AL79" s="19">
        <v>60.350462951195439</v>
      </c>
      <c r="AT79" s="19">
        <v>345</v>
      </c>
      <c r="AU79" s="19">
        <v>3845</v>
      </c>
      <c r="AV79" s="19">
        <v>3714.7549429347914</v>
      </c>
      <c r="AW79" s="19">
        <v>3.6809880757054108E-5</v>
      </c>
      <c r="AX79" s="19">
        <v>5.5562724988261028E-10</v>
      </c>
      <c r="AY79" s="19">
        <v>152.74017591047993</v>
      </c>
      <c r="AZ79" s="19">
        <v>3459.9039706622075</v>
      </c>
      <c r="BA79" s="19">
        <v>102.1107595516678</v>
      </c>
      <c r="BI79" s="19">
        <v>345</v>
      </c>
      <c r="BJ79" s="19">
        <v>6234</v>
      </c>
      <c r="BK79" s="19">
        <v>6165.8526301417796</v>
      </c>
      <c r="BL79" s="19">
        <v>3.3322482119372157E-9</v>
      </c>
      <c r="BM79" s="19">
        <v>4.8072883330044076E-6</v>
      </c>
      <c r="BN79" s="19">
        <v>156.06514698048218</v>
      </c>
      <c r="BO79" s="19">
        <v>5832.4833153656236</v>
      </c>
      <c r="BP79" s="19">
        <v>177.30416298505355</v>
      </c>
      <c r="BX79" s="19">
        <v>345</v>
      </c>
      <c r="BY79" s="19">
        <v>8761</v>
      </c>
      <c r="BZ79" s="19">
        <v>8665.755455326067</v>
      </c>
      <c r="CA79" s="19">
        <v>5.7967835575211261E-7</v>
      </c>
      <c r="CB79" s="19">
        <v>4.1612649378376635E-6</v>
      </c>
      <c r="CC79" s="19">
        <v>72.710368135647144</v>
      </c>
      <c r="CD79" s="19">
        <v>8388.0595100459595</v>
      </c>
      <c r="CE79" s="19">
        <v>204.9855724035169</v>
      </c>
      <c r="CM79" s="19">
        <v>345</v>
      </c>
      <c r="CN79" s="19">
        <v>17986</v>
      </c>
      <c r="CO79" s="19">
        <v>17444.976273481017</v>
      </c>
      <c r="CP79" s="19">
        <v>2.0879049822846115E-3</v>
      </c>
      <c r="CQ79" s="19">
        <v>8.3441785507105463E-6</v>
      </c>
      <c r="CR79" s="19">
        <v>89.709617270266151</v>
      </c>
      <c r="CS79" s="19">
        <v>16895.627724114485</v>
      </c>
      <c r="CT79" s="19">
        <v>459.63683584710532</v>
      </c>
      <c r="DB79" s="19">
        <v>345</v>
      </c>
      <c r="DC79" s="19">
        <v>28450</v>
      </c>
      <c r="DD79" s="19">
        <v>28269.261136727597</v>
      </c>
      <c r="DE79" s="19">
        <v>0.25687337103291796</v>
      </c>
      <c r="DF79" s="19">
        <v>6.4560985834168305E-5</v>
      </c>
      <c r="DG79" s="19">
        <v>256.60842044440091</v>
      </c>
      <c r="DH79" s="19">
        <v>27243.971946724003</v>
      </c>
      <c r="DI79" s="19">
        <v>768.42383162717363</v>
      </c>
      <c r="DQ79" s="19">
        <v>345</v>
      </c>
      <c r="DR79" s="19">
        <v>39190</v>
      </c>
      <c r="DS79" s="19">
        <v>39019.129483343764</v>
      </c>
      <c r="DT79" s="19">
        <v>1.493888208469643</v>
      </c>
      <c r="DU79" s="19">
        <v>1.0493862484362263E-2</v>
      </c>
      <c r="DV79" s="19">
        <v>434.07465836497721</v>
      </c>
      <c r="DW79" s="19">
        <v>37580.243517880561</v>
      </c>
      <c r="DX79" s="19">
        <v>999.30692502727254</v>
      </c>
      <c r="EF79" s="19">
        <v>345</v>
      </c>
      <c r="EG79" s="19">
        <v>48932</v>
      </c>
      <c r="EH79" s="19">
        <v>48973.797511942423</v>
      </c>
      <c r="EI79" s="19">
        <v>1.2219506446403259</v>
      </c>
      <c r="EJ79" s="19">
        <v>4.5484540141624265E-2</v>
      </c>
      <c r="EK79" s="19">
        <v>131.98794205173283</v>
      </c>
      <c r="EL79" s="19">
        <v>47505.943884815199</v>
      </c>
      <c r="EM79" s="19">
        <v>1334.5982498907142</v>
      </c>
    </row>
    <row r="80" spans="1:143" x14ac:dyDescent="0.25">
      <c r="A80" s="51" t="s">
        <v>156</v>
      </c>
      <c r="B80" s="44">
        <f t="shared" si="1"/>
        <v>190</v>
      </c>
      <c r="C80"/>
      <c r="D80" s="5"/>
      <c r="E80" s="5"/>
      <c r="F80" s="5"/>
      <c r="G80" s="5"/>
      <c r="H80" s="5"/>
      <c r="I80" s="5"/>
      <c r="J80" s="5"/>
      <c r="K80" s="5"/>
      <c r="M80" s="17"/>
      <c r="N80" s="17">
        <v>-1328.7407407407402</v>
      </c>
      <c r="O80" s="17">
        <v>14.364074074074006</v>
      </c>
      <c r="P80" s="19">
        <f>IF('Data-Plot'!C80="","",$Q$11+('Data-Plot'!C80-'Data-Plot'!D80)*$P$9)</f>
        <v>123604.87849829621</v>
      </c>
      <c r="Q80" s="19">
        <f>IF('Data-Plot'!C80="","",MAX('Data-Plot'!$C$11:$C$1010)*(1+$Q$9/100))</f>
        <v>123527.25</v>
      </c>
      <c r="R80" s="19">
        <f>IF('Data-Plot'!C80="","",('Data-Plot'!C80-'Data-Plot'!D80)*$P$9)</f>
        <v>77.628498296209727</v>
      </c>
      <c r="S80" s="19">
        <v>41460.37150170379</v>
      </c>
      <c r="T80" s="19">
        <v>0.95333500202239929</v>
      </c>
      <c r="U80" s="19">
        <v>2.2764948636158841E-2</v>
      </c>
      <c r="V80" s="19">
        <v>63.13002682928223</v>
      </c>
      <c r="W80" s="19">
        <v>39507.651748195087</v>
      </c>
      <c r="X80" s="19">
        <v>1888.6136267287634</v>
      </c>
      <c r="AC80" s="17"/>
      <c r="AE80" s="19">
        <v>350</v>
      </c>
      <c r="AF80" s="19">
        <v>1703</v>
      </c>
      <c r="AG80" s="19">
        <v>1615.0292571582568</v>
      </c>
      <c r="AH80" s="19">
        <v>1.0419986219533583E-5</v>
      </c>
      <c r="AI80" s="19">
        <v>1.0306703596086169E-11</v>
      </c>
      <c r="AJ80" s="19">
        <v>10.595474990744961</v>
      </c>
      <c r="AK80" s="19">
        <v>1518.4834345162458</v>
      </c>
      <c r="AL80" s="19">
        <v>85.950337231269415</v>
      </c>
      <c r="AT80" s="19">
        <v>350</v>
      </c>
      <c r="AU80" s="19">
        <v>3229</v>
      </c>
      <c r="AV80" s="19">
        <v>3281.4920899600384</v>
      </c>
      <c r="AW80" s="19">
        <v>2.3617875902204124E-5</v>
      </c>
      <c r="AX80" s="19">
        <v>8.6573592457669388E-11</v>
      </c>
      <c r="AY80" s="19">
        <v>124.77829703620984</v>
      </c>
      <c r="AZ80" s="19">
        <v>3011.2000318705891</v>
      </c>
      <c r="BA80" s="19">
        <v>145.51373743527722</v>
      </c>
      <c r="BI80" s="19">
        <v>350</v>
      </c>
      <c r="BJ80" s="19">
        <v>5641</v>
      </c>
      <c r="BK80" s="19">
        <v>5417.2161900320325</v>
      </c>
      <c r="BL80" s="19">
        <v>1.6574984683790514E-9</v>
      </c>
      <c r="BM80" s="19">
        <v>1.4457132125434306E-6</v>
      </c>
      <c r="BN80" s="19">
        <v>122.53553100462361</v>
      </c>
      <c r="BO80" s="19">
        <v>5042.3056963284052</v>
      </c>
      <c r="BP80" s="19">
        <v>252.3749612516331</v>
      </c>
      <c r="BX80" s="19">
        <v>350</v>
      </c>
      <c r="BY80" s="19">
        <v>7586</v>
      </c>
      <c r="BZ80" s="19">
        <v>7586.0062151965558</v>
      </c>
      <c r="CA80" s="19">
        <v>3.2922007217545666E-7</v>
      </c>
      <c r="CB80" s="19">
        <v>1.2186026309071698E-6</v>
      </c>
      <c r="CC80" s="19">
        <v>50.794040945567843</v>
      </c>
      <c r="CD80" s="19">
        <v>7242.7624999570417</v>
      </c>
      <c r="CE80" s="19">
        <v>292.44967274612372</v>
      </c>
      <c r="CM80" s="19">
        <v>350</v>
      </c>
      <c r="CN80" s="19">
        <v>15548</v>
      </c>
      <c r="CO80" s="19">
        <v>15078.163654431635</v>
      </c>
      <c r="CP80" s="19">
        <v>1.4353235130221556E-3</v>
      </c>
      <c r="CQ80" s="19">
        <v>2.5166136660383426E-6</v>
      </c>
      <c r="CR80" s="19">
        <v>60.417591008550865</v>
      </c>
      <c r="CS80" s="19">
        <v>14364.576104243812</v>
      </c>
      <c r="CT80" s="19">
        <v>653.16852133914574</v>
      </c>
      <c r="DB80" s="19">
        <v>350</v>
      </c>
      <c r="DC80" s="19">
        <v>24026</v>
      </c>
      <c r="DD80" s="19">
        <v>24175.612408424116</v>
      </c>
      <c r="DE80" s="19">
        <v>0.19635483213038532</v>
      </c>
      <c r="DF80" s="19">
        <v>2.1923822259174957E-5</v>
      </c>
      <c r="DG80" s="19">
        <v>171.59338654214773</v>
      </c>
      <c r="DH80" s="19">
        <v>22914.02303233985</v>
      </c>
      <c r="DI80" s="19">
        <v>1089.7996127861679</v>
      </c>
      <c r="DQ80" s="19">
        <v>350</v>
      </c>
      <c r="DR80" s="19">
        <v>33141</v>
      </c>
      <c r="DS80" s="19">
        <v>33240.96824917198</v>
      </c>
      <c r="DT80" s="19">
        <v>1.181635459055842</v>
      </c>
      <c r="DU80" s="19">
        <v>4.8427323843291993E-3</v>
      </c>
      <c r="DV80" s="19">
        <v>267.79964509169355</v>
      </c>
      <c r="DW80" s="19">
        <v>31550.238584768264</v>
      </c>
      <c r="DX80" s="19">
        <v>1417.7435411205843</v>
      </c>
      <c r="EF80" s="19">
        <v>350</v>
      </c>
      <c r="EG80" s="19">
        <v>41538</v>
      </c>
      <c r="EH80" s="19">
        <v>41460.37150170379</v>
      </c>
      <c r="EI80" s="19">
        <v>0.95333500202239929</v>
      </c>
      <c r="EJ80" s="19">
        <v>2.2764948636158841E-2</v>
      </c>
      <c r="EK80" s="19">
        <v>63.13002682928223</v>
      </c>
      <c r="EL80" s="19">
        <v>39507.651748195087</v>
      </c>
      <c r="EM80" s="19">
        <v>1888.6136267287634</v>
      </c>
    </row>
    <row r="81" spans="1:143" x14ac:dyDescent="0.25">
      <c r="A81" s="51" t="s">
        <v>157</v>
      </c>
      <c r="B81" s="44">
        <f t="shared" si="1"/>
        <v>192.46666666666667</v>
      </c>
      <c r="C81"/>
      <c r="D81" s="5"/>
      <c r="E81" s="5"/>
      <c r="F81" s="5"/>
      <c r="G81" s="5"/>
      <c r="H81" s="5"/>
      <c r="I81" s="5"/>
      <c r="J81" s="5"/>
      <c r="K81" s="5"/>
      <c r="M81" s="17"/>
      <c r="N81" s="17">
        <v>-1210.1518518518519</v>
      </c>
      <c r="O81" s="17">
        <v>30.557407407407347</v>
      </c>
      <c r="P81" s="19">
        <f>IF('Data-Plot'!C81="","",$Q$11+('Data-Plot'!C81-'Data-Plot'!D81)*$P$9)</f>
        <v>123847.32431390863</v>
      </c>
      <c r="Q81" s="19">
        <f>IF('Data-Plot'!C81="","",MAX('Data-Plot'!$C$11:$C$1010)*(1+$Q$9/100))</f>
        <v>123527.25</v>
      </c>
      <c r="R81" s="19">
        <f>IF('Data-Plot'!C81="","",('Data-Plot'!C81-'Data-Plot'!D81)*$P$9)</f>
        <v>320.07431390862621</v>
      </c>
      <c r="S81" s="19">
        <v>34524.925686091374</v>
      </c>
      <c r="T81" s="19">
        <v>0.74650002917083291</v>
      </c>
      <c r="U81" s="19">
        <v>1.1490367460023514E-2</v>
      </c>
      <c r="V81" s="19">
        <v>29.408971696350527</v>
      </c>
      <c r="W81" s="19">
        <v>31862.286855998878</v>
      </c>
      <c r="X81" s="19">
        <v>2632.4718679995149</v>
      </c>
      <c r="AC81" s="17"/>
      <c r="AE81" s="19">
        <v>355</v>
      </c>
      <c r="AF81" s="19">
        <v>1379</v>
      </c>
      <c r="AG81" s="19">
        <v>1385.0789556393022</v>
      </c>
      <c r="AH81" s="19">
        <v>6.6588967144480817E-6</v>
      </c>
      <c r="AI81" s="19">
        <v>1.5027076731687684E-12</v>
      </c>
      <c r="AJ81" s="19">
        <v>6.9242417508654475</v>
      </c>
      <c r="AK81" s="19">
        <v>1257.2679230898229</v>
      </c>
      <c r="AL81" s="19">
        <v>120.8867841397155</v>
      </c>
      <c r="AT81" s="19">
        <v>355</v>
      </c>
      <c r="AU81" s="19">
        <v>2805</v>
      </c>
      <c r="AV81" s="19">
        <v>2838.6615178277079</v>
      </c>
      <c r="AW81" s="19">
        <v>1.5254500814810504E-5</v>
      </c>
      <c r="AX81" s="19">
        <v>1.3664850729252859E-11</v>
      </c>
      <c r="AY81" s="19">
        <v>101.89532609663183</v>
      </c>
      <c r="AZ81" s="19">
        <v>2531.9306977780011</v>
      </c>
      <c r="BA81" s="19">
        <v>204.83547869856062</v>
      </c>
      <c r="BI81" s="19">
        <v>355</v>
      </c>
      <c r="BJ81" s="19">
        <v>4616</v>
      </c>
      <c r="BK81" s="19">
        <v>4663.73606244862</v>
      </c>
      <c r="BL81" s="19">
        <v>8.3314102267820049E-10</v>
      </c>
      <c r="BM81" s="19">
        <v>4.3998292746067515E-7</v>
      </c>
      <c r="BN81" s="19">
        <v>96.118795166360954</v>
      </c>
      <c r="BO81" s="19">
        <v>4212.9464413279584</v>
      </c>
      <c r="BP81" s="19">
        <v>354.67082551348415</v>
      </c>
      <c r="BX81" s="19">
        <v>355</v>
      </c>
      <c r="BY81" s="19">
        <v>6537</v>
      </c>
      <c r="BZ81" s="19">
        <v>6501.3329930525779</v>
      </c>
      <c r="CA81" s="19">
        <v>1.8856783638501193E-7</v>
      </c>
      <c r="CB81" s="19">
        <v>3.6121043186604192E-7</v>
      </c>
      <c r="CC81" s="19">
        <v>35.399505755416484</v>
      </c>
      <c r="CD81" s="19">
        <v>6053.6009243898052</v>
      </c>
      <c r="CE81" s="19">
        <v>412.33256235757847</v>
      </c>
      <c r="CM81" s="19">
        <v>355</v>
      </c>
      <c r="CN81" s="19">
        <v>12866</v>
      </c>
      <c r="CO81" s="19">
        <v>12813.782440419651</v>
      </c>
      <c r="CP81" s="19">
        <v>9.9223796878398574E-4</v>
      </c>
      <c r="CQ81" s="19">
        <v>7.6834988417419298E-7</v>
      </c>
      <c r="CR81" s="19">
        <v>40.648309420049138</v>
      </c>
      <c r="CS81" s="19">
        <v>11857.341959557294</v>
      </c>
      <c r="CT81" s="19">
        <v>915.7911784359901</v>
      </c>
      <c r="DB81" s="19">
        <v>355</v>
      </c>
      <c r="DC81" s="19">
        <v>20325</v>
      </c>
      <c r="DD81" s="19">
        <v>20320.240038891483</v>
      </c>
      <c r="DE81" s="19">
        <v>0.15069272032424205</v>
      </c>
      <c r="DF81" s="19">
        <v>7.5314553787710722E-6</v>
      </c>
      <c r="DG81" s="19">
        <v>114.36846586587907</v>
      </c>
      <c r="DH81" s="19">
        <v>18681.992615985913</v>
      </c>
      <c r="DI81" s="19">
        <v>1523.7282567879129</v>
      </c>
      <c r="DQ81" s="19">
        <v>355</v>
      </c>
      <c r="DR81" s="19">
        <v>27646</v>
      </c>
      <c r="DS81" s="19">
        <v>27822.768790721049</v>
      </c>
      <c r="DT81" s="19">
        <v>0.93788931683137111</v>
      </c>
      <c r="DU81" s="19">
        <v>2.2554291284553581E-3</v>
      </c>
      <c r="DV81" s="19">
        <v>163.39158037450383</v>
      </c>
      <c r="DW81" s="19">
        <v>25671.236178466348</v>
      </c>
      <c r="DX81" s="19">
        <v>1983.2008871342364</v>
      </c>
      <c r="EF81" s="19">
        <v>355</v>
      </c>
      <c r="EG81" s="19">
        <v>34845</v>
      </c>
      <c r="EH81" s="19">
        <v>34524.925686091374</v>
      </c>
      <c r="EI81" s="19">
        <v>0.74650002917083291</v>
      </c>
      <c r="EJ81" s="19">
        <v>1.1490367460023514E-2</v>
      </c>
      <c r="EK81" s="19">
        <v>29.408971696350527</v>
      </c>
      <c r="EL81" s="19">
        <v>31862.286855998878</v>
      </c>
      <c r="EM81" s="19">
        <v>2632.4718679995149</v>
      </c>
    </row>
    <row r="82" spans="1:143" x14ac:dyDescent="0.25">
      <c r="A82" s="51" t="s">
        <v>158</v>
      </c>
      <c r="B82" s="44">
        <f t="shared" si="1"/>
        <v>194.93333333333337</v>
      </c>
      <c r="C82"/>
      <c r="D82" s="5"/>
      <c r="E82" s="5"/>
      <c r="F82" s="5"/>
      <c r="G82" s="5"/>
      <c r="H82" s="5"/>
      <c r="I82" s="5"/>
      <c r="J82" s="5"/>
      <c r="K82" s="5"/>
      <c r="M82" s="17"/>
      <c r="N82" s="17">
        <v>-1023.1666666666667</v>
      </c>
      <c r="O82" s="17">
        <v>40.348148148148155</v>
      </c>
      <c r="P82" s="19">
        <f>IF('Data-Plot'!C82="","",$Q$11+('Data-Plot'!C82-'Data-Plot'!D82)*$P$9)</f>
        <v>123562.78711458332</v>
      </c>
      <c r="Q82" s="19">
        <f>IF('Data-Plot'!C82="","",MAX('Data-Plot'!$C$11:$C$1010)*(1+$Q$9/100))</f>
        <v>123527.25</v>
      </c>
      <c r="R82" s="19">
        <f>IF('Data-Plot'!C82="","",('Data-Plot'!C82-'Data-Plot'!D82)*$P$9)</f>
        <v>35.537114583315997</v>
      </c>
      <c r="S82" s="19">
        <v>28608.462885416684</v>
      </c>
      <c r="T82" s="19">
        <v>0.58663936100354142</v>
      </c>
      <c r="U82" s="19">
        <v>5.8495953067323175E-3</v>
      </c>
      <c r="V82" s="19">
        <v>13.413155720428765</v>
      </c>
      <c r="W82" s="19">
        <v>24992.081545885248</v>
      </c>
      <c r="X82" s="19">
        <v>3602.3756948546993</v>
      </c>
      <c r="AC82" s="17"/>
      <c r="AE82" s="19">
        <v>360</v>
      </c>
      <c r="AF82" s="19">
        <v>1117</v>
      </c>
      <c r="AG82" s="19">
        <v>1173.2254454683139</v>
      </c>
      <c r="AH82" s="19">
        <v>4.2837349311585272E-6</v>
      </c>
      <c r="AI82" s="19">
        <v>2.2253260674073972E-13</v>
      </c>
      <c r="AJ82" s="19">
        <v>4.5099526547703226</v>
      </c>
      <c r="AK82" s="19">
        <v>1001.2085193138894</v>
      </c>
      <c r="AL82" s="19">
        <v>167.50696921591893</v>
      </c>
      <c r="AT82" s="19">
        <v>360</v>
      </c>
      <c r="AU82" s="19">
        <v>2242</v>
      </c>
      <c r="AV82" s="19">
        <v>2428.1136575704541</v>
      </c>
      <c r="AW82" s="19">
        <v>9.9168037170173061E-6</v>
      </c>
      <c r="AX82" s="19">
        <v>2.1895749298428573E-12</v>
      </c>
      <c r="AY82" s="19">
        <v>83.22561258288242</v>
      </c>
      <c r="AZ82" s="19">
        <v>2060.7273323662689</v>
      </c>
      <c r="BA82" s="19">
        <v>284.16070270449688</v>
      </c>
      <c r="BI82" s="19">
        <v>360</v>
      </c>
      <c r="BJ82" s="19">
        <v>3975</v>
      </c>
      <c r="BK82" s="19">
        <v>3975.152512637595</v>
      </c>
      <c r="BL82" s="19">
        <v>4.2309061440838428E-10</v>
      </c>
      <c r="BM82" s="19">
        <v>1.3560821490930685E-7</v>
      </c>
      <c r="BN82" s="19">
        <v>75.385789815768263</v>
      </c>
      <c r="BO82" s="19">
        <v>3408.9015950123016</v>
      </c>
      <c r="BP82" s="19">
        <v>490.86512767349359</v>
      </c>
      <c r="BX82" s="19">
        <v>360</v>
      </c>
      <c r="BY82" s="19">
        <v>5383</v>
      </c>
      <c r="BZ82" s="19">
        <v>5506.6618569283819</v>
      </c>
      <c r="CA82" s="19">
        <v>1.0890537151003017E-7</v>
      </c>
      <c r="CB82" s="19">
        <v>1.084566948206186E-7</v>
      </c>
      <c r="CC82" s="19">
        <v>24.644923604374306</v>
      </c>
      <c r="CD82" s="19">
        <v>4908.7386910345031</v>
      </c>
      <c r="CE82" s="19">
        <v>573.2782420721428</v>
      </c>
      <c r="CM82" s="19">
        <v>360</v>
      </c>
      <c r="CN82" s="19">
        <v>10649</v>
      </c>
      <c r="CO82" s="19">
        <v>10819.630246405948</v>
      </c>
      <c r="CP82" s="19">
        <v>6.8969121275345416E-4</v>
      </c>
      <c r="CQ82" s="19">
        <v>2.3763379931934249E-7</v>
      </c>
      <c r="CR82" s="19">
        <v>27.352362710390441</v>
      </c>
      <c r="CS82" s="19">
        <v>9528.8820422219287</v>
      </c>
      <c r="CT82" s="19">
        <v>1263.3951515447829</v>
      </c>
      <c r="DB82" s="19">
        <v>360</v>
      </c>
      <c r="DC82" s="19">
        <v>17128</v>
      </c>
      <c r="DD82" s="19">
        <v>16976.077340420456</v>
      </c>
      <c r="DE82" s="19">
        <v>0.1161000867731075</v>
      </c>
      <c r="DF82" s="19">
        <v>2.6186869713439922E-6</v>
      </c>
      <c r="DG82" s="19">
        <v>76.098670984190662</v>
      </c>
      <c r="DH82" s="19">
        <v>14805.81385727624</v>
      </c>
      <c r="DI82" s="19">
        <v>2094.0487094545651</v>
      </c>
      <c r="DQ82" s="19">
        <v>360</v>
      </c>
      <c r="DR82" s="19">
        <v>23061</v>
      </c>
      <c r="DS82" s="19">
        <v>23130.649707161374</v>
      </c>
      <c r="DT82" s="19">
        <v>0.74694538075350247</v>
      </c>
      <c r="DU82" s="19">
        <v>1.0603273854199054E-3</v>
      </c>
      <c r="DV82" s="19">
        <v>98.873908261604598</v>
      </c>
      <c r="DW82" s="19">
        <v>20299.808127606477</v>
      </c>
      <c r="DX82" s="19">
        <v>2727.2196655851549</v>
      </c>
      <c r="EF82" s="19">
        <v>360</v>
      </c>
      <c r="EG82" s="19">
        <v>28644</v>
      </c>
      <c r="EH82" s="19">
        <v>28608.462885416684</v>
      </c>
      <c r="EI82" s="19">
        <v>0.58663936100354142</v>
      </c>
      <c r="EJ82" s="19">
        <v>5.8495953067323175E-3</v>
      </c>
      <c r="EK82" s="19">
        <v>13.413155720428765</v>
      </c>
      <c r="EL82" s="19">
        <v>24992.081545885248</v>
      </c>
      <c r="EM82" s="19">
        <v>3602.3756948546993</v>
      </c>
    </row>
    <row r="83" spans="1:143" x14ac:dyDescent="0.25">
      <c r="A83" s="51" t="s">
        <v>159</v>
      </c>
      <c r="B83" s="44">
        <f t="shared" si="1"/>
        <v>197.39999999999998</v>
      </c>
      <c r="C83"/>
      <c r="D83" s="5"/>
      <c r="E83" s="5"/>
      <c r="F83" s="5"/>
      <c r="G83" s="5"/>
      <c r="H83" s="5"/>
      <c r="I83" s="5"/>
      <c r="J83" s="5"/>
      <c r="K83" s="5"/>
      <c r="M83" s="17"/>
      <c r="N83" s="17">
        <v>-806.67037037037039</v>
      </c>
      <c r="O83" s="17">
        <v>42.660370370370359</v>
      </c>
      <c r="P83" s="19">
        <f>IF('Data-Plot'!C83="","",$Q$11+('Data-Plot'!C83-'Data-Plot'!D83)*$P$9)</f>
        <v>123557.35228377342</v>
      </c>
      <c r="Q83" s="19">
        <f>IF('Data-Plot'!C83="","",MAX('Data-Plot'!$C$11:$C$1010)*(1+$Q$9/100))</f>
        <v>123527.25</v>
      </c>
      <c r="R83" s="19">
        <f>IF('Data-Plot'!C83="","",('Data-Plot'!C83-'Data-Plot'!D83)*$P$9)</f>
        <v>30.102283773419913</v>
      </c>
      <c r="S83" s="19">
        <v>23952.89771622658</v>
      </c>
      <c r="T83" s="19">
        <v>0.46263146298806301</v>
      </c>
      <c r="U83" s="19">
        <v>3.0038313548652381E-3</v>
      </c>
      <c r="V83" s="19">
        <v>6.0178817165818055</v>
      </c>
      <c r="W83" s="19">
        <v>19127.087136558534</v>
      </c>
      <c r="X83" s="19">
        <v>4819.3270626571193</v>
      </c>
      <c r="AC83" s="17"/>
      <c r="AE83" s="19">
        <v>365</v>
      </c>
      <c r="AF83" s="19">
        <v>1001</v>
      </c>
      <c r="AG83" s="19">
        <v>999.2209638986684</v>
      </c>
      <c r="AH83" s="19">
        <v>2.7737292524931015E-6</v>
      </c>
      <c r="AI83" s="19">
        <v>3.3530442494573189E-14</v>
      </c>
      <c r="AJ83" s="19">
        <v>2.9324029192305821</v>
      </c>
      <c r="AK83" s="19">
        <v>768.34441617139737</v>
      </c>
      <c r="AL83" s="19">
        <v>227.94414203431123</v>
      </c>
      <c r="AT83" s="19">
        <v>365</v>
      </c>
      <c r="AU83" s="19">
        <v>2130</v>
      </c>
      <c r="AV83" s="19">
        <v>2082.8038912267784</v>
      </c>
      <c r="AW83" s="19">
        <v>6.4878282565235858E-6</v>
      </c>
      <c r="AX83" s="19">
        <v>3.5675682090481344E-13</v>
      </c>
      <c r="AY83" s="19">
        <v>68.022629045848547</v>
      </c>
      <c r="AZ83" s="19">
        <v>1627.4970399867341</v>
      </c>
      <c r="BA83" s="19">
        <v>387.28421570636738</v>
      </c>
      <c r="BI83" s="19">
        <v>365</v>
      </c>
      <c r="BJ83" s="19">
        <v>3274</v>
      </c>
      <c r="BK83" s="19">
        <v>3404.171075782082</v>
      </c>
      <c r="BL83" s="19">
        <v>2.1702001075549733E-10</v>
      </c>
      <c r="BM83" s="19">
        <v>4.2351887457307147E-8</v>
      </c>
      <c r="BN83" s="19">
        <v>59.153899774743969</v>
      </c>
      <c r="BO83" s="19">
        <v>2678.2159346112776</v>
      </c>
      <c r="BP83" s="19">
        <v>666.80124135349172</v>
      </c>
      <c r="BX83" s="19">
        <v>365</v>
      </c>
      <c r="BY83" s="19">
        <v>4633</v>
      </c>
      <c r="BZ83" s="19">
        <v>4673.0194580967645</v>
      </c>
      <c r="CA83" s="19">
        <v>6.3409089869254169E-8</v>
      </c>
      <c r="CB83" s="19">
        <v>3.300650375259182E-8</v>
      </c>
      <c r="CC83" s="19">
        <v>17.158380107619372</v>
      </c>
      <c r="CD83" s="19">
        <v>3872.2063508340261</v>
      </c>
      <c r="CE83" s="19">
        <v>783.65472705870332</v>
      </c>
      <c r="CM83" s="19">
        <v>365</v>
      </c>
      <c r="CN83" s="19">
        <v>9045</v>
      </c>
      <c r="CO83" s="19">
        <v>9204.865900375873</v>
      </c>
      <c r="CP83" s="19">
        <v>4.8196279939859143E-4</v>
      </c>
      <c r="CQ83" s="19">
        <v>7.4487128328424014E-8</v>
      </c>
      <c r="CR83" s="19">
        <v>18.426362450959633</v>
      </c>
      <c r="CS83" s="19">
        <v>7477.6633889668719</v>
      </c>
      <c r="CT83" s="19">
        <v>1708.775666920754</v>
      </c>
      <c r="DB83" s="19">
        <v>365</v>
      </c>
      <c r="DC83" s="19">
        <v>14246</v>
      </c>
      <c r="DD83" s="19">
        <v>14309.585174244985</v>
      </c>
      <c r="DE83" s="19">
        <v>8.978934383417983E-2</v>
      </c>
      <c r="DF83" s="19">
        <v>9.2191478133724252E-7</v>
      </c>
      <c r="DG83" s="19">
        <v>50.615109885118144</v>
      </c>
      <c r="DH83" s="19">
        <v>11441.156209524761</v>
      </c>
      <c r="DI83" s="19">
        <v>2817.7240645693573</v>
      </c>
      <c r="DQ83" s="19">
        <v>365</v>
      </c>
      <c r="DR83" s="19">
        <v>19449</v>
      </c>
      <c r="DS83" s="19">
        <v>19385.662407020558</v>
      </c>
      <c r="DT83" s="19">
        <v>0.59684649471639162</v>
      </c>
      <c r="DU83" s="19">
        <v>5.0324246855788562E-4</v>
      </c>
      <c r="DV83" s="19">
        <v>59.491035403803323</v>
      </c>
      <c r="DW83" s="19">
        <v>15648.948708500959</v>
      </c>
      <c r="DX83" s="19">
        <v>3672.6253133786126</v>
      </c>
      <c r="EF83" s="19">
        <v>365</v>
      </c>
      <c r="EG83" s="19">
        <v>23983</v>
      </c>
      <c r="EH83" s="19">
        <v>23952.89771622658</v>
      </c>
      <c r="EI83" s="19">
        <v>0.46263146298806301</v>
      </c>
      <c r="EJ83" s="19">
        <v>3.0038313548652381E-3</v>
      </c>
      <c r="EK83" s="19">
        <v>6.0178817165818055</v>
      </c>
      <c r="EL83" s="19">
        <v>19127.087136558534</v>
      </c>
      <c r="EM83" s="19">
        <v>4819.3270626571193</v>
      </c>
    </row>
    <row r="84" spans="1:143" x14ac:dyDescent="0.25">
      <c r="A84" s="51" t="s">
        <v>160</v>
      </c>
      <c r="B84" s="44">
        <f t="shared" si="1"/>
        <v>199.86666666666667</v>
      </c>
      <c r="C84"/>
      <c r="D84" s="5"/>
      <c r="E84" s="5"/>
      <c r="F84" s="5"/>
      <c r="G84" s="5"/>
      <c r="H84" s="5"/>
      <c r="I84" s="5"/>
      <c r="J84" s="5"/>
      <c r="K84" s="5"/>
      <c r="M84" s="17"/>
      <c r="N84" s="17">
        <v>-596.56296296296318</v>
      </c>
      <c r="O84" s="17">
        <v>38.611481481481491</v>
      </c>
      <c r="P84" s="19">
        <f>IF('Data-Plot'!C84="","",$Q$11+('Data-Plot'!C84-'Data-Plot'!D84)*$P$9)</f>
        <v>123967.53760685129</v>
      </c>
      <c r="Q84" s="19">
        <f>IF('Data-Plot'!C84="","",MAX('Data-Plot'!$C$11:$C$1010)*(1+$Q$9/100))</f>
        <v>123527.25</v>
      </c>
      <c r="R84" s="19">
        <f>IF('Data-Plot'!C84="","",('Data-Plot'!C84-'Data-Plot'!D84)*$P$9)</f>
        <v>440.28760685127781</v>
      </c>
      <c r="S84" s="19">
        <v>20603.712393148722</v>
      </c>
      <c r="T84" s="19">
        <v>0.36609020691430871</v>
      </c>
      <c r="U84" s="19">
        <v>1.5559467030636172E-3</v>
      </c>
      <c r="V84" s="19">
        <v>2.6671216163566616</v>
      </c>
      <c r="W84" s="19">
        <v>14330.215167535989</v>
      </c>
      <c r="X84" s="19">
        <v>6270.4624578427611</v>
      </c>
      <c r="AC84" s="17"/>
      <c r="AE84" s="19">
        <v>370</v>
      </c>
      <c r="AF84" s="19">
        <v>873</v>
      </c>
      <c r="AG84" s="19">
        <v>875.02553680665517</v>
      </c>
      <c r="AH84" s="19">
        <v>1.8074415875049983E-6</v>
      </c>
      <c r="AI84" s="19">
        <v>5.1475751797591466E-15</v>
      </c>
      <c r="AJ84" s="19">
        <v>1.9059387206571563</v>
      </c>
      <c r="AK84" s="19">
        <v>569.73220582622741</v>
      </c>
      <c r="AL84" s="19">
        <v>303.38739045232899</v>
      </c>
      <c r="AT84" s="19">
        <v>370</v>
      </c>
      <c r="AU84" s="19">
        <v>1823</v>
      </c>
      <c r="AV84" s="19">
        <v>1822.9970239087925</v>
      </c>
      <c r="AW84" s="19">
        <v>4.270903997417888E-6</v>
      </c>
      <c r="AX84" s="19">
        <v>5.9183678751564572E-14</v>
      </c>
      <c r="AY84" s="19">
        <v>55.65535645407887</v>
      </c>
      <c r="AZ84" s="19">
        <v>1250.8576655369704</v>
      </c>
      <c r="BA84" s="19">
        <v>516.48399764683904</v>
      </c>
      <c r="BI84" s="19">
        <v>370</v>
      </c>
      <c r="BJ84" s="19">
        <v>2931</v>
      </c>
      <c r="BK84" s="19">
        <v>2980.8255249383665</v>
      </c>
      <c r="BL84" s="19">
        <v>1.1241440035863131E-10</v>
      </c>
      <c r="BM84" s="19">
        <v>1.3408105550553458E-8</v>
      </c>
      <c r="BN84" s="19">
        <v>46.463532484847484</v>
      </c>
      <c r="BO84" s="19">
        <v>2049.1583724820939</v>
      </c>
      <c r="BP84" s="19">
        <v>885.20361995790472</v>
      </c>
      <c r="BX84" s="19">
        <v>370</v>
      </c>
      <c r="BY84" s="19">
        <v>3886</v>
      </c>
      <c r="BZ84" s="19">
        <v>4041.6722295463196</v>
      </c>
      <c r="CA84" s="19">
        <v>3.721314506570606E-8</v>
      </c>
      <c r="CB84" s="19">
        <v>1.0185162675446764E-8</v>
      </c>
      <c r="CC84" s="19">
        <v>11.957129454280357</v>
      </c>
      <c r="CD84" s="19">
        <v>2980.5430373647591</v>
      </c>
      <c r="CE84" s="19">
        <v>1049.1720626798817</v>
      </c>
      <c r="CM84" s="19">
        <v>370</v>
      </c>
      <c r="CN84" s="19">
        <v>7805</v>
      </c>
      <c r="CO84" s="19">
        <v>8015.9488948849003</v>
      </c>
      <c r="CP84" s="19">
        <v>3.3856404005430326E-4</v>
      </c>
      <c r="CQ84" s="19">
        <v>2.3671748294445776E-8</v>
      </c>
      <c r="CR84" s="19">
        <v>12.436912844634795</v>
      </c>
      <c r="CS84" s="19">
        <v>5748.0282969920818</v>
      </c>
      <c r="CT84" s="19">
        <v>2255.4833464604717</v>
      </c>
      <c r="DB84" s="19">
        <v>370</v>
      </c>
      <c r="DC84" s="19">
        <v>12283</v>
      </c>
      <c r="DD84" s="19">
        <v>12376.676893743714</v>
      </c>
      <c r="DE84" s="19">
        <v>6.9699939000758174E-2</v>
      </c>
      <c r="DF84" s="19">
        <v>3.2870659859666163E-7</v>
      </c>
      <c r="DG84" s="19">
        <v>33.688252499420173</v>
      </c>
      <c r="DH84" s="19">
        <v>8648.5584698163548</v>
      </c>
      <c r="DI84" s="19">
        <v>3694.3604711602316</v>
      </c>
      <c r="DQ84" s="19">
        <v>370</v>
      </c>
      <c r="DR84" s="19">
        <v>16633</v>
      </c>
      <c r="DS84" s="19">
        <v>16658.772554386502</v>
      </c>
      <c r="DT84" s="19">
        <v>0.47845511158542553</v>
      </c>
      <c r="DU84" s="19">
        <v>2.4113952298674635E-4</v>
      </c>
      <c r="DV84" s="19">
        <v>35.666668342206648</v>
      </c>
      <c r="DW84" s="19">
        <v>11798.899714164358</v>
      </c>
      <c r="DX84" s="19">
        <v>4819.727475628828</v>
      </c>
      <c r="EF84" s="19">
        <v>370</v>
      </c>
      <c r="EG84" s="19">
        <v>21044</v>
      </c>
      <c r="EH84" s="19">
        <v>20603.712393148722</v>
      </c>
      <c r="EI84" s="19">
        <v>0.36609020691430871</v>
      </c>
      <c r="EJ84" s="19">
        <v>1.5559467030636172E-3</v>
      </c>
      <c r="EK84" s="19">
        <v>2.6671216163566616</v>
      </c>
      <c r="EL84" s="19">
        <v>14330.215167535989</v>
      </c>
      <c r="EM84" s="19">
        <v>6270.4624578427611</v>
      </c>
    </row>
    <row r="85" spans="1:143" x14ac:dyDescent="0.25">
      <c r="A85" s="51" t="s">
        <v>161</v>
      </c>
      <c r="B85" s="44">
        <f t="shared" si="1"/>
        <v>202.33333333333334</v>
      </c>
      <c r="C85"/>
      <c r="D85" s="5"/>
      <c r="E85" s="5"/>
      <c r="F85" s="5"/>
      <c r="G85" s="5"/>
      <c r="H85" s="5"/>
      <c r="I85" s="5"/>
      <c r="J85" s="5"/>
      <c r="K85" s="5"/>
      <c r="M85" s="17"/>
      <c r="N85" s="17">
        <v>-420.55555555555549</v>
      </c>
      <c r="O85" s="17">
        <v>30.623333333333363</v>
      </c>
      <c r="P85" s="19">
        <f>IF('Data-Plot'!C85="","",$Q$11+('Data-Plot'!C85-'Data-Plot'!D85)*$P$9)</f>
        <v>123616.32099897508</v>
      </c>
      <c r="Q85" s="19">
        <f>IF('Data-Plot'!C85="","",MAX('Data-Plot'!$C$11:$C$1010)*(1+$Q$9/100))</f>
        <v>123527.25</v>
      </c>
      <c r="R85" s="19">
        <f>IF('Data-Plot'!C85="","",('Data-Plot'!C85-'Data-Plot'!D85)*$P$9)</f>
        <v>89.070998975079419</v>
      </c>
      <c r="S85" s="19">
        <v>18432.929001024921</v>
      </c>
      <c r="T85" s="19">
        <v>0.29066804528442919</v>
      </c>
      <c r="U85" s="19">
        <v>8.1297637005719894E-4</v>
      </c>
      <c r="V85" s="19">
        <v>1.1719846857345833</v>
      </c>
      <c r="W85" s="19">
        <v>10544.581253625167</v>
      </c>
      <c r="X85" s="19">
        <v>7886.8842816923643</v>
      </c>
      <c r="AC85" s="17"/>
      <c r="AE85" s="19">
        <v>375</v>
      </c>
      <c r="AF85" s="19">
        <v>842</v>
      </c>
      <c r="AG85" s="19">
        <v>803.70538905337958</v>
      </c>
      <c r="AH85" s="19">
        <v>1.185120059746377E-6</v>
      </c>
      <c r="AI85" s="19">
        <v>8.0599848305023133E-16</v>
      </c>
      <c r="AJ85" s="19">
        <v>1.239664569849138</v>
      </c>
      <c r="AK85" s="19">
        <v>409.48225294765166</v>
      </c>
      <c r="AL85" s="19">
        <v>392.98347035075864</v>
      </c>
      <c r="AT85" s="19">
        <v>375</v>
      </c>
      <c r="AU85" s="19">
        <v>1655</v>
      </c>
      <c r="AV85" s="19">
        <v>1654.7479959601728</v>
      </c>
      <c r="AW85" s="19">
        <v>2.8286135175720193E-6</v>
      </c>
      <c r="AX85" s="19">
        <v>1.0006320650495548E-14</v>
      </c>
      <c r="AY85" s="19">
        <v>45.598050377774044</v>
      </c>
      <c r="AZ85" s="19">
        <v>938.52765880742368</v>
      </c>
      <c r="BA85" s="19">
        <v>670.62228394636145</v>
      </c>
      <c r="BI85" s="19">
        <v>375</v>
      </c>
      <c r="BJ85" s="19">
        <v>2730</v>
      </c>
      <c r="BK85" s="19">
        <v>2710.5602439454487</v>
      </c>
      <c r="BL85" s="19">
        <v>5.8790404608003637E-11</v>
      </c>
      <c r="BM85" s="19">
        <v>4.3041313498230724E-9</v>
      </c>
      <c r="BN85" s="19">
        <v>36.547056868520137</v>
      </c>
      <c r="BO85" s="19">
        <v>1531.7547473556215</v>
      </c>
      <c r="BP85" s="19">
        <v>1142.2584397169444</v>
      </c>
      <c r="BX85" s="19">
        <v>375</v>
      </c>
      <c r="BY85" s="19">
        <v>3621</v>
      </c>
      <c r="BZ85" s="19">
        <v>3623.0541787173115</v>
      </c>
      <c r="CA85" s="19">
        <v>2.2009386179321454E-8</v>
      </c>
      <c r="CB85" s="19">
        <v>3.1877366788919147E-9</v>
      </c>
      <c r="CC85" s="19">
        <v>8.3461785600992187</v>
      </c>
      <c r="CD85" s="19">
        <v>2245.7045727075433</v>
      </c>
      <c r="CE85" s="19">
        <v>1369.0034274244715</v>
      </c>
      <c r="CM85" s="19">
        <v>375</v>
      </c>
      <c r="CN85" s="19">
        <v>7305</v>
      </c>
      <c r="CO85" s="19">
        <v>7239.1986158542222</v>
      </c>
      <c r="CP85" s="19">
        <v>2.3904875116355628E-4</v>
      </c>
      <c r="CQ85" s="19">
        <v>7.6287842612084031E-9</v>
      </c>
      <c r="CR85" s="19">
        <v>8.4155110423703849</v>
      </c>
      <c r="CS85" s="19">
        <v>4341.56833218273</v>
      </c>
      <c r="CT85" s="19">
        <v>2889.2145335727423</v>
      </c>
      <c r="DB85" s="19">
        <v>375</v>
      </c>
      <c r="DC85" s="19">
        <v>11137</v>
      </c>
      <c r="DD85" s="19">
        <v>11131.09520127818</v>
      </c>
      <c r="DE85" s="19">
        <v>5.4302482016334537E-2</v>
      </c>
      <c r="DF85" s="19">
        <v>1.1871407142233184E-7</v>
      </c>
      <c r="DG85" s="19">
        <v>22.456722079615382</v>
      </c>
      <c r="DH85" s="19">
        <v>6415.9159455522067</v>
      </c>
      <c r="DI85" s="19">
        <v>4692.6682310456272</v>
      </c>
      <c r="DQ85" s="19">
        <v>375</v>
      </c>
      <c r="DR85" s="19">
        <v>14946</v>
      </c>
      <c r="DS85" s="19">
        <v>14883.069769721695</v>
      </c>
      <c r="DT85" s="19">
        <v>0.38476321389130375</v>
      </c>
      <c r="DU85" s="19">
        <v>1.1665921387142453E-4</v>
      </c>
      <c r="DV85" s="19">
        <v>21.344747829128366</v>
      </c>
      <c r="DW85" s="19">
        <v>8729.1979533730664</v>
      </c>
      <c r="DX85" s="19">
        <v>6128.142188646395</v>
      </c>
      <c r="EF85" s="19">
        <v>375</v>
      </c>
      <c r="EG85" s="19">
        <v>18522</v>
      </c>
      <c r="EH85" s="19">
        <v>18432.929001024921</v>
      </c>
      <c r="EI85" s="19">
        <v>0.29066804528442919</v>
      </c>
      <c r="EJ85" s="19">
        <v>8.1297637005719894E-4</v>
      </c>
      <c r="EK85" s="19">
        <v>1.1719846857345833</v>
      </c>
      <c r="EL85" s="19">
        <v>10544.581253625167</v>
      </c>
      <c r="EM85" s="19">
        <v>7886.8842816923643</v>
      </c>
    </row>
    <row r="86" spans="1:143" x14ac:dyDescent="0.25">
      <c r="A86" s="51" t="s">
        <v>162</v>
      </c>
      <c r="B86" s="44">
        <f t="shared" si="1"/>
        <v>204.8</v>
      </c>
      <c r="C86"/>
      <c r="D86" s="5"/>
      <c r="E86" s="5"/>
      <c r="F86" s="5"/>
      <c r="G86" s="5"/>
      <c r="H86" s="5"/>
      <c r="I86" s="5"/>
      <c r="J86" s="5"/>
      <c r="K86" s="5"/>
      <c r="M86" s="17"/>
      <c r="N86" s="17">
        <v>-290.32962962962955</v>
      </c>
      <c r="O86" s="17">
        <v>21.142222222222209</v>
      </c>
      <c r="P86" s="19">
        <f>IF('Data-Plot'!C86="","",$Q$11+('Data-Plot'!C86-'Data-Plot'!D86)*$P$9)</f>
        <v>123554.95489859342</v>
      </c>
      <c r="Q86" s="19">
        <f>IF('Data-Plot'!C86="","",MAX('Data-Plot'!$C$11:$C$1010)*(1+$Q$9/100))</f>
        <v>123527.25</v>
      </c>
      <c r="R86" s="19">
        <f>IF('Data-Plot'!C86="","",('Data-Plot'!C86-'Data-Plot'!D86)*$P$9)</f>
        <v>27.704898593416146</v>
      </c>
      <c r="S86" s="19">
        <v>17172.295101406584</v>
      </c>
      <c r="T86" s="19">
        <v>0.23154255333574095</v>
      </c>
      <c r="U86" s="19">
        <v>4.2845611250556706E-4</v>
      </c>
      <c r="V86" s="19">
        <v>0.51221498883146899</v>
      </c>
      <c r="W86" s="19">
        <v>7644.0220990580583</v>
      </c>
      <c r="X86" s="19">
        <v>9527.5288163502446</v>
      </c>
      <c r="AC86" s="17"/>
      <c r="AE86" s="19">
        <v>380</v>
      </c>
      <c r="AF86" s="19">
        <v>810</v>
      </c>
      <c r="AG86" s="19">
        <v>779.61097721679607</v>
      </c>
      <c r="AH86" s="19">
        <v>7.8180606348522171E-7</v>
      </c>
      <c r="AI86" s="19">
        <v>1.2881554983572214E-16</v>
      </c>
      <c r="AJ86" s="19">
        <v>0.80759966881212675</v>
      </c>
      <c r="AK86" s="19">
        <v>286.25301515592889</v>
      </c>
      <c r="AL86" s="19">
        <v>492.55036161024896</v>
      </c>
      <c r="AT86" s="19">
        <v>380</v>
      </c>
      <c r="AU86" s="19">
        <v>1552</v>
      </c>
      <c r="AV86" s="19">
        <v>1569.9024169804798</v>
      </c>
      <c r="AW86" s="19">
        <v>1.8845289991407317E-6</v>
      </c>
      <c r="AX86" s="19">
        <v>1.7254607857486831E-15</v>
      </c>
      <c r="AY86" s="19">
        <v>37.417227010574102</v>
      </c>
      <c r="AZ86" s="19">
        <v>689.66210929391093</v>
      </c>
      <c r="BA86" s="19">
        <v>842.82307879146572</v>
      </c>
      <c r="BI86" s="19">
        <v>380</v>
      </c>
      <c r="BJ86" s="19">
        <v>2551</v>
      </c>
      <c r="BK86" s="19">
        <v>2574.7017810613006</v>
      </c>
      <c r="BL86" s="19">
        <v>3.1035744083062016E-11</v>
      </c>
      <c r="BM86" s="19">
        <v>1.4011920259804425E-9</v>
      </c>
      <c r="BN86" s="19">
        <v>28.796702521673044</v>
      </c>
      <c r="BO86" s="19">
        <v>1122.2526639154078</v>
      </c>
      <c r="BP86" s="19">
        <v>1423.6524146227873</v>
      </c>
      <c r="BX86" s="19">
        <v>380</v>
      </c>
      <c r="BY86" s="19">
        <v>3398</v>
      </c>
      <c r="BZ86" s="19">
        <v>3398.0004202232221</v>
      </c>
      <c r="CA86" s="19">
        <v>1.3116326151212425E-8</v>
      </c>
      <c r="CB86" s="19">
        <v>1.0120856431412608E-9</v>
      </c>
      <c r="CC86" s="19">
        <v>5.8385409267745745</v>
      </c>
      <c r="CD86" s="19">
        <v>1661.4760401467045</v>
      </c>
      <c r="CE86" s="19">
        <v>1730.6858391356147</v>
      </c>
      <c r="CM86" s="19">
        <v>380</v>
      </c>
      <c r="CN86" s="19">
        <v>6722</v>
      </c>
      <c r="CO86" s="19">
        <v>6806.2795701569003</v>
      </c>
      <c r="CP86" s="19">
        <v>1.6962960947265981E-4</v>
      </c>
      <c r="CQ86" s="19">
        <v>2.4935254982054139E-9</v>
      </c>
      <c r="CR86" s="19">
        <v>5.7115385986105505</v>
      </c>
      <c r="CS86" s="19">
        <v>3231.7017814818405</v>
      </c>
      <c r="CT86" s="19">
        <v>3568.8660804443462</v>
      </c>
      <c r="DB86" s="19">
        <v>380</v>
      </c>
      <c r="DC86" s="19">
        <v>10539</v>
      </c>
      <c r="DD86" s="19">
        <v>10439.030926090429</v>
      </c>
      <c r="DE86" s="19">
        <v>4.2457257848963079E-2</v>
      </c>
      <c r="DF86" s="19">
        <v>4.3431406424608521E-8</v>
      </c>
      <c r="DG86" s="19">
        <v>15.00320766558144</v>
      </c>
      <c r="DH86" s="19">
        <v>4685.5713024182041</v>
      </c>
      <c r="DI86" s="19">
        <v>5738.4139587053633</v>
      </c>
      <c r="DQ86" s="19">
        <v>380</v>
      </c>
      <c r="DR86" s="19">
        <v>14152</v>
      </c>
      <c r="DS86" s="19">
        <v>13873.898201774851</v>
      </c>
      <c r="DT86" s="19">
        <v>0.31037701958487468</v>
      </c>
      <c r="DU86" s="19">
        <v>5.6979401623185742E-5</v>
      </c>
      <c r="DV86" s="19">
        <v>12.769765846169605</v>
      </c>
      <c r="DW86" s="19">
        <v>6356.8271538771078</v>
      </c>
      <c r="DX86" s="19">
        <v>7499.9908480525874</v>
      </c>
      <c r="EF86" s="19">
        <v>380</v>
      </c>
      <c r="EG86" s="19">
        <v>17200</v>
      </c>
      <c r="EH86" s="19">
        <v>17172.295101406584</v>
      </c>
      <c r="EI86" s="19">
        <v>0.23154255333574095</v>
      </c>
      <c r="EJ86" s="19">
        <v>4.2845611250556706E-4</v>
      </c>
      <c r="EK86" s="19">
        <v>0.51221498883146899</v>
      </c>
      <c r="EL86" s="19">
        <v>7644.0220990580583</v>
      </c>
      <c r="EM86" s="19">
        <v>9527.5288163502446</v>
      </c>
    </row>
    <row r="87" spans="1:143" x14ac:dyDescent="0.25">
      <c r="A87" s="51" t="s">
        <v>163</v>
      </c>
      <c r="B87" s="44">
        <f t="shared" si="1"/>
        <v>207.26666666666668</v>
      </c>
      <c r="C87"/>
      <c r="D87" s="5"/>
      <c r="E87" s="5"/>
      <c r="F87" s="5"/>
      <c r="G87" s="5"/>
      <c r="H87" s="5"/>
      <c r="I87" s="5"/>
      <c r="J87" s="5"/>
      <c r="K87" s="5"/>
      <c r="M87" s="17"/>
      <c r="N87" s="17">
        <v>-209.13333333333338</v>
      </c>
      <c r="O87" s="17">
        <v>11.334814814814816</v>
      </c>
      <c r="P87" s="19">
        <f>IF('Data-Plot'!C87="","",$Q$11+('Data-Plot'!C87-'Data-Plot'!D87)*$P$9)</f>
        <v>123227.210398745</v>
      </c>
      <c r="Q87" s="19">
        <f>IF('Data-Plot'!C87="","",MAX('Data-Plot'!$C$11:$C$1010)*(1+$Q$9/100))</f>
        <v>123527.25</v>
      </c>
      <c r="R87" s="19">
        <f>IF('Data-Plot'!C87="","",('Data-Plot'!C87-'Data-Plot'!D87)*$P$9)</f>
        <v>-300.03960125500453</v>
      </c>
      <c r="S87" s="19">
        <v>16460.039601255005</v>
      </c>
      <c r="T87" s="19">
        <v>0.18503661187194584</v>
      </c>
      <c r="U87" s="19">
        <v>2.2774594864100113E-4</v>
      </c>
      <c r="V87" s="19">
        <v>0.22325410262155784</v>
      </c>
      <c r="W87" s="19">
        <v>5474.7892711666436</v>
      </c>
      <c r="X87" s="19">
        <v>10984.841811627921</v>
      </c>
      <c r="AC87" s="17"/>
      <c r="AE87" s="19">
        <v>385</v>
      </c>
      <c r="AF87" s="19">
        <v>778</v>
      </c>
      <c r="AG87" s="19">
        <v>789.5114187531251</v>
      </c>
      <c r="AH87" s="19">
        <v>5.1881990622344159E-7</v>
      </c>
      <c r="AI87" s="19">
        <v>2.1025406173603519E-17</v>
      </c>
      <c r="AJ87" s="19">
        <v>0.52734655694810173</v>
      </c>
      <c r="AK87" s="19">
        <v>195.33188551817469</v>
      </c>
      <c r="AL87" s="19">
        <v>593.65218615918241</v>
      </c>
      <c r="AT87" s="19">
        <v>385</v>
      </c>
      <c r="AU87" s="19">
        <v>1694</v>
      </c>
      <c r="AV87" s="19">
        <v>1547.2866304783734</v>
      </c>
      <c r="AW87" s="19">
        <v>1.2628479650547002E-6</v>
      </c>
      <c r="AX87" s="19">
        <v>3.0361220889565588E-16</v>
      </c>
      <c r="AY87" s="19">
        <v>30.758153286236794</v>
      </c>
      <c r="AZ87" s="19">
        <v>497.9083537066557</v>
      </c>
      <c r="BA87" s="19">
        <v>1018.6201222226329</v>
      </c>
      <c r="BI87" s="19">
        <v>385</v>
      </c>
      <c r="BJ87" s="19">
        <v>2533</v>
      </c>
      <c r="BK87" s="19">
        <v>2533.0345559663765</v>
      </c>
      <c r="BL87" s="19">
        <v>1.6534851339523458E-11</v>
      </c>
      <c r="BM87" s="19">
        <v>4.626347658699836E-10</v>
      </c>
      <c r="BN87" s="19">
        <v>22.734817511304058</v>
      </c>
      <c r="BO87" s="19">
        <v>808.43541987851074</v>
      </c>
      <c r="BP87" s="19">
        <v>1701.8643185760825</v>
      </c>
      <c r="BX87" s="19">
        <v>385</v>
      </c>
      <c r="BY87" s="19">
        <v>3480</v>
      </c>
      <c r="BZ87" s="19">
        <v>3320.1362599142876</v>
      </c>
      <c r="CA87" s="19">
        <v>7.8747573335061284E-9</v>
      </c>
      <c r="CB87" s="19">
        <v>3.2599386721008492E-10</v>
      </c>
      <c r="CC87" s="19">
        <v>4.0951627269259401</v>
      </c>
      <c r="CD87" s="19">
        <v>1210.6686727709844</v>
      </c>
      <c r="CE87" s="19">
        <v>2105.3724244081768</v>
      </c>
      <c r="CM87" s="19">
        <v>385</v>
      </c>
      <c r="CN87" s="19">
        <v>6614</v>
      </c>
      <c r="CO87" s="19">
        <v>6603.3972254462478</v>
      </c>
      <c r="CP87" s="19">
        <v>1.2095919501608717E-4</v>
      </c>
      <c r="CQ87" s="19">
        <v>8.2666482963950055E-10</v>
      </c>
      <c r="CR87" s="19">
        <v>3.8894990014147535</v>
      </c>
      <c r="CS87" s="19">
        <v>2377.1541347901411</v>
      </c>
      <c r="CT87" s="19">
        <v>4222.3534706946702</v>
      </c>
      <c r="DB87" s="19">
        <v>385</v>
      </c>
      <c r="DC87" s="19">
        <v>9972</v>
      </c>
      <c r="DD87" s="19">
        <v>10101.165002843871</v>
      </c>
      <c r="DE87" s="19">
        <v>3.3311594614144374E-2</v>
      </c>
      <c r="DF87" s="19">
        <v>1.6096008551075404E-8</v>
      </c>
      <c r="DG87" s="19">
        <v>10.051491180112764</v>
      </c>
      <c r="DH87" s="19">
        <v>3378.3744357995924</v>
      </c>
      <c r="DI87" s="19">
        <v>6712.7057642534555</v>
      </c>
      <c r="DQ87" s="19">
        <v>385</v>
      </c>
      <c r="DR87" s="19">
        <v>13358</v>
      </c>
      <c r="DS87" s="19">
        <v>13357.996354959971</v>
      </c>
      <c r="DT87" s="19">
        <v>0.25113077567676212</v>
      </c>
      <c r="DU87" s="19">
        <v>2.8095717292500147E-5</v>
      </c>
      <c r="DV87" s="19">
        <v>7.6466440339085304</v>
      </c>
      <c r="DW87" s="19">
        <v>4569.8403247286087</v>
      </c>
      <c r="DX87" s="19">
        <v>8776.2582273260596</v>
      </c>
      <c r="EF87" s="19">
        <v>385</v>
      </c>
      <c r="EG87" s="19">
        <v>16160</v>
      </c>
      <c r="EH87" s="19">
        <v>16460.039601255005</v>
      </c>
      <c r="EI87" s="19">
        <v>0.18503661187194584</v>
      </c>
      <c r="EJ87" s="19">
        <v>2.2774594864100113E-4</v>
      </c>
      <c r="EK87" s="19">
        <v>0.22325410262155784</v>
      </c>
      <c r="EL87" s="19">
        <v>5474.7892711666436</v>
      </c>
      <c r="EM87" s="19">
        <v>10984.841811627921</v>
      </c>
    </row>
    <row r="88" spans="1:143" x14ac:dyDescent="0.25">
      <c r="A88" s="51"/>
      <c r="B88" s="44">
        <f t="shared" si="1"/>
        <v>209.73333333333332</v>
      </c>
      <c r="C88"/>
      <c r="D88" s="5"/>
      <c r="E88" s="5"/>
      <c r="F88" s="5"/>
      <c r="G88" s="5"/>
      <c r="H88" s="5"/>
      <c r="I88" s="5"/>
      <c r="J88" s="5"/>
      <c r="K88" s="5"/>
      <c r="M88" s="17"/>
      <c r="N88" s="17">
        <v>-176.98148148148138</v>
      </c>
      <c r="O88" s="17">
        <v>2.2029629629629737</v>
      </c>
      <c r="P88" s="19">
        <f>IF('Data-Plot'!C88="","",$Q$11+('Data-Plot'!C88-'Data-Plot'!D88)*$P$9)</f>
        <v>123202.40697121833</v>
      </c>
      <c r="Q88" s="19">
        <f>IF('Data-Plot'!C88="","",MAX('Data-Plot'!$C$11:$C$1010)*(1+$Q$9/100))</f>
        <v>123527.25</v>
      </c>
      <c r="R88" s="19">
        <f>IF('Data-Plot'!C88="","",('Data-Plot'!C88-'Data-Plot'!D88)*$P$9)</f>
        <v>-324.84302878167728</v>
      </c>
      <c r="S88" s="19">
        <v>15909.843028781677</v>
      </c>
      <c r="T88" s="19">
        <v>0.14833637144893372</v>
      </c>
      <c r="U88" s="19">
        <v>1.2208811858109597E-4</v>
      </c>
      <c r="V88" s="19">
        <v>9.7262095491841963E-2</v>
      </c>
      <c r="W88" s="19">
        <v>3883.9805268827436</v>
      </c>
      <c r="X88" s="19">
        <v>12025.616781343875</v>
      </c>
      <c r="AC88" s="17"/>
      <c r="AE88" s="19">
        <v>390</v>
      </c>
      <c r="AF88" s="19">
        <v>816</v>
      </c>
      <c r="AG88" s="19">
        <v>814.8456730563845</v>
      </c>
      <c r="AH88" s="19">
        <v>3.4630518512108075E-7</v>
      </c>
      <c r="AI88" s="19">
        <v>3.5061018389817703E-18</v>
      </c>
      <c r="AJ88" s="19">
        <v>0.34534457449053824</v>
      </c>
      <c r="AK88" s="19">
        <v>130.57187939352542</v>
      </c>
      <c r="AL88" s="19">
        <v>683.92844874206332</v>
      </c>
      <c r="AT88" s="19">
        <v>390</v>
      </c>
      <c r="AU88" s="19">
        <v>1531</v>
      </c>
      <c r="AV88" s="19">
        <v>1555.7309752568199</v>
      </c>
      <c r="AW88" s="19">
        <v>8.5106649798196202E-7</v>
      </c>
      <c r="AX88" s="19">
        <v>5.4534140371860824E-17</v>
      </c>
      <c r="AY88" s="19">
        <v>25.332089807559115</v>
      </c>
      <c r="AZ88" s="19">
        <v>354.23314324395244</v>
      </c>
      <c r="BA88" s="19">
        <v>1176.1657413542418</v>
      </c>
      <c r="BI88" s="19">
        <v>390</v>
      </c>
      <c r="BJ88" s="19">
        <v>2615</v>
      </c>
      <c r="BK88" s="19">
        <v>2529.9367891997035</v>
      </c>
      <c r="BL88" s="19">
        <v>8.8886206219480352E-12</v>
      </c>
      <c r="BM88" s="19">
        <v>1.5492188226679825E-10</v>
      </c>
      <c r="BN88" s="19">
        <v>17.98795749979255</v>
      </c>
      <c r="BO88" s="19">
        <v>574.29916348053189</v>
      </c>
      <c r="BP88" s="19">
        <v>1937.6496682192151</v>
      </c>
      <c r="BX88" s="19">
        <v>390</v>
      </c>
      <c r="BY88" s="19">
        <v>3543</v>
      </c>
      <c r="BZ88" s="19">
        <v>3320.9033888957997</v>
      </c>
      <c r="CA88" s="19">
        <v>4.7622561096373387E-9</v>
      </c>
      <c r="CB88" s="19">
        <v>1.0652853934037306E-10</v>
      </c>
      <c r="CC88" s="19">
        <v>2.8809790168420464</v>
      </c>
      <c r="CD88" s="19">
        <v>871.28103262092714</v>
      </c>
      <c r="CE88" s="19">
        <v>2446.7413772531618</v>
      </c>
      <c r="CM88" s="19">
        <v>390</v>
      </c>
      <c r="CN88" s="19">
        <v>6489</v>
      </c>
      <c r="CO88" s="19">
        <v>6488.9993995962077</v>
      </c>
      <c r="CP88" s="19">
        <v>8.6666640559606903E-5</v>
      </c>
      <c r="CQ88" s="19">
        <v>2.7797059107232589E-10</v>
      </c>
      <c r="CR88" s="19">
        <v>2.658443137115317</v>
      </c>
      <c r="CS88" s="19">
        <v>1732.1762348013203</v>
      </c>
      <c r="CT88" s="19">
        <v>4754.1646349908533</v>
      </c>
      <c r="DB88" s="19">
        <v>390</v>
      </c>
      <c r="DC88" s="19">
        <v>9977</v>
      </c>
      <c r="DD88" s="19">
        <v>9888.1795595386084</v>
      </c>
      <c r="DE88" s="19">
        <v>2.6225108528574854E-2</v>
      </c>
      <c r="DF88" s="19">
        <v>6.0426610056266672E-9</v>
      </c>
      <c r="DG88" s="19">
        <v>6.7557479659408175</v>
      </c>
      <c r="DH88" s="19">
        <v>2411.1721807519007</v>
      </c>
      <c r="DI88" s="19">
        <v>7470.2254057061955</v>
      </c>
      <c r="DQ88" s="19">
        <v>390</v>
      </c>
      <c r="DR88" s="19">
        <v>12810</v>
      </c>
      <c r="DS88" s="19">
        <v>13020.378218367327</v>
      </c>
      <c r="DT88" s="19">
        <v>0.20379624649261455</v>
      </c>
      <c r="DU88" s="19">
        <v>1.3984613048902186E-5</v>
      </c>
      <c r="DV88" s="19">
        <v>4.5876502180922998</v>
      </c>
      <c r="DW88" s="19">
        <v>3251.6115147331889</v>
      </c>
      <c r="DX88" s="19">
        <v>9759.9752431849392</v>
      </c>
      <c r="EF88" s="19">
        <v>390</v>
      </c>
      <c r="EG88" s="19">
        <v>15585</v>
      </c>
      <c r="EH88" s="19">
        <v>15909.843028781677</v>
      </c>
      <c r="EI88" s="19">
        <v>0.14833637144893372</v>
      </c>
      <c r="EJ88" s="19">
        <v>1.2208811858109597E-4</v>
      </c>
      <c r="EK88" s="19">
        <v>9.7262095491841963E-2</v>
      </c>
      <c r="EL88" s="19">
        <v>3883.9805268827436</v>
      </c>
      <c r="EM88" s="19">
        <v>12025.616781343875</v>
      </c>
    </row>
    <row r="89" spans="1:143" x14ac:dyDescent="0.25">
      <c r="A89" s="51"/>
      <c r="B89" s="44">
        <f t="shared" si="1"/>
        <v>212.2</v>
      </c>
      <c r="C89"/>
      <c r="D89" s="5"/>
      <c r="E89" s="5"/>
      <c r="F89" s="5"/>
      <c r="G89" s="5"/>
      <c r="H89" s="5"/>
      <c r="I89" s="5"/>
      <c r="J89" s="5"/>
      <c r="K89" s="5"/>
      <c r="M89" s="17"/>
      <c r="N89" s="17">
        <v>-187.10370370370364</v>
      </c>
      <c r="O89" s="17">
        <v>-4.7807407407407485</v>
      </c>
      <c r="P89" s="19">
        <f>IF('Data-Plot'!C89="","",$Q$11+('Data-Plot'!C89-'Data-Plot'!D89)*$P$9)</f>
        <v>123292.65919593793</v>
      </c>
      <c r="Q89" s="19">
        <f>IF('Data-Plot'!C89="","",MAX('Data-Plot'!$C$11:$C$1010)*(1+$Q$9/100))</f>
        <v>123527.25</v>
      </c>
      <c r="R89" s="19">
        <f>IF('Data-Plot'!C89="","",('Data-Plot'!C89-'Data-Plot'!D89)*$P$9)</f>
        <v>-234.59080406207431</v>
      </c>
      <c r="S89" s="19">
        <v>15197.590804062074</v>
      </c>
      <c r="T89" s="19">
        <v>0.11928103696002616</v>
      </c>
      <c r="U89" s="19">
        <v>6.5998007023810882E-5</v>
      </c>
      <c r="V89" s="19">
        <v>4.2432757593589096E-2</v>
      </c>
      <c r="W89" s="19">
        <v>2735.453063208739</v>
      </c>
      <c r="X89" s="19">
        <v>12461.975961060774</v>
      </c>
      <c r="AC89" s="17"/>
      <c r="AE89" s="19">
        <v>395</v>
      </c>
      <c r="AF89" s="19">
        <v>860</v>
      </c>
      <c r="AG89" s="19">
        <v>835.45471494793583</v>
      </c>
      <c r="AH89" s="19">
        <v>2.3247245572258748E-7</v>
      </c>
      <c r="AI89" s="19">
        <v>5.9745831859419531E-19</v>
      </c>
      <c r="AJ89" s="19">
        <v>0.22691443925138685</v>
      </c>
      <c r="AK89" s="19">
        <v>85.794477967446625</v>
      </c>
      <c r="AL89" s="19">
        <v>749.43332230876536</v>
      </c>
      <c r="AT89" s="19">
        <v>395</v>
      </c>
      <c r="AU89" s="19">
        <v>1560</v>
      </c>
      <c r="AV89" s="19">
        <v>1559.9993132486177</v>
      </c>
      <c r="AW89" s="19">
        <v>5.7674886995749753E-7</v>
      </c>
      <c r="AX89" s="19">
        <v>1.000102669480769E-17</v>
      </c>
      <c r="AY89" s="19">
        <v>20.904881417879942</v>
      </c>
      <c r="AZ89" s="19">
        <v>249.03312969566355</v>
      </c>
      <c r="BA89" s="19">
        <v>1290.0613015583253</v>
      </c>
      <c r="BI89" s="19">
        <v>395</v>
      </c>
      <c r="BJ89" s="19">
        <v>2530</v>
      </c>
      <c r="BK89" s="19">
        <v>2505.8885660228607</v>
      </c>
      <c r="BL89" s="19">
        <v>4.8203680829988075E-12</v>
      </c>
      <c r="BM89" s="19">
        <v>5.2614254583171993E-11</v>
      </c>
      <c r="BN89" s="19">
        <v>14.265173013809919</v>
      </c>
      <c r="BO89" s="19">
        <v>403.40924666619384</v>
      </c>
      <c r="BP89" s="19">
        <v>2088.2141463427993</v>
      </c>
      <c r="BX89" s="19">
        <v>395</v>
      </c>
      <c r="BY89" s="19">
        <v>3603</v>
      </c>
      <c r="BZ89" s="19">
        <v>3320.4902017587651</v>
      </c>
      <c r="CA89" s="19">
        <v>2.9004855515950644E-9</v>
      </c>
      <c r="CB89" s="19">
        <v>3.5315877602642111E-11</v>
      </c>
      <c r="CC89" s="19">
        <v>2.0334262295910861</v>
      </c>
      <c r="CD89" s="19">
        <v>620.85509754443763</v>
      </c>
      <c r="CE89" s="19">
        <v>2697.6016779818005</v>
      </c>
      <c r="CM89" s="19">
        <v>395</v>
      </c>
      <c r="CN89" s="19">
        <v>6159</v>
      </c>
      <c r="CO89" s="19">
        <v>6323.4129957524892</v>
      </c>
      <c r="CP89" s="19">
        <v>6.2387266971318734E-5</v>
      </c>
      <c r="CQ89" s="19">
        <v>9.4797518083426813E-11</v>
      </c>
      <c r="CR89" s="19">
        <v>1.8241000223358748</v>
      </c>
      <c r="CS89" s="19">
        <v>1253.0760904867166</v>
      </c>
      <c r="CT89" s="19">
        <v>5068.5127428560745</v>
      </c>
      <c r="DB89" s="19">
        <v>395</v>
      </c>
      <c r="DC89" s="19">
        <v>9591</v>
      </c>
      <c r="DD89" s="19">
        <v>9590.803373493176</v>
      </c>
      <c r="DE89" s="19">
        <v>2.0715033112140634E-2</v>
      </c>
      <c r="DF89" s="19">
        <v>2.2977356040116864E-9</v>
      </c>
      <c r="DG89" s="19">
        <v>4.5567918827463245</v>
      </c>
      <c r="DH89" s="19">
        <v>1707.3743768597108</v>
      </c>
      <c r="DI89" s="19">
        <v>7878.8514897153091</v>
      </c>
      <c r="DQ89" s="19">
        <v>395</v>
      </c>
      <c r="DR89" s="19">
        <v>12580</v>
      </c>
      <c r="DS89" s="19">
        <v>12572.041739038898</v>
      </c>
      <c r="DT89" s="19">
        <v>0.16586340286322873</v>
      </c>
      <c r="DU89" s="19">
        <v>7.0259554609356071E-6</v>
      </c>
      <c r="DV89" s="19">
        <v>2.7599059576066485</v>
      </c>
      <c r="DW89" s="19">
        <v>2295.3352814051359</v>
      </c>
      <c r="DX89" s="19">
        <v>10269.780681247335</v>
      </c>
      <c r="EF89" s="19">
        <v>395</v>
      </c>
      <c r="EG89" s="19">
        <v>14963</v>
      </c>
      <c r="EH89" s="19">
        <v>15197.590804062074</v>
      </c>
      <c r="EI89" s="19">
        <v>0.11928103696002616</v>
      </c>
      <c r="EJ89" s="19">
        <v>6.5998007023810882E-5</v>
      </c>
      <c r="EK89" s="19">
        <v>4.2432757593589096E-2</v>
      </c>
      <c r="EL89" s="19">
        <v>2735.453063208739</v>
      </c>
      <c r="EM89" s="19">
        <v>12461.975961060774</v>
      </c>
    </row>
    <row r="90" spans="1:143" x14ac:dyDescent="0.25">
      <c r="A90" s="51"/>
      <c r="B90" s="44">
        <f t="shared" si="1"/>
        <v>214.66666666666666</v>
      </c>
      <c r="C90"/>
      <c r="D90" s="5"/>
      <c r="E90" s="5"/>
      <c r="F90" s="5"/>
      <c r="G90" s="5"/>
      <c r="H90" s="5"/>
      <c r="I90" s="5"/>
      <c r="J90" s="5"/>
      <c r="K90" s="5"/>
      <c r="M90" s="17"/>
      <c r="N90" s="17">
        <v>-224.78888888888886</v>
      </c>
      <c r="O90" s="17">
        <v>-8.1555555555555692</v>
      </c>
      <c r="P90" s="19">
        <f>IF('Data-Plot'!C90="","",$Q$11+('Data-Plot'!C90-'Data-Plot'!D90)*$P$9)</f>
        <v>123448.00577256455</v>
      </c>
      <c r="Q90" s="19">
        <f>IF('Data-Plot'!C90="","",MAX('Data-Plot'!$C$11:$C$1010)*(1+$Q$9/100))</f>
        <v>123527.25</v>
      </c>
      <c r="R90" s="19">
        <f>IF('Data-Plot'!C90="","",('Data-Plot'!C90-'Data-Plot'!D90)*$P$9)</f>
        <v>-79.244227435459834</v>
      </c>
      <c r="S90" s="19">
        <v>14137.24422743546</v>
      </c>
      <c r="T90" s="19">
        <v>9.6205604857144272E-2</v>
      </c>
      <c r="U90" s="19">
        <v>3.597281418277317E-5</v>
      </c>
      <c r="V90" s="19">
        <v>1.8567202116480292E-2</v>
      </c>
      <c r="W90" s="19">
        <v>1916.3342493578766</v>
      </c>
      <c r="X90" s="19">
        <v>12220.795169297795</v>
      </c>
      <c r="AC90" s="17"/>
      <c r="AE90" s="19">
        <v>400</v>
      </c>
      <c r="AF90" s="19">
        <v>912</v>
      </c>
      <c r="AG90" s="19">
        <v>834.46254581255209</v>
      </c>
      <c r="AH90" s="19">
        <v>1.5692821286330682E-7</v>
      </c>
      <c r="AI90" s="19">
        <v>1.0404983938884123E-19</v>
      </c>
      <c r="AJ90" s="19">
        <v>0.14965048204965051</v>
      </c>
      <c r="AK90" s="19">
        <v>55.587681983589903</v>
      </c>
      <c r="AL90" s="19">
        <v>778.72521318998429</v>
      </c>
      <c r="AT90" s="19">
        <v>400</v>
      </c>
      <c r="AU90" s="19">
        <v>1610</v>
      </c>
      <c r="AV90" s="19">
        <v>1529.4574490678604</v>
      </c>
      <c r="AW90" s="19">
        <v>3.9297864839573017E-7</v>
      </c>
      <c r="AX90" s="19">
        <v>1.8727974170377333E-18</v>
      </c>
      <c r="AY90" s="19">
        <v>17.287099121795759</v>
      </c>
      <c r="AZ90" s="19">
        <v>173.43451129027696</v>
      </c>
      <c r="BA90" s="19">
        <v>1338.735838262809</v>
      </c>
      <c r="BI90" s="19">
        <v>400</v>
      </c>
      <c r="BJ90" s="19">
        <v>2417</v>
      </c>
      <c r="BK90" s="19">
        <v>2413.3025389986428</v>
      </c>
      <c r="BL90" s="19">
        <v>2.636670476485247E-12</v>
      </c>
      <c r="BM90" s="19">
        <v>1.8120663924115892E-11</v>
      </c>
      <c r="BN90" s="19">
        <v>11.340282903666488</v>
      </c>
      <c r="BO90" s="19">
        <v>280.88085413771614</v>
      </c>
      <c r="BP90" s="19">
        <v>2121.0814019572394</v>
      </c>
      <c r="BX90" s="19">
        <v>400</v>
      </c>
      <c r="BY90" s="19">
        <v>3154</v>
      </c>
      <c r="BZ90" s="19">
        <v>3246.115054266545</v>
      </c>
      <c r="CA90" s="19">
        <v>1.7788720331223581E-9</v>
      </c>
      <c r="CB90" s="19">
        <v>1.1876421850187871E-11</v>
      </c>
      <c r="CC90" s="19">
        <v>1.4402080443676846</v>
      </c>
      <c r="CD90" s="19">
        <v>439.03031690043002</v>
      </c>
      <c r="CE90" s="19">
        <v>2805.6445293199567</v>
      </c>
      <c r="CM90" s="19">
        <v>400</v>
      </c>
      <c r="CN90" s="19">
        <v>6005</v>
      </c>
      <c r="CO90" s="19">
        <v>6004.9344420898969</v>
      </c>
      <c r="CP90" s="19">
        <v>4.5115647723928114E-5</v>
      </c>
      <c r="CQ90" s="19">
        <v>3.2785491071791024E-11</v>
      </c>
      <c r="CR90" s="19">
        <v>1.2566863942196167</v>
      </c>
      <c r="CS90" s="19">
        <v>901.63516846775997</v>
      </c>
      <c r="CT90" s="19">
        <v>5102.0425421122372</v>
      </c>
      <c r="DB90" s="19">
        <v>400</v>
      </c>
      <c r="DC90" s="19">
        <v>9025</v>
      </c>
      <c r="DD90" s="19">
        <v>9071.0529638842127</v>
      </c>
      <c r="DE90" s="19">
        <v>1.6416077600515885E-2</v>
      </c>
      <c r="DF90" s="19">
        <v>8.8488385252772957E-10</v>
      </c>
      <c r="DG90" s="19">
        <v>3.0853177658981212</v>
      </c>
      <c r="DH90" s="19">
        <v>1201.9445423534607</v>
      </c>
      <c r="DI90" s="19">
        <v>7866.0066876863684</v>
      </c>
      <c r="DQ90" s="19">
        <v>400</v>
      </c>
      <c r="DR90" s="19">
        <v>11671</v>
      </c>
      <c r="DS90" s="19">
        <v>11821.673444858712</v>
      </c>
      <c r="DT90" s="19">
        <v>0.13537427981544803</v>
      </c>
      <c r="DU90" s="19">
        <v>3.562502550050841E-6</v>
      </c>
      <c r="DV90" s="19">
        <v>1.6659680697977739</v>
      </c>
      <c r="DW90" s="19">
        <v>1610.7409888423699</v>
      </c>
      <c r="DX90" s="19">
        <v>10205.131110104227</v>
      </c>
      <c r="EF90" s="19">
        <v>400</v>
      </c>
      <c r="EG90" s="19">
        <v>14058</v>
      </c>
      <c r="EH90" s="19">
        <v>14137.24422743546</v>
      </c>
      <c r="EI90" s="19">
        <v>9.6205604857144272E-2</v>
      </c>
      <c r="EJ90" s="19">
        <v>3.597281418277317E-5</v>
      </c>
      <c r="EK90" s="19">
        <v>1.8567202116480292E-2</v>
      </c>
      <c r="EL90" s="19">
        <v>1916.3342493578766</v>
      </c>
      <c r="EM90" s="19">
        <v>12220.795169297795</v>
      </c>
    </row>
    <row r="91" spans="1:143" x14ac:dyDescent="0.25">
      <c r="A91" s="51"/>
      <c r="B91" s="44">
        <f t="shared" si="1"/>
        <v>217.13333333333335</v>
      </c>
      <c r="C91"/>
      <c r="D91" s="5"/>
      <c r="E91" s="5"/>
      <c r="F91" s="5"/>
      <c r="G91" s="5"/>
      <c r="H91" s="5"/>
      <c r="I91" s="5"/>
      <c r="J91" s="5"/>
      <c r="K91" s="5"/>
      <c r="M91" s="17"/>
      <c r="N91" s="17">
        <v>-268.65925925925933</v>
      </c>
      <c r="O91" s="17">
        <v>-7.695185185185184</v>
      </c>
      <c r="P91" s="19">
        <f>IF('Data-Plot'!C91="","",$Q$11+('Data-Plot'!C91-'Data-Plot'!D91)*$P$9)</f>
        <v>123549.10394405996</v>
      </c>
      <c r="Q91" s="19">
        <f>IF('Data-Plot'!C91="","",MAX('Data-Plot'!$C$11:$C$1010)*(1+$Q$9/100))</f>
        <v>123527.25</v>
      </c>
      <c r="R91" s="19">
        <f>IF('Data-Plot'!C91="","",('Data-Plot'!C91-'Data-Plot'!D91)*$P$9)</f>
        <v>21.853944059963396</v>
      </c>
      <c r="S91" s="19">
        <v>12708.146055940037</v>
      </c>
      <c r="T91" s="19">
        <v>7.7822787897545834E-2</v>
      </c>
      <c r="U91" s="19">
        <v>1.9767517371591541E-5</v>
      </c>
      <c r="V91" s="19">
        <v>8.1588912111904676E-3</v>
      </c>
      <c r="W91" s="19">
        <v>1337.6006449638783</v>
      </c>
      <c r="X91" s="19">
        <v>11370.459409529532</v>
      </c>
      <c r="AC91" s="17"/>
      <c r="AE91" s="19">
        <v>405</v>
      </c>
      <c r="AF91" s="19">
        <v>698</v>
      </c>
      <c r="AG91" s="19">
        <v>802.67108007227387</v>
      </c>
      <c r="AH91" s="19">
        <v>1.0651135217683454E-7</v>
      </c>
      <c r="AI91" s="19">
        <v>1.8519631283710159E-20</v>
      </c>
      <c r="AJ91" s="19">
        <v>9.9087507118950771E-2</v>
      </c>
      <c r="AK91" s="19">
        <v>35.617004912815652</v>
      </c>
      <c r="AL91" s="19">
        <v>766.95498754582786</v>
      </c>
      <c r="AT91" s="19">
        <v>405</v>
      </c>
      <c r="AU91" s="19">
        <v>1451</v>
      </c>
      <c r="AV91" s="19">
        <v>1446.6799749389793</v>
      </c>
      <c r="AW91" s="19">
        <v>2.6919044783601905E-7</v>
      </c>
      <c r="AX91" s="19">
        <v>3.5810560208236744E-19</v>
      </c>
      <c r="AY91" s="19">
        <v>14.325717995745672</v>
      </c>
      <c r="AZ91" s="19">
        <v>119.91701912682358</v>
      </c>
      <c r="BA91" s="19">
        <v>1312.4372375472196</v>
      </c>
      <c r="BI91" s="19">
        <v>405</v>
      </c>
      <c r="BJ91" s="19">
        <v>2168</v>
      </c>
      <c r="BK91" s="19">
        <v>2230.705562808309</v>
      </c>
      <c r="BL91" s="19">
        <v>1.4543924381350403E-12</v>
      </c>
      <c r="BM91" s="19">
        <v>6.3281119709785061E-12</v>
      </c>
      <c r="BN91" s="19">
        <v>9.0376618459849478</v>
      </c>
      <c r="BO91" s="19">
        <v>194.26458516075724</v>
      </c>
      <c r="BP91" s="19">
        <v>2027.4033158015591</v>
      </c>
      <c r="BX91" s="19">
        <v>405</v>
      </c>
      <c r="BY91" s="19">
        <v>3053</v>
      </c>
      <c r="BZ91" s="19">
        <v>3052.9980666951578</v>
      </c>
      <c r="CA91" s="19">
        <v>1.0984245123905473E-9</v>
      </c>
      <c r="CB91" s="19">
        <v>4.0509965505176543E-12</v>
      </c>
      <c r="CC91" s="19">
        <v>1.0237565682539858</v>
      </c>
      <c r="CD91" s="19">
        <v>308.68793066182496</v>
      </c>
      <c r="CE91" s="19">
        <v>2743.2863794639766</v>
      </c>
      <c r="CM91" s="19">
        <v>405</v>
      </c>
      <c r="CN91" s="19">
        <v>5521</v>
      </c>
      <c r="CO91" s="19">
        <v>5496.5934828398777</v>
      </c>
      <c r="CP91" s="19">
        <v>3.277201860370113E-5</v>
      </c>
      <c r="CQ91" s="19">
        <v>1.1497342061045302E-11</v>
      </c>
      <c r="CR91" s="19">
        <v>0.869383570896333</v>
      </c>
      <c r="CS91" s="19">
        <v>646.32604790823109</v>
      </c>
      <c r="CT91" s="19">
        <v>4849.3980185887203</v>
      </c>
      <c r="DB91" s="19">
        <v>405</v>
      </c>
      <c r="DC91" s="19">
        <v>8348</v>
      </c>
      <c r="DD91" s="19">
        <v>8290.8349278403748</v>
      </c>
      <c r="DE91" s="19">
        <v>1.3050838311965272E-2</v>
      </c>
      <c r="DF91" s="19">
        <v>3.4508731087057265E-10</v>
      </c>
      <c r="DG91" s="19">
        <v>2.0973934070117259</v>
      </c>
      <c r="DH91" s="19">
        <v>842.64796630843682</v>
      </c>
      <c r="DI91" s="19">
        <v>7446.0765172862693</v>
      </c>
      <c r="DQ91" s="19">
        <v>405</v>
      </c>
      <c r="DR91" s="19">
        <v>10796</v>
      </c>
      <c r="DS91" s="19">
        <v>10717.786112746631</v>
      </c>
      <c r="DT91" s="19">
        <v>0.11079667867082557</v>
      </c>
      <c r="DU91" s="19">
        <v>1.8228264608233639E-6</v>
      </c>
      <c r="DV91" s="19">
        <v>1.0095632078513661</v>
      </c>
      <c r="DW91" s="19">
        <v>1125.6275313589183</v>
      </c>
      <c r="DX91" s="19">
        <v>9587.0382196783648</v>
      </c>
      <c r="EF91" s="19">
        <v>405</v>
      </c>
      <c r="EG91" s="19">
        <v>12730</v>
      </c>
      <c r="EH91" s="19">
        <v>12708.146055940037</v>
      </c>
      <c r="EI91" s="19">
        <v>7.7822787897545834E-2</v>
      </c>
      <c r="EJ91" s="19">
        <v>1.9767517371591541E-5</v>
      </c>
      <c r="EK91" s="19">
        <v>8.1588912111904676E-3</v>
      </c>
      <c r="EL91" s="19">
        <v>1337.6006449638783</v>
      </c>
      <c r="EM91" s="19">
        <v>11370.459409529532</v>
      </c>
    </row>
    <row r="92" spans="1:143" x14ac:dyDescent="0.25">
      <c r="A92" s="51"/>
      <c r="B92" s="44">
        <f t="shared" si="1"/>
        <v>219.60000000000002</v>
      </c>
      <c r="C92"/>
      <c r="D92" s="5"/>
      <c r="E92" s="5"/>
      <c r="F92" s="5"/>
      <c r="G92" s="5"/>
      <c r="H92" s="5"/>
      <c r="I92" s="5"/>
      <c r="J92" s="5"/>
      <c r="K92" s="5"/>
      <c r="M92" s="17"/>
      <c r="N92" s="17">
        <v>-301.7407407407407</v>
      </c>
      <c r="O92" s="17">
        <v>-4.6903703703703625</v>
      </c>
      <c r="P92" s="19">
        <f>IF('Data-Plot'!C92="","",$Q$11+('Data-Plot'!C92-'Data-Plot'!D92)*$P$9)</f>
        <v>123640.11471720834</v>
      </c>
      <c r="Q92" s="19">
        <f>IF('Data-Plot'!C92="","",MAX('Data-Plot'!$C$11:$C$1010)*(1+$Q$9/100))</f>
        <v>123527.25</v>
      </c>
      <c r="R92" s="19">
        <f>IF('Data-Plot'!C92="","",('Data-Plot'!C92-'Data-Plot'!D92)*$P$9)</f>
        <v>112.86471720834561</v>
      </c>
      <c r="S92" s="19">
        <v>11020.135282791654</v>
      </c>
      <c r="T92" s="19">
        <v>6.313404710697583E-2</v>
      </c>
      <c r="U92" s="19">
        <v>1.0949879556648687E-5</v>
      </c>
      <c r="V92" s="19">
        <v>3.6041532737381594E-3</v>
      </c>
      <c r="W92" s="19">
        <v>931.54860194217974</v>
      </c>
      <c r="X92" s="19">
        <v>10088.519931699215</v>
      </c>
      <c r="AC92" s="17"/>
      <c r="AE92" s="19">
        <v>410</v>
      </c>
      <c r="AF92" s="19">
        <v>621</v>
      </c>
      <c r="AG92" s="19">
        <v>740.30401312937533</v>
      </c>
      <c r="AH92" s="19">
        <v>7.2678483623896718E-8</v>
      </c>
      <c r="AI92" s="19">
        <v>3.3686312878620036E-21</v>
      </c>
      <c r="AJ92" s="19">
        <v>6.5883091531544799E-2</v>
      </c>
      <c r="AK92" s="19">
        <v>22.626060136936484</v>
      </c>
      <c r="AL92" s="19">
        <v>717.61206982822887</v>
      </c>
      <c r="AT92" s="19">
        <v>410</v>
      </c>
      <c r="AU92" s="19">
        <v>1240</v>
      </c>
      <c r="AV92" s="19">
        <v>1311.6206694581956</v>
      </c>
      <c r="AW92" s="19">
        <v>1.853573269249301E-7</v>
      </c>
      <c r="AX92" s="19">
        <v>6.9916221766283314E-20</v>
      </c>
      <c r="AY92" s="19">
        <v>11.897204483692839</v>
      </c>
      <c r="AZ92" s="19">
        <v>82.47548686425975</v>
      </c>
      <c r="BA92" s="19">
        <v>1217.2479779248856</v>
      </c>
      <c r="BI92" s="19">
        <v>410</v>
      </c>
      <c r="BJ92" s="19">
        <v>1967</v>
      </c>
      <c r="BK92" s="19">
        <v>1967.3402700289676</v>
      </c>
      <c r="BL92" s="19">
        <v>8.0887216764768773E-13</v>
      </c>
      <c r="BM92" s="19">
        <v>2.2404823156276643E-12</v>
      </c>
      <c r="BN92" s="19">
        <v>7.2209901445431921</v>
      </c>
      <c r="BO92" s="19">
        <v>133.70963521304461</v>
      </c>
      <c r="BP92" s="19">
        <v>1826.4096446713768</v>
      </c>
      <c r="BX92" s="19">
        <v>410</v>
      </c>
      <c r="BY92" s="19">
        <v>2772</v>
      </c>
      <c r="BZ92" s="19">
        <v>2737.5136079144822</v>
      </c>
      <c r="CA92" s="19">
        <v>6.8278577934314135E-10</v>
      </c>
      <c r="CB92" s="19">
        <v>1.4013159152514432E-12</v>
      </c>
      <c r="CC92" s="19">
        <v>0.7304498876855714</v>
      </c>
      <c r="CD92" s="19">
        <v>216.16988963427005</v>
      </c>
      <c r="CE92" s="19">
        <v>2520.6132683918427</v>
      </c>
      <c r="CM92" s="19">
        <v>410</v>
      </c>
      <c r="CN92" s="19">
        <v>4776</v>
      </c>
      <c r="CO92" s="19">
        <v>4828.1653441710469</v>
      </c>
      <c r="CP92" s="19">
        <v>2.3910168940837627E-5</v>
      </c>
      <c r="CQ92" s="19">
        <v>4.0876920341651445E-12</v>
      </c>
      <c r="CR92" s="19">
        <v>0.60399758644568402</v>
      </c>
      <c r="CS92" s="19">
        <v>462.20143099091945</v>
      </c>
      <c r="CT92" s="19">
        <v>4365.359891683509</v>
      </c>
      <c r="DB92" s="19">
        <v>410</v>
      </c>
      <c r="DC92" s="19">
        <v>7206</v>
      </c>
      <c r="DD92" s="19">
        <v>7302.467990236024</v>
      </c>
      <c r="DE92" s="19">
        <v>1.0407905213350312E-2</v>
      </c>
      <c r="DF92" s="19">
        <v>1.3625806368274671E-10</v>
      </c>
      <c r="DG92" s="19">
        <v>1.4317293736940457</v>
      </c>
      <c r="DH92" s="19">
        <v>589.18356617676</v>
      </c>
      <c r="DI92" s="19">
        <v>6711.8422867802201</v>
      </c>
      <c r="DQ92" s="19">
        <v>410</v>
      </c>
      <c r="DR92" s="19">
        <v>9188</v>
      </c>
      <c r="DS92" s="19">
        <v>9337.0564757514858</v>
      </c>
      <c r="DT92" s="19">
        <v>9.0927833016880052E-2</v>
      </c>
      <c r="DU92" s="19">
        <v>9.4106102684053361E-7</v>
      </c>
      <c r="DV92" s="19">
        <v>0.61443065182225398</v>
      </c>
      <c r="DW92" s="19">
        <v>784.5042344268345</v>
      </c>
      <c r="DX92" s="19">
        <v>8547.8468818987512</v>
      </c>
      <c r="EF92" s="19">
        <v>410</v>
      </c>
      <c r="EG92" s="19">
        <v>11133</v>
      </c>
      <c r="EH92" s="19">
        <v>11020.135282791654</v>
      </c>
      <c r="EI92" s="19">
        <v>6.313404710697583E-2</v>
      </c>
      <c r="EJ92" s="19">
        <v>1.0949879556648687E-5</v>
      </c>
      <c r="EK92" s="19">
        <v>3.6041532737381594E-3</v>
      </c>
      <c r="EL92" s="19">
        <v>931.54860194217974</v>
      </c>
      <c r="EM92" s="19">
        <v>10088.519931699215</v>
      </c>
    </row>
    <row r="93" spans="1:143" x14ac:dyDescent="0.25">
      <c r="A93" s="51"/>
      <c r="B93" s="44">
        <f t="shared" si="1"/>
        <v>222.06666666666666</v>
      </c>
      <c r="C93"/>
      <c r="D93" s="5"/>
      <c r="E93" s="5"/>
      <c r="F93" s="5"/>
      <c r="G93" s="5"/>
      <c r="H93" s="5"/>
      <c r="I93" s="5"/>
      <c r="J93" s="5"/>
      <c r="K93" s="5"/>
      <c r="M93" s="17"/>
      <c r="N93" s="17">
        <v>-315.56296296296296</v>
      </c>
      <c r="O93" s="17">
        <v>-0.73444444444444912</v>
      </c>
      <c r="P93" s="19">
        <f>IF('Data-Plot'!C93="","",$Q$11+('Data-Plot'!C93-'Data-Plot'!D93)*$P$9)</f>
        <v>123749.04873471394</v>
      </c>
      <c r="Q93" s="19">
        <f>IF('Data-Plot'!C93="","",MAX('Data-Plot'!$C$11:$C$1010)*(1+$Q$9/100))</f>
        <v>123527.25</v>
      </c>
      <c r="R93" s="19">
        <f>IF('Data-Plot'!C93="","",('Data-Plot'!C93-'Data-Plot'!D93)*$P$9)</f>
        <v>221.79873471394421</v>
      </c>
      <c r="S93" s="19">
        <v>9241.2012652860558</v>
      </c>
      <c r="T93" s="19">
        <v>5.1362321657449798E-2</v>
      </c>
      <c r="U93" s="19">
        <v>6.1134961141201958E-6</v>
      </c>
      <c r="V93" s="19">
        <v>1.6018544637177111E-3</v>
      </c>
      <c r="W93" s="19">
        <v>648.06523333906966</v>
      </c>
      <c r="X93" s="19">
        <v>8593.0830616573694</v>
      </c>
      <c r="AC93" s="17"/>
      <c r="AE93" s="19">
        <v>415</v>
      </c>
      <c r="AF93" s="19">
        <v>701</v>
      </c>
      <c r="AG93" s="19">
        <v>655.20237915127609</v>
      </c>
      <c r="AH93" s="19">
        <v>4.9851936672221588E-8</v>
      </c>
      <c r="AI93" s="19">
        <v>6.2611087901973441E-22</v>
      </c>
      <c r="AJ93" s="19">
        <v>4.3995606801003999E-2</v>
      </c>
      <c r="AK93" s="19">
        <v>14.282629223756125</v>
      </c>
      <c r="AL93" s="19">
        <v>640.87575427086699</v>
      </c>
      <c r="AT93" s="19">
        <v>415</v>
      </c>
      <c r="AU93" s="19">
        <v>993</v>
      </c>
      <c r="AV93" s="19">
        <v>1138.8974827497514</v>
      </c>
      <c r="AW93" s="19">
        <v>1.2828373033380122E-7</v>
      </c>
      <c r="AX93" s="19">
        <v>1.3936009807338315E-20</v>
      </c>
      <c r="AY93" s="19">
        <v>9.9018398552336979</v>
      </c>
      <c r="AZ93" s="19">
        <v>56.517327399255521</v>
      </c>
      <c r="BA93" s="19">
        <v>1072.4783153669784</v>
      </c>
      <c r="BI93" s="19">
        <v>415</v>
      </c>
      <c r="BJ93" s="19">
        <v>1698</v>
      </c>
      <c r="BK93" s="19">
        <v>1655.153277682504</v>
      </c>
      <c r="BL93" s="19">
        <v>4.5349787023913288E-13</v>
      </c>
      <c r="BM93" s="19">
        <v>8.0409121450074831E-13</v>
      </c>
      <c r="BN93" s="19">
        <v>5.784428912576236</v>
      </c>
      <c r="BO93" s="19">
        <v>91.730825896545866</v>
      </c>
      <c r="BP93" s="19">
        <v>1557.6380228733806</v>
      </c>
      <c r="BX93" s="19">
        <v>415</v>
      </c>
      <c r="BY93" s="19">
        <v>2279</v>
      </c>
      <c r="BZ93" s="19">
        <v>2333.8367677085948</v>
      </c>
      <c r="CA93" s="19">
        <v>4.2719525283663462E-10</v>
      </c>
      <c r="CB93" s="19">
        <v>4.9151444232589491E-13</v>
      </c>
      <c r="CC93" s="19">
        <v>0.52316536889698861</v>
      </c>
      <c r="CD93" s="19">
        <v>150.98747432798291</v>
      </c>
      <c r="CE93" s="19">
        <v>2182.3261280112874</v>
      </c>
      <c r="CM93" s="19">
        <v>415</v>
      </c>
      <c r="CN93" s="19">
        <v>4117</v>
      </c>
      <c r="CO93" s="19">
        <v>4072.6090512794699</v>
      </c>
      <c r="CP93" s="19">
        <v>1.7519648590660108E-5</v>
      </c>
      <c r="CQ93" s="19">
        <v>1.4731591412779219E-12</v>
      </c>
      <c r="CR93" s="19">
        <v>0.42142294372952238</v>
      </c>
      <c r="CS93" s="19">
        <v>330.11466644142331</v>
      </c>
      <c r="CT93" s="19">
        <v>3742.0729443746668</v>
      </c>
      <c r="DB93" s="19">
        <v>415</v>
      </c>
      <c r="DC93" s="19">
        <v>6351</v>
      </c>
      <c r="DD93" s="19">
        <v>6208.9741414155151</v>
      </c>
      <c r="DE93" s="19">
        <v>8.325601590231246E-3</v>
      </c>
      <c r="DF93" s="19">
        <v>5.4464529590053867E-11</v>
      </c>
      <c r="DG93" s="19">
        <v>0.98149124897921103</v>
      </c>
      <c r="DH93" s="19">
        <v>411.3693438186346</v>
      </c>
      <c r="DI93" s="19">
        <v>5796.6149807462562</v>
      </c>
      <c r="DQ93" s="19">
        <v>415</v>
      </c>
      <c r="DR93" s="19">
        <v>7829</v>
      </c>
      <c r="DS93" s="19">
        <v>7827.774471614136</v>
      </c>
      <c r="DT93" s="19">
        <v>7.4820685655486746E-2</v>
      </c>
      <c r="DU93" s="19">
        <v>4.9013082185957049E-7</v>
      </c>
      <c r="DV93" s="19">
        <v>0.37568438492101414</v>
      </c>
      <c r="DW93" s="19">
        <v>545.96697181423167</v>
      </c>
      <c r="DX93" s="19">
        <v>7277.3569942391969</v>
      </c>
      <c r="EF93" s="19">
        <v>415</v>
      </c>
      <c r="EG93" s="19">
        <v>9463</v>
      </c>
      <c r="EH93" s="19">
        <v>9241.2012652860558</v>
      </c>
      <c r="EI93" s="19">
        <v>5.1362321657449798E-2</v>
      </c>
      <c r="EJ93" s="19">
        <v>6.1134961141201958E-6</v>
      </c>
      <c r="EK93" s="19">
        <v>1.6018544637177111E-3</v>
      </c>
      <c r="EL93" s="19">
        <v>648.06523333906966</v>
      </c>
      <c r="EM93" s="19">
        <v>8593.0830616573694</v>
      </c>
    </row>
    <row r="94" spans="1:143" x14ac:dyDescent="0.25">
      <c r="A94" s="51"/>
      <c r="B94" s="44">
        <f t="shared" si="1"/>
        <v>224.53333333333333</v>
      </c>
      <c r="C94"/>
      <c r="D94" s="5"/>
      <c r="E94" s="5"/>
      <c r="F94" s="5"/>
      <c r="G94" s="5"/>
      <c r="H94" s="5"/>
      <c r="I94" s="5"/>
      <c r="J94" s="5"/>
      <c r="K94" s="5"/>
      <c r="M94" s="17"/>
      <c r="N94" s="17">
        <v>-309.0851851851852</v>
      </c>
      <c r="O94" s="17">
        <v>3.0551851851851834</v>
      </c>
      <c r="P94" s="19">
        <f>IF('Data-Plot'!C94="","",$Q$11+('Data-Plot'!C94-'Data-Plot'!D94)*$P$9)</f>
        <v>123788.31178061338</v>
      </c>
      <c r="Q94" s="19">
        <f>IF('Data-Plot'!C94="","",MAX('Data-Plot'!$C$11:$C$1010)*(1+$Q$9/100))</f>
        <v>123527.25</v>
      </c>
      <c r="R94" s="19">
        <f>IF('Data-Plot'!C94="","",('Data-Plot'!C94-'Data-Plot'!D94)*$P$9)</f>
        <v>261.06178061338778</v>
      </c>
      <c r="S94" s="19">
        <v>7528.9382193866122</v>
      </c>
      <c r="T94" s="19">
        <v>4.1900990733450563E-2</v>
      </c>
      <c r="U94" s="19">
        <v>3.4398178638053168E-6</v>
      </c>
      <c r="V94" s="19">
        <v>7.1676577869661301E-4</v>
      </c>
      <c r="W94" s="19">
        <v>450.80517046684525</v>
      </c>
      <c r="X94" s="19">
        <v>7078.0904277234367</v>
      </c>
      <c r="AC94" s="17"/>
      <c r="AE94" s="19">
        <v>420</v>
      </c>
      <c r="AF94" s="19">
        <v>458</v>
      </c>
      <c r="AG94" s="19">
        <v>558.72914735572795</v>
      </c>
      <c r="AH94" s="19">
        <v>3.4369791619625359E-8</v>
      </c>
      <c r="AI94" s="19">
        <v>1.1889149561579444E-22</v>
      </c>
      <c r="AJ94" s="19">
        <v>2.9510175520427794E-2</v>
      </c>
      <c r="AK94" s="19">
        <v>8.9762999223913482</v>
      </c>
      <c r="AL94" s="19">
        <v>549.72333722344638</v>
      </c>
      <c r="AT94" s="19">
        <v>420</v>
      </c>
      <c r="AU94" s="19">
        <v>987</v>
      </c>
      <c r="AV94" s="19">
        <v>950.07376255063446</v>
      </c>
      <c r="AW94" s="19">
        <v>8.9227497569822263E-8</v>
      </c>
      <c r="AX94" s="19">
        <v>2.8354342517242575E-21</v>
      </c>
      <c r="AY94" s="19">
        <v>8.2590967323377082</v>
      </c>
      <c r="AZ94" s="19">
        <v>38.64175471495313</v>
      </c>
      <c r="BA94" s="19">
        <v>903.17291101411615</v>
      </c>
      <c r="BI94" s="19">
        <v>420</v>
      </c>
      <c r="BJ94" s="19">
        <v>1259</v>
      </c>
      <c r="BK94" s="19">
        <v>1333.3974606214374</v>
      </c>
      <c r="BL94" s="19">
        <v>2.5626794260312383E-13</v>
      </c>
      <c r="BM94" s="19">
        <v>2.9247442640873624E-13</v>
      </c>
      <c r="BN94" s="19">
        <v>4.6457418996274082</v>
      </c>
      <c r="BO94" s="19">
        <v>62.810400700934551</v>
      </c>
      <c r="BP94" s="19">
        <v>1265.9413180208749</v>
      </c>
      <c r="BX94" s="19">
        <v>420</v>
      </c>
      <c r="BY94" s="19">
        <v>1809</v>
      </c>
      <c r="BZ94" s="19">
        <v>1895.7633807079635</v>
      </c>
      <c r="CA94" s="19">
        <v>2.6899034936126393E-10</v>
      </c>
      <c r="CB94" s="19">
        <v>1.7477675476937458E-13</v>
      </c>
      <c r="CC94" s="19">
        <v>0.37615154071373808</v>
      </c>
      <c r="CD94" s="19">
        <v>105.312035136605</v>
      </c>
      <c r="CE94" s="19">
        <v>1790.0751940303755</v>
      </c>
      <c r="CM94" s="19">
        <v>420</v>
      </c>
      <c r="CN94" s="19">
        <v>3260</v>
      </c>
      <c r="CO94" s="19">
        <v>3312.1539202528761</v>
      </c>
      <c r="CP94" s="19">
        <v>1.2891171230934375E-5</v>
      </c>
      <c r="CQ94" s="19">
        <v>5.3806111806027684E-13</v>
      </c>
      <c r="CR94" s="19">
        <v>0.29530432640656618</v>
      </c>
      <c r="CS94" s="19">
        <v>235.70193674269436</v>
      </c>
      <c r="CT94" s="19">
        <v>3076.1566662926034</v>
      </c>
      <c r="DB94" s="19">
        <v>420</v>
      </c>
      <c r="DC94" s="19">
        <v>4974</v>
      </c>
      <c r="DD94" s="19">
        <v>5118.4595489596568</v>
      </c>
      <c r="DE94" s="19">
        <v>6.6798630118754471E-3</v>
      </c>
      <c r="DF94" s="19">
        <v>2.2034683799527583E-11</v>
      </c>
      <c r="DG94" s="19">
        <v>0.67574833642674004</v>
      </c>
      <c r="DH94" s="19">
        <v>287.10069772866859</v>
      </c>
      <c r="DI94" s="19">
        <v>4830.6764230315275</v>
      </c>
      <c r="DQ94" s="19">
        <v>420</v>
      </c>
      <c r="DR94" s="19">
        <v>6305</v>
      </c>
      <c r="DS94" s="19">
        <v>6343.3776221611088</v>
      </c>
      <c r="DT94" s="19">
        <v>6.1727285591711818E-2</v>
      </c>
      <c r="DU94" s="19">
        <v>2.5749316179301775E-7</v>
      </c>
      <c r="DV94" s="19">
        <v>0.23082882840571839</v>
      </c>
      <c r="DW94" s="19">
        <v>379.80103263916374</v>
      </c>
      <c r="DX94" s="19">
        <v>5959.2840331504549</v>
      </c>
      <c r="EF94" s="19">
        <v>420</v>
      </c>
      <c r="EG94" s="19">
        <v>7790</v>
      </c>
      <c r="EH94" s="19">
        <v>7528.9382193866122</v>
      </c>
      <c r="EI94" s="19">
        <v>4.1900990733450563E-2</v>
      </c>
      <c r="EJ94" s="19">
        <v>3.4398178638053168E-6</v>
      </c>
      <c r="EK94" s="19">
        <v>7.1676577869661301E-4</v>
      </c>
      <c r="EL94" s="19">
        <v>450.80517046684525</v>
      </c>
      <c r="EM94" s="19">
        <v>7078.0904277234367</v>
      </c>
    </row>
    <row r="95" spans="1:143" x14ac:dyDescent="0.25">
      <c r="A95" s="51"/>
      <c r="B95" s="44">
        <f t="shared" si="1"/>
        <v>227</v>
      </c>
      <c r="C95"/>
      <c r="D95" s="5"/>
      <c r="E95" s="5"/>
      <c r="F95" s="5"/>
      <c r="G95" s="5"/>
      <c r="H95" s="5"/>
      <c r="I95" s="5"/>
      <c r="J95" s="5"/>
      <c r="K95" s="5"/>
      <c r="M95" s="17"/>
      <c r="N95" s="17">
        <v>-285.01111111111112</v>
      </c>
      <c r="O95" s="17">
        <v>6.123703703703697</v>
      </c>
      <c r="P95" s="19">
        <f>IF('Data-Plot'!C95="","",$Q$11+('Data-Plot'!C95-'Data-Plot'!D95)*$P$9)</f>
        <v>123742.11602397925</v>
      </c>
      <c r="Q95" s="19">
        <f>IF('Data-Plot'!C95="","",MAX('Data-Plot'!$C$11:$C$1010)*(1+$Q$9/100))</f>
        <v>123527.25</v>
      </c>
      <c r="R95" s="19">
        <f>IF('Data-Plot'!C95="","",('Data-Plot'!C95-'Data-Plot'!D95)*$P$9)</f>
        <v>214.86602397925071</v>
      </c>
      <c r="S95" s="19">
        <v>5992.1339760207493</v>
      </c>
      <c r="T95" s="19">
        <v>3.4275020633492935E-2</v>
      </c>
      <c r="U95" s="19">
        <v>1.9502420859850333E-6</v>
      </c>
      <c r="V95" s="19">
        <v>3.2306595556617158E-4</v>
      </c>
      <c r="W95" s="19">
        <v>313.80769021264746</v>
      </c>
      <c r="X95" s="19">
        <v>5678.2916857712707</v>
      </c>
      <c r="AC95" s="17"/>
      <c r="AE95" s="19">
        <v>425</v>
      </c>
      <c r="AF95" s="19">
        <v>468</v>
      </c>
      <c r="AG95" s="19">
        <v>461.70433187660285</v>
      </c>
      <c r="AH95" s="19">
        <v>2.381465109216131E-8</v>
      </c>
      <c r="AI95" s="19">
        <v>2.3060058775013081E-23</v>
      </c>
      <c r="AJ95" s="19">
        <v>1.988349612295795E-2</v>
      </c>
      <c r="AK95" s="19">
        <v>5.6259481313620201</v>
      </c>
      <c r="AL95" s="19">
        <v>456.05850022530325</v>
      </c>
      <c r="AT95" s="19">
        <v>425</v>
      </c>
      <c r="AU95" s="19">
        <v>639</v>
      </c>
      <c r="AV95" s="19">
        <v>765.53725060469196</v>
      </c>
      <c r="AW95" s="19">
        <v>6.2365733172400681E-8</v>
      </c>
      <c r="AX95" s="19">
        <v>5.8875204734459986E-22</v>
      </c>
      <c r="AY95" s="19">
        <v>6.9038951118756096</v>
      </c>
      <c r="AZ95" s="19">
        <v>26.391236477569397</v>
      </c>
      <c r="BA95" s="19">
        <v>732.24211895288124</v>
      </c>
      <c r="BI95" s="19">
        <v>425</v>
      </c>
      <c r="BJ95" s="19">
        <v>991</v>
      </c>
      <c r="BK95" s="19">
        <v>1034.8176214582827</v>
      </c>
      <c r="BL95" s="19">
        <v>1.4593705398174053E-13</v>
      </c>
      <c r="BM95" s="19">
        <v>1.0779696527352159E-13</v>
      </c>
      <c r="BN95" s="19">
        <v>3.7409581236949965</v>
      </c>
      <c r="BO95" s="19">
        <v>42.973186771885537</v>
      </c>
      <c r="BP95" s="19">
        <v>988.10347656270187</v>
      </c>
      <c r="BX95" s="19">
        <v>425</v>
      </c>
      <c r="BY95" s="19">
        <v>1480</v>
      </c>
      <c r="BZ95" s="19">
        <v>1474.9440474780311</v>
      </c>
      <c r="CA95" s="19">
        <v>1.7043452195928559E-10</v>
      </c>
      <c r="CB95" s="19">
        <v>6.2993255217390028E-14</v>
      </c>
      <c r="CC95" s="19">
        <v>0.2715017926279516</v>
      </c>
      <c r="CD95" s="19">
        <v>73.424489880285236</v>
      </c>
      <c r="CE95" s="19">
        <v>1401.2480558049474</v>
      </c>
      <c r="CM95" s="19">
        <v>425</v>
      </c>
      <c r="CN95" s="19">
        <v>2612</v>
      </c>
      <c r="CO95" s="19">
        <v>2612.0001164403006</v>
      </c>
      <c r="CP95" s="19">
        <v>9.5245753953272783E-6</v>
      </c>
      <c r="CQ95" s="19">
        <v>1.9913110065565788E-13</v>
      </c>
      <c r="CR95" s="19">
        <v>0.20782183948920913</v>
      </c>
      <c r="CS95" s="19">
        <v>168.36997158299536</v>
      </c>
      <c r="CT95" s="19">
        <v>2443.4223134932404</v>
      </c>
      <c r="DB95" s="19">
        <v>425</v>
      </c>
      <c r="DC95" s="19">
        <v>3948</v>
      </c>
      <c r="DD95" s="19">
        <v>4113.3844471043676</v>
      </c>
      <c r="DE95" s="19">
        <v>5.375169280768052E-3</v>
      </c>
      <c r="DF95" s="19">
        <v>9.0211365458040957E-12</v>
      </c>
      <c r="DG95" s="19">
        <v>0.46727573096265473</v>
      </c>
      <c r="DH95" s="19">
        <v>200.45828387552351</v>
      </c>
      <c r="DI95" s="19">
        <v>3912.4535123285914</v>
      </c>
      <c r="DQ95" s="19">
        <v>425</v>
      </c>
      <c r="DR95" s="19">
        <v>5023</v>
      </c>
      <c r="DS95" s="19">
        <v>4997.6913542231578</v>
      </c>
      <c r="DT95" s="19">
        <v>5.1055190542078452E-2</v>
      </c>
      <c r="DU95" s="19">
        <v>1.3643174622228878E-7</v>
      </c>
      <c r="DV95" s="19">
        <v>0.14254515476920421</v>
      </c>
      <c r="DW95" s="19">
        <v>264.32265300788623</v>
      </c>
      <c r="DX95" s="19">
        <v>4729.1751007335288</v>
      </c>
      <c r="EF95" s="19">
        <v>425</v>
      </c>
      <c r="EG95" s="19">
        <v>6207</v>
      </c>
      <c r="EH95" s="19">
        <v>5992.1339760207493</v>
      </c>
      <c r="EI95" s="19">
        <v>3.4275020633492935E-2</v>
      </c>
      <c r="EJ95" s="19">
        <v>1.9502420859850333E-6</v>
      </c>
      <c r="EK95" s="19">
        <v>3.2306595556617158E-4</v>
      </c>
      <c r="EL95" s="19">
        <v>313.80769021264746</v>
      </c>
      <c r="EM95" s="19">
        <v>5678.2916857712707</v>
      </c>
    </row>
    <row r="96" spans="1:143" x14ac:dyDescent="0.25">
      <c r="A96" s="51"/>
      <c r="B96" s="44">
        <f t="shared" si="1"/>
        <v>229.46666666666667</v>
      </c>
      <c r="C96"/>
      <c r="D96" s="5"/>
      <c r="E96" s="5"/>
      <c r="F96" s="5"/>
      <c r="G96" s="5"/>
      <c r="H96" s="5"/>
      <c r="I96" s="5"/>
      <c r="J96" s="5"/>
      <c r="K96" s="5"/>
      <c r="M96" s="17"/>
      <c r="N96" s="17">
        <v>-247.84814814814823</v>
      </c>
      <c r="O96" s="17">
        <v>8.2153703703703691</v>
      </c>
      <c r="P96" s="19">
        <f>IF('Data-Plot'!C96="","",$Q$11+('Data-Plot'!C96-'Data-Plot'!D96)*$P$9)</f>
        <v>123634.44323796654</v>
      </c>
      <c r="Q96" s="19">
        <f>IF('Data-Plot'!C96="","",MAX('Data-Plot'!$C$11:$C$1010)*(1+$Q$9/100))</f>
        <v>123527.25</v>
      </c>
      <c r="R96" s="19">
        <f>IF('Data-Plot'!C96="","",('Data-Plot'!C96-'Data-Plot'!D96)*$P$9)</f>
        <v>107.19323796653771</v>
      </c>
      <c r="S96" s="19">
        <v>4683.8067620334623</v>
      </c>
      <c r="T96" s="19">
        <v>2.8111290481500208E-2</v>
      </c>
      <c r="U96" s="19">
        <v>1.1140132810518615E-6</v>
      </c>
      <c r="V96" s="19">
        <v>1.4673683754074017E-4</v>
      </c>
      <c r="W96" s="19">
        <v>218.73910212840397</v>
      </c>
      <c r="X96" s="19">
        <v>4465.039400763726</v>
      </c>
      <c r="AC96" s="17"/>
      <c r="AE96" s="19">
        <v>430</v>
      </c>
      <c r="AF96" s="19">
        <v>326</v>
      </c>
      <c r="AG96" s="19">
        <v>371.98522114779064</v>
      </c>
      <c r="AH96" s="19">
        <v>1.6582081396292532E-8</v>
      </c>
      <c r="AI96" s="19">
        <v>4.5674650050113324E-24</v>
      </c>
      <c r="AJ96" s="19">
        <v>1.3458322803582189E-2</v>
      </c>
      <c r="AK96" s="19">
        <v>3.5213668045762105</v>
      </c>
      <c r="AL96" s="19">
        <v>368.45039600382876</v>
      </c>
      <c r="AT96" s="19">
        <v>430</v>
      </c>
      <c r="AU96" s="19">
        <v>616</v>
      </c>
      <c r="AV96" s="19">
        <v>599.56931460330406</v>
      </c>
      <c r="AW96" s="19">
        <v>4.3799550063589156E-8</v>
      </c>
      <c r="AX96" s="19">
        <v>1.2473133892950734E-22</v>
      </c>
      <c r="AY96" s="19">
        <v>5.7835828131169187</v>
      </c>
      <c r="AZ96" s="19">
        <v>18.022484720761312</v>
      </c>
      <c r="BA96" s="19">
        <v>575.76324702562624</v>
      </c>
      <c r="BI96" s="19">
        <v>430</v>
      </c>
      <c r="BJ96" s="19">
        <v>648</v>
      </c>
      <c r="BK96" s="19">
        <v>779.0000382961083</v>
      </c>
      <c r="BL96" s="19">
        <v>8.3737436380181806E-14</v>
      </c>
      <c r="BM96" s="19">
        <v>4.0250824569521162E-14</v>
      </c>
      <c r="BN96" s="19">
        <v>3.0202421438126223</v>
      </c>
      <c r="BO96" s="19">
        <v>29.404732226763883</v>
      </c>
      <c r="BP96" s="19">
        <v>746.57506392553171</v>
      </c>
      <c r="BX96" s="19">
        <v>430</v>
      </c>
      <c r="BY96" s="19">
        <v>1040</v>
      </c>
      <c r="BZ96" s="19">
        <v>1106.6544326331207</v>
      </c>
      <c r="CA96" s="19">
        <v>1.086507817468124E-10</v>
      </c>
      <c r="CB96" s="19">
        <v>2.3008027514508635E-14</v>
      </c>
      <c r="CC96" s="19">
        <v>0.19673037880371153</v>
      </c>
      <c r="CD96" s="19">
        <v>51.214045197756484</v>
      </c>
      <c r="CE96" s="19">
        <v>1055.2436570564519</v>
      </c>
      <c r="CM96" s="19">
        <v>430</v>
      </c>
      <c r="CN96" s="19">
        <v>1925</v>
      </c>
      <c r="CO96" s="19">
        <v>2009.69952141351</v>
      </c>
      <c r="CP96" s="19">
        <v>7.0655861080058739E-6</v>
      </c>
      <c r="CQ96" s="19">
        <v>7.4659299393466541E-14</v>
      </c>
      <c r="CR96" s="19">
        <v>0.14688474883433181</v>
      </c>
      <c r="CS96" s="19">
        <v>120.40537964826311</v>
      </c>
      <c r="CT96" s="19">
        <v>1889.1472499508263</v>
      </c>
      <c r="DB96" s="19">
        <v>430</v>
      </c>
      <c r="DC96" s="19">
        <v>3427</v>
      </c>
      <c r="DD96" s="19">
        <v>3240.4247870514273</v>
      </c>
      <c r="DE96" s="19">
        <v>4.337736399981181E-3</v>
      </c>
      <c r="DF96" s="19">
        <v>3.7367545391910342E-12</v>
      </c>
      <c r="DG96" s="19">
        <v>0.32453246441562739</v>
      </c>
      <c r="DH96" s="19">
        <v>140.12035569381365</v>
      </c>
      <c r="DI96" s="19">
        <v>3099.9755611567944</v>
      </c>
      <c r="DQ96" s="19">
        <v>430</v>
      </c>
      <c r="DR96" s="19">
        <v>4000</v>
      </c>
      <c r="DS96" s="19">
        <v>3851.0852863260775</v>
      </c>
      <c r="DT96" s="19">
        <v>4.2333781452703743E-2</v>
      </c>
      <c r="DU96" s="19">
        <v>7.2894913122564669E-8</v>
      </c>
      <c r="DV96" s="19">
        <v>8.8484514050472446E-2</v>
      </c>
      <c r="DW96" s="19">
        <v>184.16365441262553</v>
      </c>
      <c r="DX96" s="19">
        <v>3662.7908135450539</v>
      </c>
      <c r="EF96" s="19">
        <v>430</v>
      </c>
      <c r="EG96" s="19">
        <v>4791</v>
      </c>
      <c r="EH96" s="19">
        <v>4683.8067620334623</v>
      </c>
      <c r="EI96" s="19">
        <v>2.8111290481500208E-2</v>
      </c>
      <c r="EJ96" s="19">
        <v>1.1140132810518615E-6</v>
      </c>
      <c r="EK96" s="19">
        <v>1.4673683754074017E-4</v>
      </c>
      <c r="EL96" s="19">
        <v>218.73910212840397</v>
      </c>
      <c r="EM96" s="19">
        <v>4465.039400763726</v>
      </c>
    </row>
    <row r="97" spans="1:143" x14ac:dyDescent="0.25">
      <c r="A97" s="51"/>
      <c r="B97" s="44">
        <f t="shared" si="1"/>
        <v>231.93333333333337</v>
      </c>
      <c r="C97"/>
      <c r="D97" s="5"/>
      <c r="E97" s="5"/>
      <c r="F97" s="5"/>
      <c r="G97" s="5"/>
      <c r="H97" s="5"/>
      <c r="I97" s="5"/>
      <c r="J97" s="5"/>
      <c r="K97" s="5"/>
      <c r="M97" s="17"/>
      <c r="N97" s="17">
        <v>-202.85740740740744</v>
      </c>
      <c r="O97" s="17">
        <v>9.7006481481481579</v>
      </c>
      <c r="P97" s="19">
        <f>IF('Data-Plot'!C97="","",$Q$11+('Data-Plot'!C97-'Data-Plot'!D97)*$P$9)</f>
        <v>123463.41057797644</v>
      </c>
      <c r="Q97" s="19">
        <f>IF('Data-Plot'!C97="","",MAX('Data-Plot'!$C$11:$C$1010)*(1+$Q$9/100))</f>
        <v>123527.25</v>
      </c>
      <c r="R97" s="19">
        <f>IF('Data-Plot'!C97="","",('Data-Plot'!C97-'Data-Plot'!D97)*$P$9)</f>
        <v>-63.839422023560473</v>
      </c>
      <c r="S97" s="19">
        <v>3612.8394220235605</v>
      </c>
      <c r="T97" s="19">
        <v>2.3115854964336033E-2</v>
      </c>
      <c r="U97" s="19">
        <v>6.4103616749969385E-7</v>
      </c>
      <c r="V97" s="19">
        <v>6.7182038406413176E-5</v>
      </c>
      <c r="W97" s="19">
        <v>152.75912453625301</v>
      </c>
      <c r="X97" s="19">
        <v>3460.0571138092687</v>
      </c>
      <c r="AC97" s="17"/>
      <c r="AE97" s="19">
        <v>435</v>
      </c>
      <c r="AF97" s="19">
        <v>325</v>
      </c>
      <c r="AG97" s="19">
        <v>293.90190748619705</v>
      </c>
      <c r="AH97" s="19">
        <v>1.1601592815996763E-8</v>
      </c>
      <c r="AI97" s="19">
        <v>9.2359198091824771E-25</v>
      </c>
      <c r="AJ97" s="19">
        <v>9.1511350697939184E-3</v>
      </c>
      <c r="AK97" s="19">
        <v>2.2037051100275229</v>
      </c>
      <c r="AL97" s="19">
        <v>291.68905122949815</v>
      </c>
      <c r="AT97" s="19">
        <v>435</v>
      </c>
      <c r="AU97" s="19">
        <v>308</v>
      </c>
      <c r="AV97" s="19">
        <v>459.28007003643188</v>
      </c>
      <c r="AW97" s="19">
        <v>3.0904866592921159E-8</v>
      </c>
      <c r="AX97" s="19">
        <v>2.6954916543553164E-23</v>
      </c>
      <c r="AY97" s="19">
        <v>4.8555067816855022</v>
      </c>
      <c r="AZ97" s="19">
        <v>12.316082444846998</v>
      </c>
      <c r="BA97" s="19">
        <v>442.10848077899453</v>
      </c>
      <c r="BI97" s="19">
        <v>435</v>
      </c>
      <c r="BJ97" s="19">
        <v>616</v>
      </c>
      <c r="BK97" s="19">
        <v>572.67424356070876</v>
      </c>
      <c r="BL97" s="19">
        <v>4.8404858353413633E-14</v>
      </c>
      <c r="BM97" s="19">
        <v>1.5223116851791152E-14</v>
      </c>
      <c r="BN97" s="19">
        <v>2.4447043091496319</v>
      </c>
      <c r="BO97" s="19">
        <v>20.138342772319902</v>
      </c>
      <c r="BP97" s="19">
        <v>550.09119647923922</v>
      </c>
      <c r="BX97" s="19">
        <v>435</v>
      </c>
      <c r="BY97" s="19">
        <v>788</v>
      </c>
      <c r="BZ97" s="19">
        <v>806.53395319929075</v>
      </c>
      <c r="CA97" s="19">
        <v>6.9679965698961192E-11</v>
      </c>
      <c r="CB97" s="19">
        <v>8.5142993841431563E-15</v>
      </c>
      <c r="CC97" s="19">
        <v>0.14310527015001662</v>
      </c>
      <c r="CD97" s="19">
        <v>35.761646322221111</v>
      </c>
      <c r="CE97" s="19">
        <v>770.62920160684996</v>
      </c>
      <c r="CM97" s="19">
        <v>435</v>
      </c>
      <c r="CN97" s="19">
        <v>1708</v>
      </c>
      <c r="CO97" s="19">
        <v>1517.4149218208377</v>
      </c>
      <c r="CP97" s="19">
        <v>5.2621613045751299E-6</v>
      </c>
      <c r="CQ97" s="19">
        <v>2.8351470115314022E-14</v>
      </c>
      <c r="CR97" s="19">
        <v>0.10425946144222431</v>
      </c>
      <c r="CS97" s="19">
        <v>86.244503081899808</v>
      </c>
      <c r="CT97" s="19">
        <v>1431.0661540153344</v>
      </c>
      <c r="DB97" s="19">
        <v>435</v>
      </c>
      <c r="DC97" s="19">
        <v>2586</v>
      </c>
      <c r="DD97" s="19">
        <v>2514.9222744125204</v>
      </c>
      <c r="DE97" s="19">
        <v>3.5103875691228385E-3</v>
      </c>
      <c r="DF97" s="19">
        <v>1.5657512538356995E-12</v>
      </c>
      <c r="DG97" s="19">
        <v>0.22638049857467046</v>
      </c>
      <c r="DH97" s="19">
        <v>98.109217637355584</v>
      </c>
      <c r="DI97" s="19">
        <v>2416.5831658890197</v>
      </c>
      <c r="DQ97" s="19">
        <v>435</v>
      </c>
      <c r="DR97" s="19">
        <v>3114</v>
      </c>
      <c r="DS97" s="19">
        <v>2918.4501897807741</v>
      </c>
      <c r="DT97" s="19">
        <v>3.5188155475117638E-2</v>
      </c>
      <c r="DU97" s="19">
        <v>3.9268730460303934E-8</v>
      </c>
      <c r="DV97" s="19">
        <v>5.5217074509425597E-2</v>
      </c>
      <c r="DW97" s="19">
        <v>128.5319078759066</v>
      </c>
      <c r="DX97" s="19">
        <v>2785.8278766356143</v>
      </c>
      <c r="EF97" s="19">
        <v>435</v>
      </c>
      <c r="EG97" s="19">
        <v>3549</v>
      </c>
      <c r="EH97" s="19">
        <v>3612.8394220235605</v>
      </c>
      <c r="EI97" s="19">
        <v>2.3115854964336033E-2</v>
      </c>
      <c r="EJ97" s="19">
        <v>6.4103616749969385E-7</v>
      </c>
      <c r="EK97" s="19">
        <v>6.7182038406413176E-5</v>
      </c>
      <c r="EL97" s="19">
        <v>152.75912453625301</v>
      </c>
      <c r="EM97" s="19">
        <v>3460.0571138092687</v>
      </c>
    </row>
    <row r="98" spans="1:143" x14ac:dyDescent="0.25">
      <c r="A98" s="51"/>
      <c r="B98" s="44">
        <f t="shared" si="1"/>
        <v>234.39999999999998</v>
      </c>
      <c r="C98"/>
      <c r="D98" s="5"/>
      <c r="E98" s="5"/>
      <c r="F98" s="5"/>
      <c r="G98" s="5"/>
      <c r="H98" s="5"/>
      <c r="I98" s="5"/>
      <c r="J98" s="5"/>
      <c r="K98" s="5"/>
      <c r="M98" s="17"/>
      <c r="N98" s="17">
        <v>-150.84166666666664</v>
      </c>
      <c r="O98" s="17">
        <v>11.512453703703709</v>
      </c>
      <c r="P98" s="19">
        <f>IF('Data-Plot'!C98="","",$Q$11+('Data-Plot'!C98-'Data-Plot'!D98)*$P$9)</f>
        <v>123648.3637928961</v>
      </c>
      <c r="Q98" s="19">
        <f>IF('Data-Plot'!C98="","",MAX('Data-Plot'!$C$11:$C$1010)*(1+$Q$9/100))</f>
        <v>123527.25</v>
      </c>
      <c r="R98" s="19">
        <f>IF('Data-Plot'!C98="","",('Data-Plot'!C98-'Data-Plot'!D98)*$P$9)</f>
        <v>121.11379289609704</v>
      </c>
      <c r="S98" s="19">
        <v>2760.886207103903</v>
      </c>
      <c r="T98" s="19">
        <v>1.9056467196477384E-2</v>
      </c>
      <c r="U98" s="19">
        <v>3.7154111386910071E-7</v>
      </c>
      <c r="V98" s="19">
        <v>3.1012043349399707E-5</v>
      </c>
      <c r="W98" s="19">
        <v>106.92775665752892</v>
      </c>
      <c r="X98" s="19">
        <v>2653.9393625955931</v>
      </c>
      <c r="AC98" s="17"/>
      <c r="AE98" s="19">
        <v>440</v>
      </c>
      <c r="AF98" s="19">
        <v>270</v>
      </c>
      <c r="AG98" s="19">
        <v>228.87107532669651</v>
      </c>
      <c r="AH98" s="19">
        <v>8.1552522718515486E-9</v>
      </c>
      <c r="AI98" s="19">
        <v>1.9061291133930667E-25</v>
      </c>
      <c r="AJ98" s="19">
        <v>6.2509385919501175E-3</v>
      </c>
      <c r="AK98" s="19">
        <v>1.3802125052330343</v>
      </c>
      <c r="AL98" s="19">
        <v>227.48461187471628</v>
      </c>
      <c r="AT98" s="19">
        <v>440</v>
      </c>
      <c r="AU98" s="19">
        <v>346</v>
      </c>
      <c r="AV98" s="19">
        <v>346.03145072329545</v>
      </c>
      <c r="AW98" s="19">
        <v>2.1906660310141854E-8</v>
      </c>
      <c r="AX98" s="19">
        <v>5.9402027234067173E-24</v>
      </c>
      <c r="AY98" s="19">
        <v>4.0850629457313126</v>
      </c>
      <c r="AZ98" s="19">
        <v>8.4279449036924952</v>
      </c>
      <c r="BA98" s="19">
        <v>333.51844285196501</v>
      </c>
      <c r="BI98" s="19">
        <v>440</v>
      </c>
      <c r="BJ98" s="19">
        <v>710</v>
      </c>
      <c r="BK98" s="19">
        <v>413.61502299374644</v>
      </c>
      <c r="BL98" s="19">
        <v>2.8184328565592487E-14</v>
      </c>
      <c r="BM98" s="19">
        <v>5.8304510929205931E-15</v>
      </c>
      <c r="BN98" s="19">
        <v>1.983939137423451</v>
      </c>
      <c r="BO98" s="19">
        <v>13.813059547445944</v>
      </c>
      <c r="BP98" s="19">
        <v>397.818024308877</v>
      </c>
      <c r="BX98" s="19">
        <v>440</v>
      </c>
      <c r="BY98" s="19">
        <v>943</v>
      </c>
      <c r="BZ98" s="19">
        <v>574.84380818420482</v>
      </c>
      <c r="CA98" s="19">
        <v>4.49499932581623E-11</v>
      </c>
      <c r="CB98" s="19">
        <v>3.1916118542857404E-15</v>
      </c>
      <c r="CC98" s="19">
        <v>0.10450014818280035</v>
      </c>
      <c r="CD98" s="19">
        <v>25.013056869027007</v>
      </c>
      <c r="CE98" s="19">
        <v>549.72625116695008</v>
      </c>
      <c r="CM98" s="19">
        <v>440</v>
      </c>
      <c r="CN98" s="19">
        <v>1029</v>
      </c>
      <c r="CO98" s="19">
        <v>1130.0229198642694</v>
      </c>
      <c r="CP98" s="19">
        <v>3.9342192745257387E-6</v>
      </c>
      <c r="CQ98" s="19">
        <v>1.0902402439870028E-14</v>
      </c>
      <c r="CR98" s="19">
        <v>7.4317728655387452E-2</v>
      </c>
      <c r="CS98" s="19">
        <v>61.901634157963926</v>
      </c>
      <c r="CT98" s="19">
        <v>1068.0469640434308</v>
      </c>
      <c r="DB98" s="19">
        <v>440</v>
      </c>
      <c r="DC98" s="19">
        <v>1952</v>
      </c>
      <c r="DD98" s="19">
        <v>1931.1227481363239</v>
      </c>
      <c r="DE98" s="19">
        <v>2.8486759767004824E-3</v>
      </c>
      <c r="DF98" s="19">
        <v>6.6353067417195958E-13</v>
      </c>
      <c r="DG98" s="19">
        <v>0.15860208493228534</v>
      </c>
      <c r="DH98" s="19">
        <v>68.840899991344202</v>
      </c>
      <c r="DI98" s="19">
        <v>1862.1203973840702</v>
      </c>
      <c r="DQ98" s="19">
        <v>440</v>
      </c>
      <c r="DR98" s="19">
        <v>2100</v>
      </c>
      <c r="DS98" s="19">
        <v>2185.3718851277717</v>
      </c>
      <c r="DT98" s="19">
        <v>2.9318831393964156E-2</v>
      </c>
      <c r="DU98" s="19">
        <v>2.1325552609358098E-8</v>
      </c>
      <c r="DV98" s="19">
        <v>3.4641372374110274E-2</v>
      </c>
      <c r="DW98" s="19">
        <v>89.898849852027823</v>
      </c>
      <c r="DX98" s="19">
        <v>2091.4090750506502</v>
      </c>
      <c r="EF98" s="19">
        <v>440</v>
      </c>
      <c r="EG98" s="19">
        <v>2882</v>
      </c>
      <c r="EH98" s="19">
        <v>2760.886207103903</v>
      </c>
      <c r="EI98" s="19">
        <v>1.9056467196477384E-2</v>
      </c>
      <c r="EJ98" s="19">
        <v>3.7154111386910071E-7</v>
      </c>
      <c r="EK98" s="19">
        <v>3.1012043349399707E-5</v>
      </c>
      <c r="EL98" s="19">
        <v>106.92775665752892</v>
      </c>
      <c r="EM98" s="19">
        <v>2653.9393625955931</v>
      </c>
    </row>
    <row r="99" spans="1:143" x14ac:dyDescent="0.25">
      <c r="A99" s="51"/>
      <c r="B99" s="44">
        <f t="shared" si="1"/>
        <v>236.86666666666667</v>
      </c>
      <c r="C99"/>
      <c r="D99" s="5"/>
      <c r="E99" s="5"/>
      <c r="F99" s="5"/>
      <c r="G99" s="5"/>
      <c r="H99" s="5"/>
      <c r="I99" s="5"/>
      <c r="J99" s="5"/>
      <c r="K99" s="5"/>
      <c r="M99" s="17"/>
      <c r="N99" s="17">
        <v>-87.73287037037035</v>
      </c>
      <c r="O99" s="17">
        <v>9.7870370370370381</v>
      </c>
      <c r="P99" s="19">
        <f>IF('Data-Plot'!C99="","",$Q$11+('Data-Plot'!C99-'Data-Plot'!D99)*$P$9)</f>
        <v>123526.38301063796</v>
      </c>
      <c r="Q99" s="19">
        <f>IF('Data-Plot'!C99="","",MAX('Data-Plot'!$C$11:$C$1010)*(1+$Q$9/100))</f>
        <v>123527.25</v>
      </c>
      <c r="R99" s="19">
        <f>IF('Data-Plot'!C99="","",('Data-Plot'!C99-'Data-Plot'!D99)*$P$9)</f>
        <v>-0.86698936203538324</v>
      </c>
      <c r="S99" s="19">
        <v>2096.8669893620354</v>
      </c>
      <c r="T99" s="19">
        <v>1.5749103050643507E-2</v>
      </c>
      <c r="U99" s="19">
        <v>2.1687314152918129E-7</v>
      </c>
      <c r="V99" s="19">
        <v>1.4435742643895842E-5</v>
      </c>
      <c r="W99" s="19">
        <v>75.045294168437366</v>
      </c>
      <c r="X99" s="19">
        <v>2021.8059314379316</v>
      </c>
      <c r="AC99" s="17"/>
      <c r="AE99" s="19">
        <v>445</v>
      </c>
      <c r="AF99" s="19">
        <v>181</v>
      </c>
      <c r="AG99" s="19">
        <v>176.4047189398776</v>
      </c>
      <c r="AH99" s="19">
        <v>5.7591313518772402E-9</v>
      </c>
      <c r="AI99" s="19">
        <v>4.013867721697972E-26</v>
      </c>
      <c r="AJ99" s="19">
        <v>4.2893904135645252E-3</v>
      </c>
      <c r="AK99" s="19">
        <v>0.86584127731322502</v>
      </c>
      <c r="AL99" s="19">
        <v>175.53458826639167</v>
      </c>
      <c r="AT99" s="19">
        <v>445</v>
      </c>
      <c r="AU99" s="19">
        <v>647</v>
      </c>
      <c r="AV99" s="19">
        <v>257.64255988415022</v>
      </c>
      <c r="AW99" s="19">
        <v>1.5598295550885337E-8</v>
      </c>
      <c r="AX99" s="19">
        <v>1.3345706797847336E-24</v>
      </c>
      <c r="AY99" s="19">
        <v>3.4441317539060412</v>
      </c>
      <c r="AZ99" s="19">
        <v>5.7782578980707529</v>
      </c>
      <c r="BA99" s="19">
        <v>248.42017021657512</v>
      </c>
      <c r="BI99" s="19">
        <v>445</v>
      </c>
      <c r="BJ99" s="19">
        <v>295</v>
      </c>
      <c r="BK99" s="19">
        <v>294.99607014487873</v>
      </c>
      <c r="BL99" s="19">
        <v>1.6527679782475305E-14</v>
      </c>
      <c r="BM99" s="19">
        <v>2.2608863785327217E-15</v>
      </c>
      <c r="BN99" s="19">
        <v>1.6141259085798569</v>
      </c>
      <c r="BO99" s="19">
        <v>9.4937437212395768</v>
      </c>
      <c r="BP99" s="19">
        <v>283.88820051505928</v>
      </c>
      <c r="BX99" s="19">
        <v>445</v>
      </c>
      <c r="BY99" s="19">
        <v>553</v>
      </c>
      <c r="BZ99" s="19">
        <v>403.05458954232586</v>
      </c>
      <c r="CA99" s="19">
        <v>2.9163943320266485E-11</v>
      </c>
      <c r="CB99" s="19">
        <v>1.2116277705578912E-15</v>
      </c>
      <c r="CC99" s="19">
        <v>7.6602493464738339E-2</v>
      </c>
      <c r="CD99" s="19">
        <v>17.532004405187674</v>
      </c>
      <c r="CE99" s="19">
        <v>385.4459826436443</v>
      </c>
      <c r="CM99" s="19">
        <v>445</v>
      </c>
      <c r="CN99" s="19">
        <v>853</v>
      </c>
      <c r="CO99" s="19">
        <v>833.4722723314751</v>
      </c>
      <c r="CP99" s="19">
        <v>2.9525509665249344E-6</v>
      </c>
      <c r="CQ99" s="19">
        <v>4.2445448367703688E-15</v>
      </c>
      <c r="CR99" s="19">
        <v>5.3197253463631869E-2</v>
      </c>
      <c r="CS99" s="19">
        <v>44.535105768803334</v>
      </c>
      <c r="CT99" s="19">
        <v>788.8839663566572</v>
      </c>
      <c r="DB99" s="19">
        <v>445</v>
      </c>
      <c r="DC99" s="19">
        <v>1308</v>
      </c>
      <c r="DD99" s="19">
        <v>1472.1343660394464</v>
      </c>
      <c r="DE99" s="19">
        <v>2.317944096705259E-3</v>
      </c>
      <c r="DF99" s="19">
        <v>2.8433094098758824E-13</v>
      </c>
      <c r="DG99" s="19">
        <v>0.11159787752952394</v>
      </c>
      <c r="DH99" s="19">
        <v>48.424918164435311</v>
      </c>
      <c r="DI99" s="19">
        <v>1423.5955320533847</v>
      </c>
      <c r="DQ99" s="19">
        <v>445</v>
      </c>
      <c r="DR99" s="19">
        <v>1623</v>
      </c>
      <c r="DS99" s="19">
        <v>1623.2234304978126</v>
      </c>
      <c r="DT99" s="19">
        <v>2.4485926749266515E-2</v>
      </c>
      <c r="DU99" s="19">
        <v>1.1673305585887809E-8</v>
      </c>
      <c r="DV99" s="19">
        <v>2.1849660610762777E-2</v>
      </c>
      <c r="DW99" s="19">
        <v>63.036554309791718</v>
      </c>
      <c r="DX99" s="19">
        <v>1556.1405405889875</v>
      </c>
      <c r="EF99" s="19">
        <v>445</v>
      </c>
      <c r="EG99" s="19">
        <v>2096</v>
      </c>
      <c r="EH99" s="19">
        <v>2096.8669893620354</v>
      </c>
      <c r="EI99" s="19">
        <v>1.5749103050643507E-2</v>
      </c>
      <c r="EJ99" s="19">
        <v>2.1687314152918129E-7</v>
      </c>
      <c r="EK99" s="19">
        <v>1.4435742643895842E-5</v>
      </c>
      <c r="EL99" s="19">
        <v>75.045294168437366</v>
      </c>
      <c r="EM99" s="19">
        <v>2021.8059314379316</v>
      </c>
    </row>
    <row r="100" spans="1:143" x14ac:dyDescent="0.25">
      <c r="A100" s="51"/>
      <c r="B100" s="44">
        <f t="shared" si="1"/>
        <v>239.33333333333334</v>
      </c>
      <c r="C100"/>
      <c r="D100" s="5"/>
      <c r="E100" s="5"/>
      <c r="F100" s="5"/>
      <c r="G100" s="5"/>
      <c r="H100" s="5"/>
      <c r="I100" s="5"/>
      <c r="J100" s="5"/>
      <c r="K100" s="5"/>
      <c r="M100" s="17"/>
      <c r="N100" s="17">
        <v>-52.971296296296259</v>
      </c>
      <c r="O100" s="17">
        <v>6.9523148148148177</v>
      </c>
      <c r="P100" s="19">
        <f>IF('Data-Plot'!C100="","",$Q$11+('Data-Plot'!C100-'Data-Plot'!D100)*$P$9)</f>
        <v>123427.60178605416</v>
      </c>
      <c r="Q100" s="19">
        <f>IF('Data-Plot'!C100="","",MAX('Data-Plot'!$C$11:$C$1010)*(1+$Q$9/100))</f>
        <v>123527.25</v>
      </c>
      <c r="R100" s="19">
        <f>IF('Data-Plot'!C100="","",('Data-Plot'!C100-'Data-Plot'!D100)*$P$9)</f>
        <v>-99.648213945839871</v>
      </c>
      <c r="S100" s="19">
        <v>1586.6482139458399</v>
      </c>
      <c r="T100" s="19">
        <v>1.3047539115179366E-2</v>
      </c>
      <c r="U100" s="19">
        <v>1.2747418229387773E-7</v>
      </c>
      <c r="V100" s="19">
        <v>6.7767918366085268E-6</v>
      </c>
      <c r="W100" s="19">
        <v>52.82290260509739</v>
      </c>
      <c r="X100" s="19">
        <v>1533.8122568973613</v>
      </c>
      <c r="AC100" s="17"/>
      <c r="AE100" s="19">
        <v>450</v>
      </c>
      <c r="AF100" s="19">
        <v>362</v>
      </c>
      <c r="AG100" s="19">
        <v>135.02413094787806</v>
      </c>
      <c r="AH100" s="19">
        <v>4.0854140899788363E-9</v>
      </c>
      <c r="AI100" s="19">
        <v>8.6214350903500825E-27</v>
      </c>
      <c r="AJ100" s="19">
        <v>2.9567498090149686E-3</v>
      </c>
      <c r="AK100" s="19">
        <v>0.54439845167199163</v>
      </c>
      <c r="AL100" s="19">
        <v>134.47677574231164</v>
      </c>
      <c r="AT100" s="19">
        <v>450</v>
      </c>
      <c r="AU100" s="19">
        <v>341</v>
      </c>
      <c r="AV100" s="19">
        <v>190.31035802149265</v>
      </c>
      <c r="AW100" s="19">
        <v>1.1155536646276264E-8</v>
      </c>
      <c r="AX100" s="19">
        <v>3.0558441259498869E-25</v>
      </c>
      <c r="AY100" s="19">
        <v>2.9098234884590246</v>
      </c>
      <c r="AZ100" s="19">
        <v>3.9708951671694184</v>
      </c>
      <c r="BA100" s="19">
        <v>183.42963935470866</v>
      </c>
      <c r="BI100" s="19">
        <v>450</v>
      </c>
      <c r="BJ100" s="19">
        <v>213</v>
      </c>
      <c r="BK100" s="19">
        <v>208.62158990257436</v>
      </c>
      <c r="BL100" s="19">
        <v>9.7597629840318359E-15</v>
      </c>
      <c r="BM100" s="19">
        <v>8.8744436892165128E-16</v>
      </c>
      <c r="BN100" s="19">
        <v>1.3165624947916654</v>
      </c>
      <c r="BO100" s="19">
        <v>6.5410210344519442</v>
      </c>
      <c r="BP100" s="19">
        <v>200.76400637333074</v>
      </c>
      <c r="BX100" s="19">
        <v>450</v>
      </c>
      <c r="BY100" s="19">
        <v>672</v>
      </c>
      <c r="BZ100" s="19">
        <v>279.38189842191014</v>
      </c>
      <c r="CA100" s="19">
        <v>1.9028626638698091E-11</v>
      </c>
      <c r="CB100" s="19">
        <v>4.6572792889160108E-16</v>
      </c>
      <c r="CC100" s="19">
        <v>5.6366121026992504E-2</v>
      </c>
      <c r="CD100" s="19">
        <v>12.318794661669754</v>
      </c>
      <c r="CE100" s="19">
        <v>267.00673763919434</v>
      </c>
      <c r="CM100" s="19">
        <v>450</v>
      </c>
      <c r="CN100" s="19">
        <v>671</v>
      </c>
      <c r="CO100" s="19">
        <v>610.88098379829546</v>
      </c>
      <c r="CP100" s="19">
        <v>2.224065590249621E-6</v>
      </c>
      <c r="CQ100" s="19">
        <v>1.6726668747453336E-15</v>
      </c>
      <c r="CR100" s="19">
        <v>3.8237099307221772E-2</v>
      </c>
      <c r="CS100" s="19">
        <v>32.125280263233932</v>
      </c>
      <c r="CT100" s="19">
        <v>578.71746421168871</v>
      </c>
      <c r="DB100" s="19">
        <v>450</v>
      </c>
      <c r="DC100" s="19">
        <v>1258</v>
      </c>
      <c r="DD100" s="19">
        <v>1117.1296829730566</v>
      </c>
      <c r="DE100" s="19">
        <v>1.8910859892237205E-3</v>
      </c>
      <c r="DF100" s="19">
        <v>1.2317627818735953E-13</v>
      </c>
      <c r="DG100" s="19">
        <v>7.8861382609709055E-2</v>
      </c>
      <c r="DH100" s="19">
        <v>34.158730612040451</v>
      </c>
      <c r="DI100" s="19">
        <v>1082.8901998924171</v>
      </c>
      <c r="DQ100" s="19">
        <v>450</v>
      </c>
      <c r="DR100" s="19">
        <v>1115</v>
      </c>
      <c r="DS100" s="19">
        <v>1199.6150643493581</v>
      </c>
      <c r="DT100" s="19">
        <v>2.0496785556581087E-2</v>
      </c>
      <c r="DU100" s="19">
        <v>6.4396827348017216E-9</v>
      </c>
      <c r="DV100" s="19">
        <v>1.3855585435431595E-2</v>
      </c>
      <c r="DW100" s="19">
        <v>44.325332176998394</v>
      </c>
      <c r="DX100" s="19">
        <v>1151.2553797949281</v>
      </c>
      <c r="EF100" s="19">
        <v>450</v>
      </c>
      <c r="EG100" s="19">
        <v>1487</v>
      </c>
      <c r="EH100" s="19">
        <v>1586.6482139458399</v>
      </c>
      <c r="EI100" s="19">
        <v>1.3047539115179366E-2</v>
      </c>
      <c r="EJ100" s="19">
        <v>1.2747418229387773E-7</v>
      </c>
      <c r="EK100" s="19">
        <v>6.7767918366085268E-6</v>
      </c>
      <c r="EL100" s="19">
        <v>52.82290260509739</v>
      </c>
      <c r="EM100" s="19">
        <v>1533.8122568973613</v>
      </c>
    </row>
    <row r="101" spans="1:143" x14ac:dyDescent="0.25">
      <c r="A101" s="51"/>
      <c r="B101" s="44">
        <f t="shared" si="1"/>
        <v>241.8</v>
      </c>
      <c r="C101"/>
      <c r="D101" s="5"/>
      <c r="E101" s="5"/>
      <c r="F101" s="5"/>
      <c r="G101" s="5"/>
      <c r="H101" s="5"/>
      <c r="I101" s="5"/>
      <c r="J101" s="5"/>
      <c r="K101" s="5"/>
      <c r="M101" s="17"/>
      <c r="N101" s="5"/>
      <c r="P101" s="19" t="str">
        <f>IF('Data-Plot'!C101="","",$Q$11+('Data-Plot'!C101-'Data-Plot'!D101)*$P$9)</f>
        <v/>
      </c>
      <c r="Q101" s="19" t="str">
        <f>IF('Data-Plot'!C101="","",MAX('Data-Plot'!$C$11:$C$1010)*(1+$Q$9/100))</f>
        <v/>
      </c>
      <c r="R101" s="19" t="str">
        <f>IF('Data-Plot'!C101="","",('Data-Plot'!C101-'Data-Plot'!D101)*$P$9)</f>
        <v/>
      </c>
      <c r="S101" s="19">
        <v>423.32867069048325</v>
      </c>
      <c r="AC101" s="17"/>
    </row>
    <row r="102" spans="1:143" x14ac:dyDescent="0.25">
      <c r="A102" s="51"/>
      <c r="B102" s="44">
        <f t="shared" si="1"/>
        <v>244.26666666666668</v>
      </c>
      <c r="C102"/>
      <c r="D102" s="5"/>
      <c r="E102" s="5"/>
      <c r="F102" s="5"/>
      <c r="G102" s="5"/>
      <c r="H102" s="5"/>
      <c r="I102" s="5"/>
      <c r="J102" s="5"/>
      <c r="K102" s="5"/>
      <c r="M102" s="17"/>
      <c r="N102" s="5"/>
      <c r="P102" s="19" t="str">
        <f>IF('Data-Plot'!C102="","",$Q$11+('Data-Plot'!C102-'Data-Plot'!D102)*$P$9)</f>
        <v/>
      </c>
      <c r="Q102" s="19" t="str">
        <f>IF('Data-Plot'!C102="","",MAX('Data-Plot'!$C$11:$C$1010)*(1+$Q$9/100))</f>
        <v/>
      </c>
      <c r="R102" s="19" t="str">
        <f>IF('Data-Plot'!C102="","",('Data-Plot'!C102-'Data-Plot'!D102)*$P$9)</f>
        <v/>
      </c>
      <c r="S102" s="19">
        <v>399.00213833130982</v>
      </c>
      <c r="AC102" s="17"/>
    </row>
    <row r="103" spans="1:143" x14ac:dyDescent="0.25">
      <c r="A103" s="51"/>
      <c r="B103" s="44">
        <f t="shared" si="1"/>
        <v>246.73333333333332</v>
      </c>
      <c r="C103"/>
      <c r="D103" s="5"/>
      <c r="E103" s="5"/>
      <c r="F103" s="5"/>
      <c r="G103" s="5"/>
      <c r="H103" s="5"/>
      <c r="I103" s="5"/>
      <c r="J103" s="5"/>
      <c r="K103" s="5"/>
      <c r="M103" s="17"/>
      <c r="N103" s="5"/>
      <c r="P103" s="19" t="str">
        <f>IF('Data-Plot'!C103="","",$Q$11+('Data-Plot'!C103-'Data-Plot'!D103)*$P$9)</f>
        <v/>
      </c>
      <c r="Q103" s="19" t="str">
        <f>IF('Data-Plot'!C103="","",MAX('Data-Plot'!$C$11:$C$1010)*(1+$Q$9/100))</f>
        <v/>
      </c>
      <c r="R103" s="19" t="str">
        <f>IF('Data-Plot'!C103="","",('Data-Plot'!C103-'Data-Plot'!D103)*$P$9)</f>
        <v/>
      </c>
      <c r="S103" s="19">
        <v>388.69607210664066</v>
      </c>
      <c r="AC103" s="17"/>
    </row>
    <row r="104" spans="1:143" x14ac:dyDescent="0.25">
      <c r="A104" s="51"/>
      <c r="B104" s="44">
        <f t="shared" si="1"/>
        <v>249.2</v>
      </c>
      <c r="C104"/>
      <c r="D104" s="5"/>
      <c r="E104" s="5"/>
      <c r="F104" s="5"/>
      <c r="G104" s="5"/>
      <c r="H104" s="5"/>
      <c r="I104" s="5"/>
      <c r="J104" s="5"/>
      <c r="K104" s="5"/>
      <c r="M104" s="17"/>
      <c r="N104" s="5"/>
      <c r="P104" s="19" t="str">
        <f>IF('Data-Plot'!C104="","",$Q$11+('Data-Plot'!C104-'Data-Plot'!D104)*$P$9)</f>
        <v/>
      </c>
      <c r="Q104" s="19" t="str">
        <f>IF('Data-Plot'!C104="","",MAX('Data-Plot'!$C$11:$C$1010)*(1+$Q$9/100))</f>
        <v/>
      </c>
      <c r="R104" s="19" t="str">
        <f>IF('Data-Plot'!C104="","",('Data-Plot'!C104-'Data-Plot'!D104)*$P$9)</f>
        <v/>
      </c>
      <c r="S104" s="19">
        <v>388.76607014789084</v>
      </c>
      <c r="AC104" s="17"/>
    </row>
    <row r="105" spans="1:143" x14ac:dyDescent="0.25">
      <c r="A105" s="51"/>
      <c r="B105" s="44">
        <f t="shared" si="1"/>
        <v>251.66666666666666</v>
      </c>
      <c r="C105"/>
      <c r="D105" s="5"/>
      <c r="E105" s="5"/>
      <c r="F105" s="5"/>
      <c r="G105" s="5"/>
      <c r="H105" s="5"/>
      <c r="I105" s="5"/>
      <c r="J105" s="5"/>
      <c r="K105" s="5"/>
      <c r="M105" s="17"/>
      <c r="N105" s="5"/>
      <c r="P105" s="19" t="str">
        <f>IF('Data-Plot'!C105="","",$Q$11+('Data-Plot'!C105-'Data-Plot'!D105)*$P$9)</f>
        <v/>
      </c>
      <c r="Q105" s="19" t="str">
        <f>IF('Data-Plot'!C105="","",MAX('Data-Plot'!$C$11:$C$1010)*(1+$Q$9/100))</f>
        <v/>
      </c>
      <c r="R105" s="19" t="str">
        <f>IF('Data-Plot'!C105="","",('Data-Plot'!C105-'Data-Plot'!D105)*$P$9)</f>
        <v/>
      </c>
      <c r="S105" s="19">
        <v>394.31462893427727</v>
      </c>
      <c r="AC105" s="17"/>
    </row>
    <row r="106" spans="1:143" x14ac:dyDescent="0.25">
      <c r="A106" s="51"/>
      <c r="B106" s="44">
        <f t="shared" si="1"/>
        <v>254.13333333333335</v>
      </c>
      <c r="C106"/>
      <c r="D106" s="5"/>
      <c r="E106" s="5"/>
      <c r="F106" s="5"/>
      <c r="G106" s="5"/>
      <c r="H106" s="5"/>
      <c r="I106" s="5"/>
      <c r="J106" s="5"/>
      <c r="K106" s="5"/>
      <c r="M106" s="17"/>
      <c r="N106" s="5"/>
      <c r="P106" s="19" t="str">
        <f>IF('Data-Plot'!C106="","",$Q$11+('Data-Plot'!C106-'Data-Plot'!D106)*$P$9)</f>
        <v/>
      </c>
      <c r="Q106" s="19" t="str">
        <f>IF('Data-Plot'!C106="","",MAX('Data-Plot'!$C$11:$C$1010)*(1+$Q$9/100))</f>
        <v/>
      </c>
      <c r="R106" s="19" t="str">
        <f>IF('Data-Plot'!C106="","",('Data-Plot'!C106-'Data-Plot'!D106)*$P$9)</f>
        <v/>
      </c>
      <c r="S106" s="19">
        <v>400.21693677614445</v>
      </c>
      <c r="AC106" s="17"/>
    </row>
    <row r="107" spans="1:143" x14ac:dyDescent="0.25">
      <c r="A107" s="51"/>
      <c r="B107" s="44">
        <f t="shared" si="1"/>
        <v>256.59999999999997</v>
      </c>
      <c r="C107"/>
      <c r="D107" s="5"/>
      <c r="E107" s="5"/>
      <c r="F107" s="5"/>
      <c r="G107" s="5"/>
      <c r="H107" s="5"/>
      <c r="I107" s="5"/>
      <c r="J107" s="5"/>
      <c r="K107" s="5"/>
      <c r="M107" s="17"/>
      <c r="N107" s="5"/>
      <c r="P107" s="19" t="str">
        <f>IF('Data-Plot'!C107="","",$Q$11+('Data-Plot'!C107-'Data-Plot'!D107)*$P$9)</f>
        <v/>
      </c>
      <c r="Q107" s="19" t="str">
        <f>IF('Data-Plot'!C107="","",MAX('Data-Plot'!$C$11:$C$1010)*(1+$Q$9/100))</f>
        <v/>
      </c>
      <c r="R107" s="19" t="str">
        <f>IF('Data-Plot'!C107="","",('Data-Plot'!C107-'Data-Plot'!D107)*$P$9)</f>
        <v/>
      </c>
      <c r="S107" s="19">
        <v>401.9639475826047</v>
      </c>
      <c r="AC107" s="17"/>
    </row>
    <row r="108" spans="1:143" x14ac:dyDescent="0.25">
      <c r="A108" s="51"/>
      <c r="B108" s="44">
        <f t="shared" si="1"/>
        <v>259.06666666666666</v>
      </c>
      <c r="C108"/>
      <c r="D108" s="5"/>
      <c r="E108" s="5"/>
      <c r="F108" s="5"/>
      <c r="G108" s="5"/>
      <c r="H108" s="5"/>
      <c r="I108" s="5"/>
      <c r="J108" s="5"/>
      <c r="K108" s="5"/>
      <c r="M108" s="17"/>
      <c r="N108" s="5"/>
      <c r="P108" s="19" t="str">
        <f>IF('Data-Plot'!C108="","",$Q$11+('Data-Plot'!C108-'Data-Plot'!D108)*$P$9)</f>
        <v/>
      </c>
      <c r="Q108" s="19" t="str">
        <f>IF('Data-Plot'!C108="","",MAX('Data-Plot'!$C$11:$C$1010)*(1+$Q$9/100))</f>
        <v/>
      </c>
      <c r="R108" s="19" t="str">
        <f>IF('Data-Plot'!C108="","",('Data-Plot'!C108-'Data-Plot'!D108)*$P$9)</f>
        <v/>
      </c>
      <c r="S108" s="19">
        <v>396.17314231867181</v>
      </c>
      <c r="AC108" s="17"/>
    </row>
    <row r="109" spans="1:143" x14ac:dyDescent="0.25">
      <c r="A109" s="51"/>
      <c r="B109" s="44">
        <f t="shared" si="1"/>
        <v>261.5333333333333</v>
      </c>
      <c r="C109"/>
      <c r="D109" s="5"/>
      <c r="E109" s="5"/>
      <c r="F109" s="5"/>
      <c r="G109" s="5"/>
      <c r="H109" s="5"/>
      <c r="I109" s="5"/>
      <c r="J109" s="5"/>
      <c r="K109" s="5"/>
      <c r="M109" s="17"/>
      <c r="N109" s="5"/>
      <c r="P109" s="19" t="str">
        <f>IF('Data-Plot'!C109="","",$Q$11+('Data-Plot'!C109-'Data-Plot'!D109)*$P$9)</f>
        <v/>
      </c>
      <c r="Q109" s="19" t="str">
        <f>IF('Data-Plot'!C109="","",MAX('Data-Plot'!$C$11:$C$1010)*(1+$Q$9/100))</f>
        <v/>
      </c>
      <c r="R109" s="19" t="str">
        <f>IF('Data-Plot'!C109="","",('Data-Plot'!C109-'Data-Plot'!D109)*$P$9)</f>
        <v/>
      </c>
      <c r="S109" s="19">
        <v>380.79614624686718</v>
      </c>
      <c r="AC109" s="17"/>
    </row>
    <row r="110" spans="1:143" x14ac:dyDescent="0.25">
      <c r="A110" s="51"/>
      <c r="B110" s="44">
        <f t="shared" si="1"/>
        <v>264</v>
      </c>
      <c r="C110"/>
      <c r="D110" s="5"/>
      <c r="E110" s="5"/>
      <c r="F110" s="5"/>
      <c r="G110" s="5"/>
      <c r="H110" s="5"/>
      <c r="I110" s="5"/>
      <c r="J110" s="5"/>
      <c r="K110" s="5"/>
      <c r="M110" s="17"/>
      <c r="N110" s="5"/>
      <c r="P110" s="19" t="str">
        <f>IF('Data-Plot'!C110="","",$Q$11+('Data-Plot'!C110-'Data-Plot'!D110)*$P$9)</f>
        <v/>
      </c>
      <c r="Q110" s="19" t="str">
        <f>IF('Data-Plot'!C110="","",MAX('Data-Plot'!$C$11:$C$1010)*(1+$Q$9/100))</f>
        <v/>
      </c>
      <c r="R110" s="19" t="str">
        <f>IF('Data-Plot'!C110="","",('Data-Plot'!C110-'Data-Plot'!D110)*$P$9)</f>
        <v/>
      </c>
      <c r="S110" s="19">
        <v>355.1508287647768</v>
      </c>
      <c r="AC110" s="17"/>
    </row>
    <row r="111" spans="1:143" x14ac:dyDescent="0.25">
      <c r="A111" s="51"/>
      <c r="C111"/>
      <c r="I111"/>
      <c r="M111" s="17"/>
      <c r="P111" s="19" t="str">
        <f>IF('Data-Plot'!C111="","",$Q$11+('Data-Plot'!C111-'Data-Plot'!D111)*$P$9)</f>
        <v/>
      </c>
      <c r="Q111" s="19" t="str">
        <f>IF('Data-Plot'!C111="","",MAX('Data-Plot'!$C$11:$C$1010)*(1+$Q$9/100))</f>
        <v/>
      </c>
      <c r="R111" s="19" t="str">
        <f>IF('Data-Plot'!C111="","",('Data-Plot'!C111-'Data-Plot'!D111)*$P$9)</f>
        <v/>
      </c>
      <c r="S111" s="19">
        <v>319.88448443646945</v>
      </c>
      <c r="AC111" s="17"/>
    </row>
    <row r="112" spans="1:143" x14ac:dyDescent="0.25">
      <c r="A112" s="51"/>
      <c r="B112" s="19">
        <f>10-COUNTIF(C112:L112,1)</f>
        <v>5</v>
      </c>
      <c r="C112" s="19">
        <v>0</v>
      </c>
      <c r="D112" s="19">
        <v>0</v>
      </c>
      <c r="E112" s="19">
        <v>0</v>
      </c>
      <c r="F112" s="19">
        <v>0</v>
      </c>
      <c r="G112" s="19">
        <v>0</v>
      </c>
      <c r="H112" s="19">
        <v>1</v>
      </c>
      <c r="I112" s="19">
        <v>1</v>
      </c>
      <c r="J112" s="19">
        <v>1</v>
      </c>
      <c r="K112" s="19">
        <v>1</v>
      </c>
      <c r="L112" s="19">
        <v>1</v>
      </c>
      <c r="M112" s="17"/>
      <c r="P112" s="19" t="str">
        <f>IF('Data-Plot'!C112="","",$Q$11+('Data-Plot'!C112-'Data-Plot'!D112)*$P$9)</f>
        <v/>
      </c>
      <c r="Q112" s="19" t="str">
        <f>IF('Data-Plot'!C112="","",MAX('Data-Plot'!$C$11:$C$1010)*(1+$Q$9/100))</f>
        <v/>
      </c>
      <c r="R112" s="19" t="str">
        <f>IF('Data-Plot'!C112="","",('Data-Plot'!C112-'Data-Plot'!D112)*$P$9)</f>
        <v/>
      </c>
      <c r="S112" s="19">
        <v>276.88476729927908</v>
      </c>
      <c r="AC112" s="17"/>
    </row>
    <row r="113" spans="1:29" x14ac:dyDescent="0.25">
      <c r="A113" s="51"/>
      <c r="B113" s="34" t="s">
        <v>31</v>
      </c>
      <c r="C113" s="19" t="s">
        <v>45</v>
      </c>
      <c r="D113" s="19" t="s">
        <v>45</v>
      </c>
      <c r="E113" s="19" t="s">
        <v>107</v>
      </c>
      <c r="F113" s="19" t="s">
        <v>46</v>
      </c>
      <c r="G113" s="19" t="s">
        <v>45</v>
      </c>
      <c r="M113" s="17"/>
      <c r="P113" s="19" t="str">
        <f>IF('Data-Plot'!C113="","",$Q$11+('Data-Plot'!C113-'Data-Plot'!D113)*$P$9)</f>
        <v/>
      </c>
      <c r="Q113" s="19" t="str">
        <f>IF('Data-Plot'!C113="","",MAX('Data-Plot'!$C$11:$C$1010)*(1+$Q$9/100))</f>
        <v/>
      </c>
      <c r="R113" s="19" t="str">
        <f>IF('Data-Plot'!C113="","",('Data-Plot'!C113-'Data-Plot'!D113)*$P$9)</f>
        <v/>
      </c>
      <c r="S113" s="19">
        <v>229.08077821149169</v>
      </c>
      <c r="AC113" s="17"/>
    </row>
    <row r="114" spans="1:29" x14ac:dyDescent="0.25">
      <c r="A114" s="51"/>
      <c r="B114" s="34"/>
      <c r="C114" s="19">
        <v>111425.64</v>
      </c>
      <c r="D114" s="19">
        <v>147888.05799999999</v>
      </c>
      <c r="E114" s="19">
        <v>11.330399999999999</v>
      </c>
      <c r="F114" s="19">
        <v>283.29000000000002</v>
      </c>
      <c r="G114" s="19">
        <v>47462.18</v>
      </c>
      <c r="M114" s="17"/>
      <c r="P114" s="19" t="str">
        <f>IF('Data-Plot'!C114="","",$Q$11+('Data-Plot'!C114-'Data-Plot'!D114)*$P$9)</f>
        <v/>
      </c>
      <c r="Q114" s="19" t="str">
        <f>IF('Data-Plot'!C114="","",MAX('Data-Plot'!$C$11:$C$1010)*(1+$Q$9/100))</f>
        <v/>
      </c>
      <c r="R114" s="19" t="str">
        <f>IF('Data-Plot'!C114="","",('Data-Plot'!C114-'Data-Plot'!D114)*$P$9)</f>
        <v/>
      </c>
      <c r="S114" s="25">
        <v>180.07072595676314</v>
      </c>
      <c r="AC114" s="17"/>
    </row>
    <row r="115" spans="1:29" x14ac:dyDescent="0.25">
      <c r="A115" s="51"/>
      <c r="B115" s="34"/>
      <c r="C115" s="19">
        <v>-2.4660000000000002</v>
      </c>
      <c r="D115" s="19">
        <v>-11.645</v>
      </c>
      <c r="E115" s="19">
        <v>0.46350000000000002</v>
      </c>
      <c r="F115" s="19">
        <v>-5398.7049999999999</v>
      </c>
      <c r="G115" s="19">
        <v>-7.87</v>
      </c>
      <c r="M115" s="17"/>
      <c r="P115" s="19" t="str">
        <f>IF('Data-Plot'!C115="","",$Q$11+('Data-Plot'!C115-'Data-Plot'!D115)*$P$9)</f>
        <v/>
      </c>
      <c r="Q115" s="19" t="str">
        <f>IF('Data-Plot'!C115="","",MAX('Data-Plot'!$C$11:$C$1010)*(1+$Q$9/100))</f>
        <v/>
      </c>
      <c r="R115" s="19" t="str">
        <f>IF('Data-Plot'!C115="","",('Data-Plot'!C115-'Data-Plot'!D115)*$P$9)</f>
        <v/>
      </c>
      <c r="S115" s="25">
        <v>133.57360361847282</v>
      </c>
      <c r="AC115" s="17"/>
    </row>
    <row r="116" spans="1:29" x14ac:dyDescent="0.25">
      <c r="A116" s="51"/>
      <c r="B116" s="34"/>
      <c r="C116" s="19">
        <v>719.31299999999999</v>
      </c>
      <c r="D116" s="19">
        <v>179.53399999999999</v>
      </c>
      <c r="E116" s="19">
        <v>-8.0000000000000004E-4</v>
      </c>
      <c r="G116" s="19">
        <v>835.69299999999998</v>
      </c>
      <c r="M116" s="17"/>
      <c r="P116" s="19" t="str">
        <f>IF('Data-Plot'!C116="","",$Q$11+('Data-Plot'!C116-'Data-Plot'!D116)*$P$9)</f>
        <v/>
      </c>
      <c r="Q116" s="19" t="str">
        <f>IF('Data-Plot'!C116="","",MAX('Data-Plot'!$C$11:$C$1010)*(1+$Q$9/100))</f>
        <v/>
      </c>
      <c r="R116" s="19" t="str">
        <f>IF('Data-Plot'!C116="","",('Data-Plot'!C116-'Data-Plot'!D116)*$P$9)</f>
        <v/>
      </c>
      <c r="S116" s="25">
        <v>92.79331153629947</v>
      </c>
      <c r="AC116" s="17"/>
    </row>
    <row r="117" spans="1:29" x14ac:dyDescent="0.25">
      <c r="A117" s="51"/>
      <c r="B117" s="34"/>
      <c r="M117" s="17"/>
      <c r="P117" s="19" t="str">
        <f>IF('Data-Plot'!C117="","",$Q$11+('Data-Plot'!C117-'Data-Plot'!D117)*$P$9)</f>
        <v/>
      </c>
      <c r="Q117" s="19" t="str">
        <f>IF('Data-Plot'!C117="","",MAX('Data-Plot'!$C$11:$C$1010)*(1+$Q$9/100))</f>
        <v/>
      </c>
      <c r="R117" s="19" t="str">
        <f>IF('Data-Plot'!C117="","",('Data-Plot'!C117-'Data-Plot'!D117)*$P$9)</f>
        <v/>
      </c>
      <c r="S117" s="25">
        <v>59.858187820577946</v>
      </c>
      <c r="AC117" s="17"/>
    </row>
    <row r="118" spans="1:29" x14ac:dyDescent="0.25">
      <c r="A118" s="51"/>
      <c r="C118">
        <v>20250.904943089532</v>
      </c>
      <c r="D118">
        <v>3164.0811049976542</v>
      </c>
      <c r="E118">
        <v>5.0348576758483912</v>
      </c>
      <c r="F118">
        <v>5.3725916979142072</v>
      </c>
      <c r="G118">
        <v>9309.8423770013651</v>
      </c>
      <c r="M118" s="17"/>
      <c r="P118" s="19" t="str">
        <f>IF('Data-Plot'!C118="","",$Q$11+('Data-Plot'!C118-'Data-Plot'!D118)*$P$9)</f>
        <v/>
      </c>
      <c r="Q118" s="19" t="str">
        <f>IF('Data-Plot'!C118="","",MAX('Data-Plot'!$C$11:$C$1010)*(1+$Q$9/100))</f>
        <v/>
      </c>
      <c r="R118" s="19" t="str">
        <f>IF('Data-Plot'!C118="","",('Data-Plot'!C118-'Data-Plot'!D118)*$P$9)</f>
        <v/>
      </c>
      <c r="S118" s="25">
        <v>35.512982643215011</v>
      </c>
      <c r="AC118" s="17"/>
    </row>
    <row r="119" spans="1:29" x14ac:dyDescent="0.25">
      <c r="A119" s="51"/>
      <c r="C119">
        <v>1.7868935040229164</v>
      </c>
      <c r="D119">
        <v>0.73976022947548481</v>
      </c>
      <c r="E119">
        <v>5.9019115384399586E-2</v>
      </c>
      <c r="F119">
        <v>754.28776621864051</v>
      </c>
      <c r="G119">
        <v>1.4842734053827797</v>
      </c>
      <c r="M119" s="17"/>
      <c r="P119" s="19" t="str">
        <f>IF('Data-Plot'!C119="","",$Q$11+('Data-Plot'!C119-'Data-Plot'!D119)*$P$9)</f>
        <v/>
      </c>
      <c r="Q119" s="19" t="str">
        <f>IF('Data-Plot'!C119="","",MAX('Data-Plot'!$C$11:$C$1010)*(1+$Q$9/100))</f>
        <v/>
      </c>
      <c r="R119" s="19" t="str">
        <f>IF('Data-Plot'!C119="","",('Data-Plot'!C119-'Data-Plot'!D119)*$P$9)</f>
        <v/>
      </c>
      <c r="S119" s="25">
        <v>19.171644534511625</v>
      </c>
      <c r="AC119" s="17"/>
    </row>
    <row r="120" spans="1:29" x14ac:dyDescent="0.25">
      <c r="A120" s="51"/>
      <c r="C120">
        <v>157.18781441408728</v>
      </c>
      <c r="D120">
        <v>7.3030051537227472</v>
      </c>
      <c r="E120">
        <v>1.6222138585211617E-4</v>
      </c>
      <c r="F120"/>
      <c r="G120">
        <v>190.93652495474538</v>
      </c>
      <c r="M120" s="17"/>
      <c r="P120" s="19" t="str">
        <f>IF('Data-Plot'!C120="","",$Q$11+('Data-Plot'!C120-'Data-Plot'!D120)*$P$9)</f>
        <v/>
      </c>
      <c r="Q120" s="19" t="str">
        <f>IF('Data-Plot'!C120="","",MAX('Data-Plot'!$C$11:$C$1010)*(1+$Q$9/100))</f>
        <v/>
      </c>
      <c r="R120" s="19" t="str">
        <f>IF('Data-Plot'!C120="","",('Data-Plot'!C120-'Data-Plot'!D120)*$P$9)</f>
        <v/>
      </c>
      <c r="S120" s="25">
        <v>9.3056474535778069</v>
      </c>
      <c r="AC120" s="17"/>
    </row>
    <row r="121" spans="1:29" x14ac:dyDescent="0.25">
      <c r="A121" s="51"/>
      <c r="C121"/>
      <c r="D121"/>
      <c r="E121"/>
      <c r="F121"/>
      <c r="G121"/>
      <c r="M121" s="17"/>
      <c r="P121" s="19" t="str">
        <f>IF('Data-Plot'!C121="","",$Q$11+('Data-Plot'!C121-'Data-Plot'!D121)*$P$9)</f>
        <v/>
      </c>
      <c r="Q121" s="19" t="str">
        <f>IF('Data-Plot'!C121="","",MAX('Data-Plot'!$C$11:$C$1010)*(1+$Q$9/100))</f>
        <v/>
      </c>
      <c r="R121" s="19" t="str">
        <f>IF('Data-Plot'!C121="","",('Data-Plot'!C121-'Data-Plot'!D121)*$P$9)</f>
        <v/>
      </c>
      <c r="S121" s="25">
        <v>4.0073134703814324</v>
      </c>
      <c r="AC121" s="17"/>
    </row>
    <row r="122" spans="1:29" x14ac:dyDescent="0.25">
      <c r="A122" s="51"/>
      <c r="B122" s="19">
        <f>10-COUNTIF(C122:L122,1)</f>
        <v>5</v>
      </c>
      <c r="C122">
        <v>0</v>
      </c>
      <c r="D122">
        <v>0</v>
      </c>
      <c r="E122">
        <v>0</v>
      </c>
      <c r="F122">
        <v>0</v>
      </c>
      <c r="G122">
        <v>0</v>
      </c>
      <c r="H122" s="19">
        <v>1</v>
      </c>
      <c r="I122" s="19">
        <v>1</v>
      </c>
      <c r="J122" s="19">
        <v>1</v>
      </c>
      <c r="K122" s="19">
        <v>1</v>
      </c>
      <c r="L122" s="19">
        <v>1</v>
      </c>
      <c r="M122" s="17"/>
      <c r="P122" s="19" t="str">
        <f>IF('Data-Plot'!C122="","",$Q$11+('Data-Plot'!C122-'Data-Plot'!D122)*$P$9)</f>
        <v/>
      </c>
      <c r="Q122" s="19" t="str">
        <f>IF('Data-Plot'!C122="","",MAX('Data-Plot'!$C$11:$C$1010)*(1+$Q$9/100))</f>
        <v/>
      </c>
      <c r="R122" s="19" t="str">
        <f>IF('Data-Plot'!C122="","",('Data-Plot'!C122-'Data-Plot'!D122)*$P$9)</f>
        <v/>
      </c>
      <c r="S122" s="25">
        <v>1.5084150344716987</v>
      </c>
      <c r="AC122" s="17"/>
    </row>
    <row r="123" spans="1:29" x14ac:dyDescent="0.25">
      <c r="A123" s="34"/>
      <c r="B123" s="34" t="s">
        <v>15</v>
      </c>
      <c r="C123" s="19" t="s">
        <v>45</v>
      </c>
      <c r="D123" s="19" t="s">
        <v>45</v>
      </c>
      <c r="E123" s="19" t="s">
        <v>107</v>
      </c>
      <c r="F123" s="19" t="s">
        <v>46</v>
      </c>
      <c r="G123" s="19" t="s">
        <v>45</v>
      </c>
      <c r="M123" s="17"/>
      <c r="P123" s="19" t="str">
        <f>IF('Data-Plot'!C123="","",$Q$11+('Data-Plot'!C123-'Data-Plot'!D123)*$P$9)</f>
        <v/>
      </c>
      <c r="Q123" s="19" t="str">
        <f>IF('Data-Plot'!C123="","",MAX('Data-Plot'!$C$11:$C$1010)*(1+$Q$9/100))</f>
        <v/>
      </c>
      <c r="R123" s="19" t="str">
        <f>IF('Data-Plot'!C123="","",('Data-Plot'!C123-'Data-Plot'!D123)*$P$9)</f>
        <v/>
      </c>
      <c r="S123" s="25">
        <v>0.48815823206717107</v>
      </c>
      <c r="AC123" s="17"/>
    </row>
    <row r="124" spans="1:29" x14ac:dyDescent="0.25">
      <c r="A124" s="34"/>
      <c r="B124" s="34"/>
      <c r="C124" s="19">
        <v>13528555.852</v>
      </c>
      <c r="D124" s="19">
        <v>9133674.5380000006</v>
      </c>
      <c r="E124" s="19">
        <v>787.24059999999997</v>
      </c>
      <c r="F124" s="19">
        <v>20672.96</v>
      </c>
      <c r="G124" s="19">
        <v>3508148.2170000002</v>
      </c>
      <c r="M124" s="17"/>
      <c r="P124" s="19" t="str">
        <f>IF('Data-Plot'!C124="","",$Q$11+('Data-Plot'!C124-'Data-Plot'!D124)*$P$9)</f>
        <v/>
      </c>
      <c r="Q124" s="19" t="str">
        <f>IF('Data-Plot'!C124="","",MAX('Data-Plot'!$C$11:$C$1010)*(1+$Q$9/100))</f>
        <v/>
      </c>
      <c r="R124" s="19" t="str">
        <f>IF('Data-Plot'!C124="","",('Data-Plot'!C124-'Data-Plot'!D124)*$P$9)</f>
        <v/>
      </c>
      <c r="S124" s="25">
        <v>0.13334652335302558</v>
      </c>
      <c r="AC124" s="17"/>
    </row>
    <row r="125" spans="1:29" x14ac:dyDescent="0.25">
      <c r="A125" s="34"/>
      <c r="B125" s="34"/>
      <c r="C125" s="19">
        <v>-6.8639999999999999</v>
      </c>
      <c r="D125" s="19">
        <v>-11.055</v>
      </c>
      <c r="E125" s="19">
        <v>33.790300000000002</v>
      </c>
      <c r="F125" s="19">
        <v>-386399.42099999997</v>
      </c>
      <c r="G125" s="19">
        <v>-8.2010000000000005</v>
      </c>
      <c r="M125" s="17"/>
      <c r="P125" s="19" t="str">
        <f>IF('Data-Plot'!C125="","",$Q$11+('Data-Plot'!C125-'Data-Plot'!D125)*$P$9)</f>
        <v/>
      </c>
      <c r="Q125" s="19" t="str">
        <f>IF('Data-Plot'!C125="","",MAX('Data-Plot'!$C$11:$C$1010)*(1+$Q$9/100))</f>
        <v/>
      </c>
      <c r="R125" s="19" t="str">
        <f>IF('Data-Plot'!C125="","",('Data-Plot'!C125-'Data-Plot'!D125)*$P$9)</f>
        <v/>
      </c>
      <c r="S125" s="25">
        <v>3.0123980075999215E-2</v>
      </c>
      <c r="AC125" s="17"/>
    </row>
    <row r="126" spans="1:29" x14ac:dyDescent="0.25">
      <c r="A126" s="34"/>
      <c r="B126" s="34"/>
      <c r="C126" s="19">
        <v>1684.1990000000001</v>
      </c>
      <c r="D126" s="19">
        <v>210.768</v>
      </c>
      <c r="E126" s="19">
        <v>-6.7000000000000004E-2</v>
      </c>
      <c r="G126" s="19">
        <v>1104.3789999999999</v>
      </c>
      <c r="M126" s="17"/>
      <c r="P126" s="19" t="str">
        <f>IF('Data-Plot'!C126="","",$Q$11+('Data-Plot'!C126-'Data-Plot'!D126)*$P$9)</f>
        <v/>
      </c>
      <c r="Q126" s="19" t="str">
        <f>IF('Data-Plot'!C126="","",MAX('Data-Plot'!$C$11:$C$1010)*(1+$Q$9/100))</f>
        <v/>
      </c>
      <c r="R126" s="19" t="str">
        <f>IF('Data-Plot'!C126="","",('Data-Plot'!C126-'Data-Plot'!D126)*$P$9)</f>
        <v/>
      </c>
      <c r="S126" s="25">
        <v>5.5019334963599936E-3</v>
      </c>
      <c r="AC126" s="17"/>
    </row>
    <row r="127" spans="1:29" x14ac:dyDescent="0.25">
      <c r="A127" s="34"/>
      <c r="B127" s="34"/>
      <c r="M127" s="17"/>
      <c r="P127" s="19" t="str">
        <f>IF('Data-Plot'!C127="","",$Q$11+('Data-Plot'!C127-'Data-Plot'!D127)*$P$9)</f>
        <v/>
      </c>
      <c r="Q127" s="19" t="str">
        <f>IF('Data-Plot'!C127="","",MAX('Data-Plot'!$C$11:$C$1010)*(1+$Q$9/100))</f>
        <v/>
      </c>
      <c r="R127" s="19" t="str">
        <f>IF('Data-Plot'!C127="","",('Data-Plot'!C127-'Data-Plot'!D127)*$P$9)</f>
        <v/>
      </c>
      <c r="S127" s="25">
        <v>7.9231951087482919E-4</v>
      </c>
      <c r="AC127" s="17"/>
    </row>
    <row r="128" spans="1:29" x14ac:dyDescent="0.25">
      <c r="A128" s="34"/>
      <c r="C128">
        <v>6987437.4289245913</v>
      </c>
      <c r="D128">
        <v>289429.90598556207</v>
      </c>
      <c r="E128">
        <v>385.78350700146467</v>
      </c>
      <c r="F128">
        <v>349.37196287989269</v>
      </c>
      <c r="G128">
        <v>1460886.5082081193</v>
      </c>
      <c r="M128" s="17"/>
      <c r="P128" s="19" t="str">
        <f>IF('Data-Plot'!C128="","",$Q$11+('Data-Plot'!C128-'Data-Plot'!D128)*$P$9)</f>
        <v/>
      </c>
      <c r="Q128" s="19" t="str">
        <f>IF('Data-Plot'!C128="","",MAX('Data-Plot'!$C$11:$C$1010)*(1+$Q$9/100))</f>
        <v/>
      </c>
      <c r="R128" s="19" t="str">
        <f>IF('Data-Plot'!C128="","",('Data-Plot'!C128-'Data-Plot'!D128)*$P$9)</f>
        <v/>
      </c>
      <c r="S128" s="25">
        <v>8.7513344809165243E-5</v>
      </c>
      <c r="AC128" s="17"/>
    </row>
    <row r="129" spans="1:29" x14ac:dyDescent="0.25">
      <c r="A129" s="34"/>
      <c r="C129">
        <v>1.9481756304693036</v>
      </c>
      <c r="D129">
        <v>0.94115346453153959</v>
      </c>
      <c r="E129">
        <v>4.5221936306831516</v>
      </c>
      <c r="F129">
        <v>49050.255868579166</v>
      </c>
      <c r="G129">
        <v>2.3528736025321706</v>
      </c>
      <c r="M129" s="17"/>
      <c r="P129" s="19" t="str">
        <f>IF('Data-Plot'!C129="","",$Q$11+('Data-Plot'!C129-'Data-Plot'!D129)*$P$9)</f>
        <v/>
      </c>
      <c r="Q129" s="19" t="str">
        <f>IF('Data-Plot'!C129="","",MAX('Data-Plot'!$C$11:$C$1010)*(1+$Q$9/100))</f>
        <v/>
      </c>
      <c r="R129" s="19" t="str">
        <f>IF('Data-Plot'!C129="","",('Data-Plot'!C129-'Data-Plot'!D129)*$P$9)</f>
        <v/>
      </c>
      <c r="S129" s="25">
        <v>7.203321801382653E-6</v>
      </c>
      <c r="AC129" s="17"/>
    </row>
    <row r="130" spans="1:29" x14ac:dyDescent="0.25">
      <c r="A130" s="34"/>
      <c r="C130">
        <v>939.3624213805756</v>
      </c>
      <c r="D130">
        <v>11.677619385778769</v>
      </c>
      <c r="E130">
        <v>1.2429812156333061E-2</v>
      </c>
      <c r="F130"/>
      <c r="G130">
        <v>516.22231209291033</v>
      </c>
      <c r="M130" s="17"/>
      <c r="P130" s="19" t="str">
        <f>IF('Data-Plot'!C130="","",$Q$11+('Data-Plot'!C130-'Data-Plot'!D130)*$P$9)</f>
        <v/>
      </c>
      <c r="Q130" s="19" t="str">
        <f>IF('Data-Plot'!C130="","",MAX('Data-Plot'!$C$11:$C$1010)*(1+$Q$9/100))</f>
        <v/>
      </c>
      <c r="R130" s="19" t="str">
        <f>IF('Data-Plot'!C130="","",('Data-Plot'!C130-'Data-Plot'!D130)*$P$9)</f>
        <v/>
      </c>
      <c r="S130" s="25">
        <v>4.4165753181573983E-7</v>
      </c>
      <c r="AC130" s="17"/>
    </row>
    <row r="131" spans="1:29" x14ac:dyDescent="0.25">
      <c r="A131" s="34"/>
      <c r="C131"/>
      <c r="D131"/>
      <c r="E131"/>
      <c r="F131"/>
      <c r="G131"/>
      <c r="M131" s="17"/>
      <c r="P131" s="19" t="str">
        <f>IF('Data-Plot'!C131="","",$Q$11+('Data-Plot'!C131-'Data-Plot'!D131)*$P$9)</f>
        <v/>
      </c>
      <c r="Q131" s="19" t="str">
        <f>IF('Data-Plot'!C131="","",MAX('Data-Plot'!$C$11:$C$1010)*(1+$Q$9/100))</f>
        <v/>
      </c>
      <c r="R131" s="19" t="str">
        <f>IF('Data-Plot'!C131="","",('Data-Plot'!C131-'Data-Plot'!D131)*$P$9)</f>
        <v/>
      </c>
      <c r="S131" s="25">
        <v>3.4703207531472344E-8</v>
      </c>
      <c r="AC131" s="17"/>
    </row>
    <row r="132" spans="1:29" x14ac:dyDescent="0.25">
      <c r="A132" s="34"/>
      <c r="B132" s="19">
        <f>10-COUNTIF(C132:L132,1)</f>
        <v>0</v>
      </c>
      <c r="C132">
        <v>1</v>
      </c>
      <c r="D132">
        <v>1</v>
      </c>
      <c r="E132">
        <v>1</v>
      </c>
      <c r="F132">
        <v>1</v>
      </c>
      <c r="G132">
        <v>1</v>
      </c>
      <c r="H132" s="19">
        <v>1</v>
      </c>
      <c r="I132" s="19">
        <v>1</v>
      </c>
      <c r="J132" s="19">
        <v>1</v>
      </c>
      <c r="K132" s="19">
        <v>1</v>
      </c>
      <c r="L132" s="19">
        <v>1</v>
      </c>
      <c r="M132" s="17"/>
      <c r="P132" s="19" t="str">
        <f>IF('Data-Plot'!C132="","",$Q$11+('Data-Plot'!C132-'Data-Plot'!D132)*$P$9)</f>
        <v/>
      </c>
      <c r="Q132" s="19" t="str">
        <f>IF('Data-Plot'!C132="","",MAX('Data-Plot'!$C$11:$C$1010)*(1+$Q$9/100))</f>
        <v/>
      </c>
      <c r="R132" s="19" t="str">
        <f>IF('Data-Plot'!C132="","",('Data-Plot'!C132-'Data-Plot'!D132)*$P$9)</f>
        <v/>
      </c>
      <c r="S132" s="25"/>
      <c r="AC132" s="17"/>
    </row>
    <row r="133" spans="1:29" x14ac:dyDescent="0.25">
      <c r="A133" s="34"/>
      <c r="B133" s="34" t="s">
        <v>36</v>
      </c>
      <c r="M133" s="17"/>
      <c r="P133" s="19" t="str">
        <f>IF('Data-Plot'!C133="","",$Q$11+('Data-Plot'!C133-'Data-Plot'!D133)*$P$9)</f>
        <v/>
      </c>
      <c r="Q133" s="19" t="str">
        <f>IF('Data-Plot'!C133="","",MAX('Data-Plot'!$C$11:$C$1010)*(1+$Q$9/100))</f>
        <v/>
      </c>
      <c r="R133" s="19" t="str">
        <f>IF('Data-Plot'!C133="","",('Data-Plot'!C133-'Data-Plot'!D133)*$P$9)</f>
        <v/>
      </c>
      <c r="S133" s="25">
        <v>319.75933239728829</v>
      </c>
      <c r="AC133" s="17"/>
    </row>
    <row r="134" spans="1:29" x14ac:dyDescent="0.25">
      <c r="A134" s="34"/>
      <c r="B134" s="34"/>
      <c r="M134" s="17"/>
      <c r="P134" s="19" t="str">
        <f>IF('Data-Plot'!C134="","",$Q$11+('Data-Plot'!C134-'Data-Plot'!D134)*$P$9)</f>
        <v/>
      </c>
      <c r="Q134" s="19" t="str">
        <f>IF('Data-Plot'!C134="","",MAX('Data-Plot'!$C$11:$C$1010)*(1+$Q$9/100))</f>
        <v/>
      </c>
      <c r="R134" s="19" t="str">
        <f>IF('Data-Plot'!C134="","",('Data-Plot'!C134-'Data-Plot'!D134)*$P$9)</f>
        <v/>
      </c>
      <c r="S134" s="25">
        <v>344.95092964001088</v>
      </c>
      <c r="AC134" s="17"/>
    </row>
    <row r="135" spans="1:29" x14ac:dyDescent="0.25">
      <c r="A135" s="34"/>
      <c r="B135" s="34"/>
      <c r="M135" s="17"/>
      <c r="P135" s="19" t="str">
        <f>IF('Data-Plot'!C135="","",$Q$11+('Data-Plot'!C135-'Data-Plot'!D135)*$P$9)</f>
        <v/>
      </c>
      <c r="Q135" s="19" t="str">
        <f>IF('Data-Plot'!C135="","",MAX('Data-Plot'!$C$11:$C$1010)*(1+$Q$9/100))</f>
        <v/>
      </c>
      <c r="R135" s="19" t="str">
        <f>IF('Data-Plot'!C135="","",('Data-Plot'!C135-'Data-Plot'!D135)*$P$9)</f>
        <v/>
      </c>
      <c r="S135" s="25">
        <v>371.97301635705657</v>
      </c>
      <c r="AC135" s="17"/>
    </row>
    <row r="136" spans="1:29" x14ac:dyDescent="0.25">
      <c r="A136" s="34"/>
      <c r="B136" s="34"/>
      <c r="M136" s="17"/>
      <c r="P136" s="19" t="str">
        <f>IF('Data-Plot'!C136="","",$Q$11+('Data-Plot'!C136-'Data-Plot'!D136)*$P$9)</f>
        <v/>
      </c>
      <c r="Q136" s="19" t="str">
        <f>IF('Data-Plot'!C136="","",MAX('Data-Plot'!$C$11:$C$1010)*(1+$Q$9/100))</f>
        <v/>
      </c>
      <c r="R136" s="19" t="str">
        <f>IF('Data-Plot'!C136="","",('Data-Plot'!C136-'Data-Plot'!D136)*$P$9)</f>
        <v/>
      </c>
      <c r="S136" s="25">
        <v>400.94512172177843</v>
      </c>
      <c r="AC136" s="17"/>
    </row>
    <row r="137" spans="1:29" x14ac:dyDescent="0.25">
      <c r="A137" s="34"/>
      <c r="B137" s="34"/>
      <c r="M137" s="17"/>
      <c r="P137" s="19" t="str">
        <f>IF('Data-Plot'!C137="","",$Q$11+('Data-Plot'!C137-'Data-Plot'!D137)*$P$9)</f>
        <v/>
      </c>
      <c r="Q137" s="19" t="str">
        <f>IF('Data-Plot'!C137="","",MAX('Data-Plot'!$C$11:$C$1010)*(1+$Q$9/100))</f>
        <v/>
      </c>
      <c r="R137" s="19" t="str">
        <f>IF('Data-Plot'!C137="","",('Data-Plot'!C137-'Data-Plot'!D137)*$P$9)</f>
        <v/>
      </c>
      <c r="S137" s="25">
        <v>431.99332528328119</v>
      </c>
      <c r="AC137" s="17"/>
    </row>
    <row r="138" spans="1:29" x14ac:dyDescent="0.25">
      <c r="A138" s="34"/>
      <c r="C138"/>
      <c r="D138"/>
      <c r="E138"/>
      <c r="F138"/>
      <c r="G138"/>
      <c r="M138" s="17"/>
      <c r="P138" s="19" t="str">
        <f>IF('Data-Plot'!C138="","",$Q$11+('Data-Plot'!C138-'Data-Plot'!D138)*$P$9)</f>
        <v/>
      </c>
      <c r="Q138" s="19" t="str">
        <f>IF('Data-Plot'!C138="","",MAX('Data-Plot'!$C$11:$C$1010)*(1+$Q$9/100))</f>
        <v/>
      </c>
      <c r="R138" s="19" t="str">
        <f>IF('Data-Plot'!C138="","",('Data-Plot'!C138-'Data-Plot'!D138)*$P$9)</f>
        <v/>
      </c>
      <c r="S138" s="25">
        <v>465.25048238339565</v>
      </c>
      <c r="AC138" s="17"/>
    </row>
    <row r="139" spans="1:29" x14ac:dyDescent="0.25">
      <c r="A139" s="34"/>
      <c r="C139"/>
      <c r="D139"/>
      <c r="E139"/>
      <c r="F139"/>
      <c r="G139"/>
      <c r="M139" s="17"/>
      <c r="P139" s="19" t="str">
        <f>IF('Data-Plot'!C139="","",$Q$11+('Data-Plot'!C139-'Data-Plot'!D139)*$P$9)</f>
        <v/>
      </c>
      <c r="Q139" s="19" t="str">
        <f>IF('Data-Plot'!C139="","",MAX('Data-Plot'!$C$11:$C$1010)*(1+$Q$9/100))</f>
        <v/>
      </c>
      <c r="R139" s="19" t="str">
        <f>IF('Data-Plot'!C139="","",('Data-Plot'!C139-'Data-Plot'!D139)*$P$9)</f>
        <v/>
      </c>
      <c r="S139" s="25">
        <v>500.85643976610748</v>
      </c>
      <c r="AC139" s="17"/>
    </row>
    <row r="140" spans="1:29" x14ac:dyDescent="0.25">
      <c r="A140" s="34"/>
      <c r="C140"/>
      <c r="D140"/>
      <c r="E140"/>
      <c r="F140"/>
      <c r="G140"/>
      <c r="M140" s="17"/>
      <c r="P140" s="19" t="str">
        <f>IF('Data-Plot'!C140="","",$Q$11+('Data-Plot'!C140-'Data-Plot'!D140)*$P$9)</f>
        <v/>
      </c>
      <c r="Q140" s="19" t="str">
        <f>IF('Data-Plot'!C140="","",MAX('Data-Plot'!$C$11:$C$1010)*(1+$Q$9/100))</f>
        <v/>
      </c>
      <c r="R140" s="19" t="str">
        <f>IF('Data-Plot'!C140="","",('Data-Plot'!C140-'Data-Plot'!D140)*$P$9)</f>
        <v/>
      </c>
      <c r="S140" s="25">
        <v>538.95823809732212</v>
      </c>
      <c r="AC140" s="17"/>
    </row>
    <row r="141" spans="1:29" x14ac:dyDescent="0.25">
      <c r="A141" s="34"/>
      <c r="C141"/>
      <c r="D141"/>
      <c r="E141"/>
      <c r="F141"/>
      <c r="G141"/>
      <c r="M141" s="17"/>
      <c r="P141" s="19" t="str">
        <f>IF('Data-Plot'!C141="","",$Q$11+('Data-Plot'!C141-'Data-Plot'!D141)*$P$9)</f>
        <v/>
      </c>
      <c r="Q141" s="19" t="str">
        <f>IF('Data-Plot'!C141="","",MAX('Data-Plot'!$C$11:$C$1010)*(1+$Q$9/100))</f>
        <v/>
      </c>
      <c r="R141" s="19" t="str">
        <f>IF('Data-Plot'!C141="","",('Data-Plot'!C141-'Data-Plot'!D141)*$P$9)</f>
        <v/>
      </c>
      <c r="S141" s="25">
        <v>579.71029766654249</v>
      </c>
      <c r="AC141" s="17"/>
    </row>
    <row r="142" spans="1:29" x14ac:dyDescent="0.25">
      <c r="A142" s="34"/>
      <c r="B142" s="19">
        <f>10-COUNTIF(C142:L142,1)</f>
        <v>5</v>
      </c>
      <c r="C142">
        <v>0</v>
      </c>
      <c r="D142" s="19">
        <v>0</v>
      </c>
      <c r="E142">
        <v>0</v>
      </c>
      <c r="F142">
        <v>0</v>
      </c>
      <c r="G142">
        <v>0</v>
      </c>
      <c r="H142" s="19">
        <v>1</v>
      </c>
      <c r="I142" s="19">
        <v>1</v>
      </c>
      <c r="J142" s="19">
        <v>1</v>
      </c>
      <c r="K142" s="19">
        <v>1</v>
      </c>
      <c r="L142" s="19">
        <v>1</v>
      </c>
      <c r="M142" s="17"/>
      <c r="P142" s="19" t="str">
        <f>IF('Data-Plot'!C142="","",$Q$11+('Data-Plot'!C142-'Data-Plot'!D142)*$P$9)</f>
        <v/>
      </c>
      <c r="Q142" s="19" t="str">
        <f>IF('Data-Plot'!C142="","",MAX('Data-Plot'!$C$11:$C$1010)*(1+$Q$9/100))</f>
        <v/>
      </c>
      <c r="R142" s="19" t="str">
        <f>IF('Data-Plot'!C142="","",('Data-Plot'!C142-'Data-Plot'!D142)*$P$9)</f>
        <v/>
      </c>
      <c r="S142" s="25">
        <v>623.27458301007016</v>
      </c>
      <c r="AC142" s="17"/>
    </row>
    <row r="143" spans="1:29" x14ac:dyDescent="0.25">
      <c r="A143" s="34"/>
      <c r="B143" s="34" t="s">
        <v>34</v>
      </c>
      <c r="C143" s="19" t="s">
        <v>46</v>
      </c>
      <c r="D143" s="19" t="s">
        <v>46</v>
      </c>
      <c r="E143" s="19" t="s">
        <v>46</v>
      </c>
      <c r="F143" s="19" t="s">
        <v>46</v>
      </c>
      <c r="G143" s="19" t="s">
        <v>46</v>
      </c>
      <c r="M143" s="17"/>
      <c r="P143" s="19" t="str">
        <f>IF('Data-Plot'!C143="","",$Q$11+('Data-Plot'!C143-'Data-Plot'!D143)*$P$9)</f>
        <v/>
      </c>
      <c r="Q143" s="19" t="str">
        <f>IF('Data-Plot'!C143="","",MAX('Data-Plot'!$C$11:$C$1010)*(1+$Q$9/100))</f>
        <v/>
      </c>
      <c r="R143" s="19" t="str">
        <f>IF('Data-Plot'!C143="","",('Data-Plot'!C143-'Data-Plot'!D143)*$P$9)</f>
        <v/>
      </c>
      <c r="S143" s="25">
        <v>669.82074164574283</v>
      </c>
      <c r="AC143" s="17"/>
    </row>
    <row r="144" spans="1:29" x14ac:dyDescent="0.25">
      <c r="A144" s="51"/>
      <c r="B144" s="34"/>
      <c r="C144" s="19">
        <v>2.3E-2</v>
      </c>
      <c r="D144" s="19">
        <v>-1.0999999999999999E-2</v>
      </c>
      <c r="E144" s="19">
        <v>1.7999999999999999E-2</v>
      </c>
      <c r="F144" s="19">
        <v>-2.9000000000000001E-2</v>
      </c>
      <c r="G144" s="19">
        <v>-2.1000000000000001E-2</v>
      </c>
      <c r="M144" s="17"/>
      <c r="P144" s="19" t="str">
        <f>IF('Data-Plot'!C144="","",$Q$11+('Data-Plot'!C144-'Data-Plot'!D144)*$P$9)</f>
        <v/>
      </c>
      <c r="Q144" s="19" t="str">
        <f>IF('Data-Plot'!C144="","",MAX('Data-Plot'!$C$11:$C$1010)*(1+$Q$9/100))</f>
        <v/>
      </c>
      <c r="R144" s="19" t="str">
        <f>IF('Data-Plot'!C144="","",('Data-Plot'!C144-'Data-Plot'!D144)*$P$9)</f>
        <v/>
      </c>
      <c r="S144" s="25">
        <v>719.52621147453101</v>
      </c>
      <c r="AC144" s="17"/>
    </row>
    <row r="145" spans="1:29" x14ac:dyDescent="0.25">
      <c r="A145" s="51"/>
      <c r="B145" s="34"/>
      <c r="C145" s="19">
        <v>157.68899999999999</v>
      </c>
      <c r="D145" s="19">
        <v>216.40100000000001</v>
      </c>
      <c r="E145" s="19">
        <v>271.45400000000001</v>
      </c>
      <c r="F145" s="19">
        <v>327.88400000000001</v>
      </c>
      <c r="G145" s="19">
        <v>400.90199999999999</v>
      </c>
      <c r="M145" s="17"/>
      <c r="P145" s="19" t="str">
        <f>IF('Data-Plot'!C145="","",$Q$11+('Data-Plot'!C145-'Data-Plot'!D145)*$P$9)</f>
        <v/>
      </c>
      <c r="Q145" s="19" t="str">
        <f>IF('Data-Plot'!C145="","",MAX('Data-Plot'!$C$11:$C$1010)*(1+$Q$9/100))</f>
        <v/>
      </c>
      <c r="R145" s="19" t="str">
        <f>IF('Data-Plot'!C145="","",('Data-Plot'!C145-'Data-Plot'!D145)*$P$9)</f>
        <v/>
      </c>
      <c r="S145" s="19">
        <v>772.57629075110378</v>
      </c>
      <c r="AC145" s="17"/>
    </row>
    <row r="146" spans="1:29" x14ac:dyDescent="0.25">
      <c r="A146" s="51"/>
      <c r="B146" s="34"/>
      <c r="M146" s="17"/>
      <c r="P146" s="19" t="str">
        <f>IF('Data-Plot'!C146="","",$Q$11+('Data-Plot'!C146-'Data-Plot'!D146)*$P$9)</f>
        <v/>
      </c>
      <c r="Q146" s="19" t="str">
        <f>IF('Data-Plot'!C146="","",MAX('Data-Plot'!$C$11:$C$1010)*(1+$Q$9/100))</f>
        <v/>
      </c>
      <c r="R146" s="19" t="str">
        <f>IF('Data-Plot'!C146="","",('Data-Plot'!C146-'Data-Plot'!D146)*$P$9)</f>
        <v/>
      </c>
      <c r="S146" s="19">
        <v>829.16416375244262</v>
      </c>
      <c r="AC146" s="17"/>
    </row>
    <row r="147" spans="1:29" x14ac:dyDescent="0.25">
      <c r="A147" s="51"/>
      <c r="B147" s="34"/>
      <c r="M147" s="17"/>
      <c r="P147" s="19" t="str">
        <f>IF('Data-Plot'!C147="","",$Q$11+('Data-Plot'!C147-'Data-Plot'!D147)*$P$9)</f>
        <v/>
      </c>
      <c r="Q147" s="19" t="str">
        <f>IF('Data-Plot'!C147="","",MAX('Data-Plot'!$C$11:$C$1010)*(1+$Q$9/100))</f>
        <v/>
      </c>
      <c r="R147" s="19" t="str">
        <f>IF('Data-Plot'!C147="","",('Data-Plot'!C147-'Data-Plot'!D147)*$P$9)</f>
        <v/>
      </c>
      <c r="S147" s="19">
        <v>889.49087450602042</v>
      </c>
      <c r="AC147" s="17"/>
    </row>
    <row r="148" spans="1:29" x14ac:dyDescent="0.25">
      <c r="A148" s="51"/>
      <c r="C148">
        <v>3.5924871613961717E-3</v>
      </c>
      <c r="D148">
        <v>1.5334758233449782E-3</v>
      </c>
      <c r="E148">
        <v>1.5317974940507195E-2</v>
      </c>
      <c r="F148">
        <v>4.223805639748046E-3</v>
      </c>
      <c r="G148">
        <v>3.2867143726217859E-3</v>
      </c>
      <c r="H148"/>
      <c r="I148"/>
      <c r="J148"/>
      <c r="K148"/>
      <c r="M148" s="17"/>
      <c r="P148" s="19" t="str">
        <f>IF('Data-Plot'!C148="","",$Q$11+('Data-Plot'!C148-'Data-Plot'!D148)*$P$9)</f>
        <v/>
      </c>
      <c r="Q148" s="19" t="str">
        <f>IF('Data-Plot'!C148="","",MAX('Data-Plot'!$C$11:$C$1010)*(1+$Q$9/100))</f>
        <v/>
      </c>
      <c r="R148" s="19" t="str">
        <f>IF('Data-Plot'!C148="","",('Data-Plot'!C148-'Data-Plot'!D148)*$P$9)</f>
        <v/>
      </c>
      <c r="S148" s="19">
        <v>953.76524006819602</v>
      </c>
      <c r="AC148" s="17"/>
    </row>
    <row r="149" spans="1:29" x14ac:dyDescent="0.25">
      <c r="A149" s="51"/>
      <c r="C149">
        <v>0.50436907706771616</v>
      </c>
      <c r="D149">
        <v>0.21529312450641486</v>
      </c>
      <c r="E149">
        <v>2.1505749460458605</v>
      </c>
      <c r="F149">
        <v>0.59300335854372321</v>
      </c>
      <c r="G149">
        <v>0.46143994960310414</v>
      </c>
      <c r="H149"/>
      <c r="I149"/>
      <c r="J149"/>
      <c r="K149"/>
      <c r="M149" s="17"/>
      <c r="P149" s="19" t="str">
        <f>IF('Data-Plot'!C149="","",$Q$11+('Data-Plot'!C149-'Data-Plot'!D149)*$P$9)</f>
        <v/>
      </c>
      <c r="Q149" s="19" t="str">
        <f>IF('Data-Plot'!C149="","",MAX('Data-Plot'!$C$11:$C$1010)*(1+$Q$9/100))</f>
        <v/>
      </c>
      <c r="R149" s="19" t="str">
        <f>IF('Data-Plot'!C149="","",('Data-Plot'!C149-'Data-Plot'!D149)*$P$9)</f>
        <v/>
      </c>
      <c r="S149" s="19">
        <v>1022.2036938818005</v>
      </c>
      <c r="AC149" s="17"/>
    </row>
    <row r="150" spans="1:29" x14ac:dyDescent="0.25">
      <c r="A150"/>
      <c r="C150"/>
      <c r="D150"/>
      <c r="E150"/>
      <c r="F150"/>
      <c r="G150"/>
      <c r="H150"/>
      <c r="I150"/>
      <c r="J150"/>
      <c r="K150"/>
      <c r="L150"/>
      <c r="M150" s="17"/>
      <c r="P150" s="19" t="str">
        <f>IF('Data-Plot'!C150="","",$Q$11+('Data-Plot'!C150-'Data-Plot'!D150)*$P$9)</f>
        <v/>
      </c>
      <c r="Q150" s="19" t="str">
        <f>IF('Data-Plot'!C150="","",MAX('Data-Plot'!$C$11:$C$1010)*(1+$Q$9/100))</f>
        <v/>
      </c>
      <c r="R150" s="19" t="str">
        <f>IF('Data-Plot'!C150="","",('Data-Plot'!C150-'Data-Plot'!D150)*$P$9)</f>
        <v/>
      </c>
      <c r="S150" s="19">
        <v>1095.0300488326534</v>
      </c>
      <c r="AC150" s="17"/>
    </row>
    <row r="151" spans="1:29" x14ac:dyDescent="0.25">
      <c r="A151" s="51"/>
      <c r="C151"/>
      <c r="D151"/>
      <c r="E151"/>
      <c r="F151"/>
      <c r="G151"/>
      <c r="H151"/>
      <c r="I151"/>
      <c r="J151"/>
      <c r="K151"/>
      <c r="L151"/>
      <c r="M151" s="17"/>
      <c r="P151" s="19" t="str">
        <f>IF('Data-Plot'!C151="","",$Q$11+('Data-Plot'!C151-'Data-Plot'!D151)*$P$9)</f>
        <v/>
      </c>
      <c r="Q151" s="19" t="str">
        <f>IF('Data-Plot'!C151="","",MAX('Data-Plot'!$C$11:$C$1010)*(1+$Q$9/100))</f>
        <v/>
      </c>
      <c r="R151" s="19" t="str">
        <f>IF('Data-Plot'!C151="","",('Data-Plot'!C151-'Data-Plot'!D151)*$P$9)</f>
        <v/>
      </c>
      <c r="S151" s="19">
        <v>1172.4751684566475</v>
      </c>
      <c r="AC151" s="17"/>
    </row>
    <row r="152" spans="1:29" x14ac:dyDescent="0.25">
      <c r="A152" s="51"/>
      <c r="B152" s="19">
        <f>10-COUNTIF(C152:L152,1)</f>
        <v>0</v>
      </c>
      <c r="C152">
        <v>1</v>
      </c>
      <c r="D152">
        <v>1</v>
      </c>
      <c r="E152">
        <v>1</v>
      </c>
      <c r="F152">
        <v>1</v>
      </c>
      <c r="G152">
        <v>1</v>
      </c>
      <c r="H152" s="19">
        <v>1</v>
      </c>
      <c r="I152" s="19">
        <v>1</v>
      </c>
      <c r="J152" s="19">
        <v>1</v>
      </c>
      <c r="K152" s="19">
        <v>1</v>
      </c>
      <c r="L152" s="19">
        <v>1</v>
      </c>
      <c r="M152" s="17"/>
      <c r="P152" s="19" t="str">
        <f>IF('Data-Plot'!C152="","",$Q$11+('Data-Plot'!C152-'Data-Plot'!D152)*$P$9)</f>
        <v/>
      </c>
      <c r="Q152" s="19" t="str">
        <f>IF('Data-Plot'!C152="","",MAX('Data-Plot'!$C$11:$C$1010)*(1+$Q$9/100))</f>
        <v/>
      </c>
      <c r="R152" s="19" t="str">
        <f>IF('Data-Plot'!C152="","",('Data-Plot'!C152-'Data-Plot'!D152)*$P$9)</f>
        <v/>
      </c>
      <c r="S152" s="19">
        <v>1254.7765337701476</v>
      </c>
      <c r="AC152" s="17"/>
    </row>
    <row r="153" spans="1:29" x14ac:dyDescent="0.25">
      <c r="A153" s="51"/>
      <c r="B153" s="34" t="s">
        <v>37</v>
      </c>
      <c r="C153"/>
      <c r="D153"/>
      <c r="E153"/>
      <c r="F153"/>
      <c r="G153"/>
      <c r="H153"/>
      <c r="I153"/>
      <c r="J153"/>
      <c r="K153"/>
      <c r="L153"/>
      <c r="M153" s="17"/>
      <c r="P153" s="19" t="str">
        <f>IF('Data-Plot'!C153="","",$Q$11+('Data-Plot'!C153-'Data-Plot'!D153)*$P$9)</f>
        <v/>
      </c>
      <c r="Q153" s="19" t="str">
        <f>IF('Data-Plot'!C153="","",MAX('Data-Plot'!$C$11:$C$1010)*(1+$Q$9/100))</f>
        <v/>
      </c>
      <c r="R153" s="19" t="str">
        <f>IF('Data-Plot'!C153="","",('Data-Plot'!C153-'Data-Plot'!D153)*$P$9)</f>
        <v/>
      </c>
      <c r="S153" s="19">
        <v>1342.1776919190236</v>
      </c>
      <c r="AC153" s="17"/>
    </row>
    <row r="154" spans="1:29" x14ac:dyDescent="0.25">
      <c r="A154" s="51"/>
      <c r="B154" s="34"/>
      <c r="C154"/>
      <c r="D154"/>
      <c r="E154"/>
      <c r="F154"/>
      <c r="G154"/>
      <c r="H154"/>
      <c r="I154"/>
      <c r="J154"/>
      <c r="K154"/>
      <c r="L154"/>
      <c r="M154" s="17"/>
      <c r="P154" s="19" t="str">
        <f>IF('Data-Plot'!C154="","",$Q$11+('Data-Plot'!C154-'Data-Plot'!D154)*$P$9)</f>
        <v/>
      </c>
      <c r="Q154" s="19" t="str">
        <f>IF('Data-Plot'!C154="","",MAX('Data-Plot'!$C$11:$C$1010)*(1+$Q$9/100))</f>
        <v/>
      </c>
      <c r="R154" s="19" t="str">
        <f>IF('Data-Plot'!C154="","",('Data-Plot'!C154-'Data-Plot'!D154)*$P$9)</f>
        <v/>
      </c>
      <c r="S154" s="19">
        <v>1434.9275717419428</v>
      </c>
      <c r="AC154" s="17"/>
    </row>
    <row r="155" spans="1:29" x14ac:dyDescent="0.25">
      <c r="A155" s="51"/>
      <c r="B155" s="34"/>
      <c r="C155"/>
      <c r="D155"/>
      <c r="E155"/>
      <c r="F155"/>
      <c r="G155"/>
      <c r="H155"/>
      <c r="I155"/>
      <c r="J155"/>
      <c r="K155"/>
      <c r="L155"/>
      <c r="M155" s="17"/>
      <c r="P155" s="19" t="str">
        <f>IF('Data-Plot'!C155="","",$Q$11+('Data-Plot'!C155-'Data-Plot'!D155)*$P$9)</f>
        <v/>
      </c>
      <c r="Q155" s="19" t="str">
        <f>IF('Data-Plot'!C155="","",MAX('Data-Plot'!$C$11:$C$1010)*(1+$Q$9/100))</f>
        <v/>
      </c>
      <c r="R155" s="19" t="str">
        <f>IF('Data-Plot'!C155="","",('Data-Plot'!C155-'Data-Plot'!D155)*$P$9)</f>
        <v/>
      </c>
      <c r="S155" s="19">
        <v>1533.2796500399288</v>
      </c>
      <c r="AC155" s="17"/>
    </row>
    <row r="156" spans="1:29" x14ac:dyDescent="0.25">
      <c r="A156" s="51"/>
      <c r="B156" s="34"/>
      <c r="C156"/>
      <c r="D156"/>
      <c r="E156"/>
      <c r="F156"/>
      <c r="G156"/>
      <c r="H156"/>
      <c r="I156"/>
      <c r="J156"/>
      <c r="K156"/>
      <c r="L156"/>
      <c r="M156" s="17"/>
      <c r="P156" s="19" t="str">
        <f>IF('Data-Plot'!C156="","",$Q$11+('Data-Plot'!C156-'Data-Plot'!D156)*$P$9)</f>
        <v/>
      </c>
      <c r="Q156" s="19" t="str">
        <f>IF('Data-Plot'!C156="","",MAX('Data-Plot'!$C$11:$C$1010)*(1+$Q$9/100))</f>
        <v/>
      </c>
      <c r="R156" s="19" t="str">
        <f>IF('Data-Plot'!C156="","",('Data-Plot'!C156-'Data-Plot'!D156)*$P$9)</f>
        <v/>
      </c>
      <c r="S156" s="19">
        <v>1637.4909511465644</v>
      </c>
      <c r="AC156" s="17"/>
    </row>
    <row r="157" spans="1:29" x14ac:dyDescent="0.25">
      <c r="A157" s="51"/>
      <c r="B157" s="34"/>
      <c r="M157" s="17"/>
      <c r="P157" s="19" t="str">
        <f>IF('Data-Plot'!C157="","",$Q$11+('Data-Plot'!C157-'Data-Plot'!D157)*$P$9)</f>
        <v/>
      </c>
      <c r="Q157" s="19" t="str">
        <f>IF('Data-Plot'!C157="","",MAX('Data-Plot'!$C$11:$C$1010)*(1+$Q$9/100))</f>
        <v/>
      </c>
      <c r="R157" s="19" t="str">
        <f>IF('Data-Plot'!C157="","",('Data-Plot'!C157-'Data-Plot'!D157)*$P$9)</f>
        <v/>
      </c>
      <c r="S157" s="19">
        <v>1747.820861166196</v>
      </c>
      <c r="AC157" s="17"/>
    </row>
    <row r="158" spans="1:29" x14ac:dyDescent="0.25">
      <c r="C158"/>
      <c r="D158"/>
      <c r="E158"/>
      <c r="F158"/>
      <c r="G158"/>
      <c r="H158"/>
      <c r="I158"/>
      <c r="J158"/>
      <c r="K158"/>
      <c r="L158"/>
      <c r="M158" s="17"/>
      <c r="P158" s="19" t="str">
        <f>IF('Data-Plot'!C158="","",$Q$11+('Data-Plot'!C158-'Data-Plot'!D158)*$P$9)</f>
        <v/>
      </c>
      <c r="Q158" s="19" t="str">
        <f>IF('Data-Plot'!C158="","",MAX('Data-Plot'!$C$11:$C$1010)*(1+$Q$9/100))</f>
        <v/>
      </c>
      <c r="R158" s="19" t="str">
        <f>IF('Data-Plot'!C158="","",('Data-Plot'!C158-'Data-Plot'!D158)*$P$9)</f>
        <v/>
      </c>
      <c r="S158" s="19">
        <v>1864.5297370124417</v>
      </c>
      <c r="AC158" s="17"/>
    </row>
    <row r="159" spans="1:29" x14ac:dyDescent="0.25">
      <c r="A159" s="51"/>
      <c r="C159"/>
      <c r="D159"/>
      <c r="E159"/>
      <c r="F159"/>
      <c r="G159"/>
      <c r="H159"/>
      <c r="I159"/>
      <c r="J159"/>
      <c r="K159"/>
      <c r="L159"/>
      <c r="M159" s="17"/>
      <c r="P159" s="19" t="str">
        <f>IF('Data-Plot'!C159="","",$Q$11+('Data-Plot'!C159-'Data-Plot'!D159)*$P$9)</f>
        <v/>
      </c>
      <c r="Q159" s="19" t="str">
        <f>IF('Data-Plot'!C159="","",MAX('Data-Plot'!$C$11:$C$1010)*(1+$Q$9/100))</f>
        <v/>
      </c>
      <c r="R159" s="19" t="str">
        <f>IF('Data-Plot'!C159="","",('Data-Plot'!C159-'Data-Plot'!D159)*$P$9)</f>
        <v/>
      </c>
      <c r="S159" s="19">
        <v>1987.8772892858192</v>
      </c>
      <c r="AC159" s="17"/>
    </row>
    <row r="160" spans="1:29" x14ac:dyDescent="0.25">
      <c r="A160" s="51"/>
      <c r="C160"/>
      <c r="D160"/>
      <c r="E160"/>
      <c r="F160"/>
      <c r="G160"/>
      <c r="H160"/>
      <c r="I160"/>
      <c r="J160"/>
      <c r="K160"/>
      <c r="L160"/>
      <c r="M160" s="17"/>
      <c r="P160" s="19" t="str">
        <f>IF('Data-Plot'!C160="","",$Q$11+('Data-Plot'!C160-'Data-Plot'!D160)*$P$9)</f>
        <v/>
      </c>
      <c r="Q160" s="19" t="str">
        <f>IF('Data-Plot'!C160="","",MAX('Data-Plot'!$C$11:$C$1010)*(1+$Q$9/100))</f>
        <v/>
      </c>
      <c r="R160" s="19" t="str">
        <f>IF('Data-Plot'!C160="","",('Data-Plot'!C160-'Data-Plot'!D160)*$P$9)</f>
        <v/>
      </c>
      <c r="S160" s="19">
        <v>2118.1207170295129</v>
      </c>
      <c r="AC160" s="17"/>
    </row>
    <row r="161" spans="1:29" x14ac:dyDescent="0.25">
      <c r="A161" s="51"/>
      <c r="C161"/>
      <c r="D161"/>
      <c r="E161"/>
      <c r="F161"/>
      <c r="G161"/>
      <c r="H161"/>
      <c r="I161"/>
      <c r="J161"/>
      <c r="K161"/>
      <c r="L161"/>
      <c r="M161" s="17"/>
      <c r="P161" s="19" t="str">
        <f>IF('Data-Plot'!C161="","",$Q$11+('Data-Plot'!C161-'Data-Plot'!D161)*$P$9)</f>
        <v/>
      </c>
      <c r="Q161" s="19" t="str">
        <f>IF('Data-Plot'!C161="","",MAX('Data-Plot'!$C$11:$C$1010)*(1+$Q$9/100))</f>
        <v/>
      </c>
      <c r="R161" s="19" t="str">
        <f>IF('Data-Plot'!C161="","",('Data-Plot'!C161-'Data-Plot'!D161)*$P$9)</f>
        <v/>
      </c>
      <c r="S161" s="19">
        <v>2255.5125714489977</v>
      </c>
      <c r="AC161" s="17"/>
    </row>
    <row r="162" spans="1:29" x14ac:dyDescent="0.25">
      <c r="A162" s="51"/>
      <c r="B162" s="19">
        <f>10-COUNTIF(C162:L162,1)</f>
        <v>0</v>
      </c>
      <c r="C162">
        <v>1</v>
      </c>
      <c r="D162">
        <v>1</v>
      </c>
      <c r="E162">
        <v>1</v>
      </c>
      <c r="F162">
        <v>1</v>
      </c>
      <c r="G162">
        <v>1</v>
      </c>
      <c r="H162" s="19">
        <v>1</v>
      </c>
      <c r="I162" s="19">
        <v>1</v>
      </c>
      <c r="J162" s="19">
        <v>1</v>
      </c>
      <c r="K162" s="19">
        <v>1</v>
      </c>
      <c r="L162" s="19">
        <v>1</v>
      </c>
      <c r="M162" s="17"/>
      <c r="P162" s="19" t="str">
        <f>IF('Data-Plot'!C162="","",$Q$11+('Data-Plot'!C162-'Data-Plot'!D162)*$P$9)</f>
        <v/>
      </c>
      <c r="Q162" s="19" t="str">
        <f>IF('Data-Plot'!C162="","",MAX('Data-Plot'!$C$11:$C$1010)*(1+$Q$9/100))</f>
        <v/>
      </c>
      <c r="R162" s="19" t="str">
        <f>IF('Data-Plot'!C162="","",('Data-Plot'!C162-'Data-Plot'!D162)*$P$9)</f>
        <v/>
      </c>
      <c r="S162" s="19">
        <v>2400.2983251842165</v>
      </c>
      <c r="AC162" s="17"/>
    </row>
    <row r="163" spans="1:29" x14ac:dyDescent="0.25">
      <c r="A163" s="51"/>
      <c r="B163" s="34" t="s">
        <v>38</v>
      </c>
      <c r="M163" s="17"/>
      <c r="P163" s="19" t="str">
        <f>IF('Data-Plot'!C163="","",$Q$11+('Data-Plot'!C163-'Data-Plot'!D163)*$P$9)</f>
        <v/>
      </c>
      <c r="Q163" s="19" t="str">
        <f>IF('Data-Plot'!C163="","",MAX('Data-Plot'!$C$11:$C$1010)*(1+$Q$9/100))</f>
        <v/>
      </c>
      <c r="R163" s="19" t="str">
        <f>IF('Data-Plot'!C163="","",('Data-Plot'!C163-'Data-Plot'!D163)*$P$9)</f>
        <v/>
      </c>
      <c r="S163" s="19">
        <v>2552.7136231803761</v>
      </c>
      <c r="AC163" s="17"/>
    </row>
    <row r="164" spans="1:29" x14ac:dyDescent="0.25">
      <c r="A164" s="51"/>
      <c r="B164" s="34"/>
      <c r="M164" s="17"/>
      <c r="P164" s="19" t="str">
        <f>IF('Data-Plot'!C164="","",$Q$11+('Data-Plot'!C164-'Data-Plot'!D164)*$P$9)</f>
        <v/>
      </c>
      <c r="Q164" s="19" t="str">
        <f>IF('Data-Plot'!C164="","",MAX('Data-Plot'!$C$11:$C$1010)*(1+$Q$9/100))</f>
        <v/>
      </c>
      <c r="R164" s="19" t="str">
        <f>IF('Data-Plot'!C164="","",('Data-Plot'!C164-'Data-Plot'!D164)*$P$9)</f>
        <v/>
      </c>
      <c r="S164" s="19">
        <v>2712.9811913633589</v>
      </c>
      <c r="AC164" s="17"/>
    </row>
    <row r="165" spans="1:29" x14ac:dyDescent="0.25">
      <c r="A165" s="51"/>
      <c r="B165" s="34"/>
      <c r="M165" s="17"/>
      <c r="P165" s="19" t="str">
        <f>IF('Data-Plot'!C165="","",$Q$11+('Data-Plot'!C165-'Data-Plot'!D165)*$P$9)</f>
        <v/>
      </c>
      <c r="Q165" s="19" t="str">
        <f>IF('Data-Plot'!C165="","",MAX('Data-Plot'!$C$11:$C$1010)*(1+$Q$9/100))</f>
        <v/>
      </c>
      <c r="R165" s="19" t="str">
        <f>IF('Data-Plot'!C165="","",('Data-Plot'!C165-'Data-Plot'!D165)*$P$9)</f>
        <v/>
      </c>
      <c r="S165" s="19">
        <v>2881.3073796518361</v>
      </c>
      <c r="AC165" s="17"/>
    </row>
    <row r="166" spans="1:29" x14ac:dyDescent="0.25">
      <c r="A166" s="51"/>
      <c r="B166" s="34"/>
      <c r="M166" s="17"/>
      <c r="P166" s="19" t="str">
        <f>IF('Data-Plot'!C166="","",$Q$11+('Data-Plot'!C166-'Data-Plot'!D166)*$P$9)</f>
        <v/>
      </c>
      <c r="Q166" s="19" t="str">
        <f>IF('Data-Plot'!C166="","",MAX('Data-Plot'!$C$11:$C$1010)*(1+$Q$9/100))</f>
        <v/>
      </c>
      <c r="R166" s="19" t="str">
        <f>IF('Data-Plot'!C166="","",('Data-Plot'!C166-'Data-Plot'!D166)*$P$9)</f>
        <v/>
      </c>
      <c r="S166" s="19">
        <v>3057.8783169131348</v>
      </c>
      <c r="AC166" s="17"/>
    </row>
    <row r="167" spans="1:29" x14ac:dyDescent="0.25">
      <c r="A167" s="51"/>
      <c r="B167" s="34"/>
      <c r="M167" s="17"/>
      <c r="P167" s="19" t="str">
        <f>IF('Data-Plot'!C167="","",$Q$11+('Data-Plot'!C167-'Data-Plot'!D167)*$P$9)</f>
        <v/>
      </c>
      <c r="Q167" s="19" t="str">
        <f>IF('Data-Plot'!C167="","",MAX('Data-Plot'!$C$11:$C$1010)*(1+$Q$9/100))</f>
        <v/>
      </c>
      <c r="R167" s="19" t="str">
        <f>IF('Data-Plot'!C167="","",('Data-Plot'!C167-'Data-Plot'!D167)*$P$9)</f>
        <v/>
      </c>
      <c r="S167" s="19">
        <v>3242.8556570758692</v>
      </c>
      <c r="AC167" s="17"/>
    </row>
    <row r="168" spans="1:29" x14ac:dyDescent="0.25">
      <c r="A168" s="51"/>
      <c r="C168"/>
      <c r="D168"/>
      <c r="E168"/>
      <c r="F168"/>
      <c r="G168"/>
      <c r="M168" s="17"/>
      <c r="P168" s="19" t="str">
        <f>IF('Data-Plot'!C168="","",$Q$11+('Data-Plot'!C168-'Data-Plot'!D168)*$P$9)</f>
        <v/>
      </c>
      <c r="Q168" s="19" t="str">
        <f>IF('Data-Plot'!C168="","",MAX('Data-Plot'!$C$11:$C$1010)*(1+$Q$9/100))</f>
        <v/>
      </c>
      <c r="R168" s="19" t="str">
        <f>IF('Data-Plot'!C168="","",('Data-Plot'!C168-'Data-Plot'!D168)*$P$9)</f>
        <v/>
      </c>
      <c r="S168" s="19">
        <v>3436.3718982781884</v>
      </c>
      <c r="AC168" s="17"/>
    </row>
    <row r="169" spans="1:29" x14ac:dyDescent="0.25">
      <c r="A169" s="51"/>
      <c r="C169"/>
      <c r="D169"/>
      <c r="E169"/>
      <c r="F169"/>
      <c r="G169"/>
      <c r="H169"/>
      <c r="I169"/>
      <c r="M169" s="17"/>
      <c r="P169" s="19" t="str">
        <f>IF('Data-Plot'!C169="","",$Q$11+('Data-Plot'!C169-'Data-Plot'!D169)*$P$9)</f>
        <v/>
      </c>
      <c r="Q169" s="19" t="str">
        <f>IF('Data-Plot'!C169="","",MAX('Data-Plot'!$C$11:$C$1010)*(1+$Q$9/100))</f>
        <v/>
      </c>
      <c r="R169" s="19" t="str">
        <f>IF('Data-Plot'!C169="","",('Data-Plot'!C169-'Data-Plot'!D169)*$P$9)</f>
        <v/>
      </c>
      <c r="S169" s="19">
        <v>3638.5252600645645</v>
      </c>
      <c r="AC169" s="17"/>
    </row>
    <row r="170" spans="1:29" x14ac:dyDescent="0.25">
      <c r="A170" s="51"/>
      <c r="C170"/>
      <c r="D170"/>
      <c r="E170"/>
      <c r="F170"/>
      <c r="G170"/>
      <c r="H170"/>
      <c r="I170"/>
      <c r="M170" s="17"/>
      <c r="P170" s="19" t="str">
        <f>IF('Data-Plot'!C170="","",$Q$11+('Data-Plot'!C170-'Data-Plot'!D170)*$P$9)</f>
        <v/>
      </c>
      <c r="Q170" s="19" t="str">
        <f>IF('Data-Plot'!C170="","",MAX('Data-Plot'!$C$11:$C$1010)*(1+$Q$9/100))</f>
        <v/>
      </c>
      <c r="R170" s="19" t="str">
        <f>IF('Data-Plot'!C170="","",('Data-Plot'!C170-'Data-Plot'!D170)*$P$9)</f>
        <v/>
      </c>
      <c r="S170" s="19">
        <v>3849.3741085837014</v>
      </c>
      <c r="AC170" s="17"/>
    </row>
    <row r="171" spans="1:29" x14ac:dyDescent="0.25">
      <c r="A171" s="51"/>
      <c r="C171"/>
      <c r="D171"/>
      <c r="E171"/>
      <c r="F171"/>
      <c r="G171"/>
      <c r="H171"/>
      <c r="I171"/>
      <c r="M171" s="17"/>
      <c r="P171" s="19" t="str">
        <f>IF('Data-Plot'!C171="","",$Q$11+('Data-Plot'!C171-'Data-Plot'!D171)*$P$9)</f>
        <v/>
      </c>
      <c r="Q171" s="19" t="str">
        <f>IF('Data-Plot'!C171="","",MAX('Data-Plot'!$C$11:$C$1010)*(1+$Q$9/100))</f>
        <v/>
      </c>
      <c r="R171" s="19" t="str">
        <f>IF('Data-Plot'!C171="","",('Data-Plot'!C171-'Data-Plot'!D171)*$P$9)</f>
        <v/>
      </c>
      <c r="S171" s="19">
        <v>4068.9309252436447</v>
      </c>
      <c r="AC171" s="17"/>
    </row>
    <row r="172" spans="1:29" x14ac:dyDescent="0.25">
      <c r="A172" s="51"/>
      <c r="B172" s="19">
        <f>10-COUNTIF(C172:L172,1)</f>
        <v>0</v>
      </c>
      <c r="C172">
        <v>1</v>
      </c>
      <c r="D172">
        <v>1</v>
      </c>
      <c r="E172">
        <v>1</v>
      </c>
      <c r="F172">
        <v>1</v>
      </c>
      <c r="G172">
        <v>1</v>
      </c>
      <c r="H172" s="19">
        <v>1</v>
      </c>
      <c r="I172" s="19">
        <v>1</v>
      </c>
      <c r="J172" s="19">
        <v>1</v>
      </c>
      <c r="K172" s="19">
        <v>1</v>
      </c>
      <c r="L172" s="19">
        <v>1</v>
      </c>
      <c r="M172" s="17"/>
      <c r="P172" s="19" t="str">
        <f>IF('Data-Plot'!C172="","",$Q$11+('Data-Plot'!C172-'Data-Plot'!D172)*$P$9)</f>
        <v/>
      </c>
      <c r="Q172" s="19" t="str">
        <f>IF('Data-Plot'!C172="","",MAX('Data-Plot'!$C$11:$C$1010)*(1+$Q$9/100))</f>
        <v/>
      </c>
      <c r="R172" s="19" t="str">
        <f>IF('Data-Plot'!C172="","",('Data-Plot'!C172-'Data-Plot'!D172)*$P$9)</f>
        <v/>
      </c>
      <c r="S172" s="19">
        <v>4297.1558219226736</v>
      </c>
      <c r="AC172" s="17"/>
    </row>
    <row r="173" spans="1:29" x14ac:dyDescent="0.25">
      <c r="A173" s="51"/>
      <c r="B173" s="34" t="s">
        <v>39</v>
      </c>
      <c r="M173" s="17"/>
      <c r="P173" s="19" t="str">
        <f>IF('Data-Plot'!C173="","",$Q$11+('Data-Plot'!C173-'Data-Plot'!D173)*$P$9)</f>
        <v/>
      </c>
      <c r="Q173" s="19" t="str">
        <f>IF('Data-Plot'!C173="","",MAX('Data-Plot'!$C$11:$C$1010)*(1+$Q$9/100))</f>
        <v/>
      </c>
      <c r="R173" s="19" t="str">
        <f>IF('Data-Plot'!C173="","",('Data-Plot'!C173-'Data-Plot'!D173)*$P$9)</f>
        <v/>
      </c>
      <c r="S173" s="19">
        <v>4533.9496145266539</v>
      </c>
      <c r="AC173" s="17"/>
    </row>
    <row r="174" spans="1:29" x14ac:dyDescent="0.25">
      <c r="A174" s="51"/>
      <c r="M174" s="17"/>
      <c r="P174" s="19" t="str">
        <f>IF('Data-Plot'!C174="","",$Q$11+('Data-Plot'!C174-'Data-Plot'!D174)*$P$9)</f>
        <v/>
      </c>
      <c r="Q174" s="19" t="str">
        <f>IF('Data-Plot'!C174="","",MAX('Data-Plot'!$C$11:$C$1010)*(1+$Q$9/100))</f>
        <v/>
      </c>
      <c r="R174" s="19" t="str">
        <f>IF('Data-Plot'!C174="","",('Data-Plot'!C174-'Data-Plot'!D174)*$P$9)</f>
        <v/>
      </c>
      <c r="S174" s="19">
        <v>4779.146477825203</v>
      </c>
      <c r="AC174" s="17"/>
    </row>
    <row r="175" spans="1:29" x14ac:dyDescent="0.25">
      <c r="A175" s="51"/>
      <c r="M175" s="17"/>
      <c r="P175" s="19" t="str">
        <f>IF('Data-Plot'!C175="","",$Q$11+('Data-Plot'!C175-'Data-Plot'!D175)*$P$9)</f>
        <v/>
      </c>
      <c r="Q175" s="19" t="str">
        <f>IF('Data-Plot'!C175="","",MAX('Data-Plot'!$C$11:$C$1010)*(1+$Q$9/100))</f>
        <v/>
      </c>
      <c r="R175" s="19" t="str">
        <f>IF('Data-Plot'!C175="","",('Data-Plot'!C175-'Data-Plot'!D175)*$P$9)</f>
        <v/>
      </c>
      <c r="S175" s="19">
        <v>5032.5062171920226</v>
      </c>
      <c r="AC175" s="17"/>
    </row>
    <row r="176" spans="1:29" x14ac:dyDescent="0.25">
      <c r="A176" s="51"/>
      <c r="M176" s="17"/>
      <c r="P176" s="19" t="str">
        <f>IF('Data-Plot'!C176="","",$Q$11+('Data-Plot'!C176-'Data-Plot'!D176)*$P$9)</f>
        <v/>
      </c>
      <c r="Q176" s="19" t="str">
        <f>IF('Data-Plot'!C176="","",MAX('Data-Plot'!$C$11:$C$1010)*(1+$Q$9/100))</f>
        <v/>
      </c>
      <c r="R176" s="19" t="str">
        <f>IF('Data-Plot'!C176="","",('Data-Plot'!C176-'Data-Plot'!D176)*$P$9)</f>
        <v/>
      </c>
      <c r="S176" s="19">
        <v>5293.7062081716413</v>
      </c>
      <c r="AC176" s="17"/>
    </row>
    <row r="177" spans="1:29" x14ac:dyDescent="0.25">
      <c r="A177" s="51"/>
      <c r="M177" s="17"/>
      <c r="P177" s="19" t="str">
        <f>IF('Data-Plot'!C177="","",$Q$11+('Data-Plot'!C177-'Data-Plot'!D177)*$P$9)</f>
        <v/>
      </c>
      <c r="Q177" s="19" t="str">
        <f>IF('Data-Plot'!C177="","",MAX('Data-Plot'!$C$11:$C$1010)*(1+$Q$9/100))</f>
        <v/>
      </c>
      <c r="R177" s="19" t="str">
        <f>IF('Data-Plot'!C177="","",('Data-Plot'!C177-'Data-Plot'!D177)*$P$9)</f>
        <v/>
      </c>
      <c r="S177" s="19">
        <v>5562.3330721190341</v>
      </c>
      <c r="AC177" s="17"/>
    </row>
    <row r="178" spans="1:29" x14ac:dyDescent="0.25">
      <c r="A178" s="51"/>
      <c r="C178"/>
      <c r="D178"/>
      <c r="E178"/>
      <c r="F178"/>
      <c r="G178"/>
      <c r="M178" s="17"/>
      <c r="P178" s="19" t="str">
        <f>IF('Data-Plot'!C178="","",$Q$11+('Data-Plot'!C178-'Data-Plot'!D178)*$P$9)</f>
        <v/>
      </c>
      <c r="Q178" s="19" t="str">
        <f>IF('Data-Plot'!C178="","",MAX('Data-Plot'!$C$11:$C$1010)*(1+$Q$9/100))</f>
        <v/>
      </c>
      <c r="R178" s="19" t="str">
        <f>IF('Data-Plot'!C178="","",('Data-Plot'!C178-'Data-Plot'!D178)*$P$9)</f>
        <v/>
      </c>
      <c r="S178" s="19">
        <v>5837.874176424386</v>
      </c>
      <c r="AC178" s="17"/>
    </row>
    <row r="179" spans="1:29" x14ac:dyDescent="0.25">
      <c r="A179" s="51"/>
      <c r="C179"/>
      <c r="D179"/>
      <c r="E179"/>
      <c r="F179"/>
      <c r="G179"/>
      <c r="M179" s="17"/>
      <c r="P179" s="19" t="str">
        <f>IF('Data-Plot'!C179="","",$Q$11+('Data-Plot'!C179-'Data-Plot'!D179)*$P$9)</f>
        <v/>
      </c>
      <c r="Q179" s="19" t="str">
        <f>IF('Data-Plot'!C179="","",MAX('Data-Plot'!$C$11:$C$1010)*(1+$Q$9/100))</f>
        <v/>
      </c>
      <c r="R179" s="19" t="str">
        <f>IF('Data-Plot'!C179="","",('Data-Plot'!C179-'Data-Plot'!D179)*$P$9)</f>
        <v/>
      </c>
      <c r="S179" s="19">
        <v>6119.7090701908337</v>
      </c>
      <c r="AC179" s="17"/>
    </row>
    <row r="180" spans="1:29" x14ac:dyDescent="0.25">
      <c r="A180" s="51"/>
      <c r="C180"/>
      <c r="D180"/>
      <c r="E180"/>
      <c r="F180"/>
      <c r="G180"/>
      <c r="M180" s="17"/>
      <c r="P180" s="19" t="str">
        <f>IF('Data-Plot'!C180="","",$Q$11+('Data-Plot'!C180-'Data-Plot'!D180)*$P$9)</f>
        <v/>
      </c>
      <c r="Q180" s="19" t="str">
        <f>IF('Data-Plot'!C180="","",MAX('Data-Plot'!$C$11:$C$1010)*(1+$Q$9/100))</f>
        <v/>
      </c>
      <c r="R180" s="19" t="str">
        <f>IF('Data-Plot'!C180="","",('Data-Plot'!C180-'Data-Plot'!D180)*$P$9)</f>
        <v/>
      </c>
      <c r="S180" s="19">
        <v>6407.1009915346467</v>
      </c>
      <c r="AC180" s="17"/>
    </row>
    <row r="181" spans="1:29" x14ac:dyDescent="0.25">
      <c r="A181" s="51"/>
      <c r="B181"/>
      <c r="C181"/>
      <c r="D181"/>
      <c r="E181"/>
      <c r="F181"/>
      <c r="G181"/>
      <c r="M181" s="17"/>
      <c r="P181" s="19" t="str">
        <f>IF('Data-Plot'!C181="","",$Q$11+('Data-Plot'!C181-'Data-Plot'!D181)*$P$9)</f>
        <v/>
      </c>
      <c r="Q181" s="19" t="str">
        <f>IF('Data-Plot'!C181="","",MAX('Data-Plot'!$C$11:$C$1010)*(1+$Q$9/100))</f>
        <v/>
      </c>
      <c r="R181" s="19" t="str">
        <f>IF('Data-Plot'!C181="","",('Data-Plot'!C181-'Data-Plot'!D181)*$P$9)</f>
        <v/>
      </c>
      <c r="S181" s="19">
        <v>6699.188610173097</v>
      </c>
      <c r="AC181" s="17"/>
    </row>
    <row r="182" spans="1:29" x14ac:dyDescent="0.25">
      <c r="A182" s="51"/>
      <c r="B182"/>
      <c r="C182"/>
      <c r="D182"/>
      <c r="E182"/>
      <c r="F182"/>
      <c r="G182"/>
      <c r="M182" s="17"/>
      <c r="P182" s="19" t="str">
        <f>IF('Data-Plot'!C182="","",$Q$11+('Data-Plot'!C182-'Data-Plot'!D182)*$P$9)</f>
        <v/>
      </c>
      <c r="Q182" s="19" t="str">
        <f>IF('Data-Plot'!C182="","",MAX('Data-Plot'!$C$11:$C$1010)*(1+$Q$9/100))</f>
        <v/>
      </c>
      <c r="R182" s="19" t="str">
        <f>IF('Data-Plot'!C182="","",('Data-Plot'!C182-'Data-Plot'!D182)*$P$9)</f>
        <v/>
      </c>
      <c r="S182" s="19">
        <v>6994.978198857827</v>
      </c>
      <c r="AC182" s="17"/>
    </row>
    <row r="183" spans="1:29" x14ac:dyDescent="0.25">
      <c r="A183" s="51"/>
      <c r="B183" t="s">
        <v>52</v>
      </c>
      <c r="C183">
        <v>9.8442326818944049E-11</v>
      </c>
      <c r="D183">
        <v>9.4716906199736738E-11</v>
      </c>
      <c r="E183">
        <v>1.7453351711617209E-10</v>
      </c>
      <c r="F183">
        <v>9.234872860969881E-2</v>
      </c>
      <c r="G183">
        <v>0.2166162223699909</v>
      </c>
      <c r="H183"/>
      <c r="I183"/>
      <c r="J183"/>
      <c r="K183"/>
      <c r="M183" s="17"/>
      <c r="P183" s="19" t="str">
        <f>IF('Data-Plot'!C183="","",$Q$11+('Data-Plot'!C183-'Data-Plot'!D183)*$P$9)</f>
        <v/>
      </c>
      <c r="Q183" s="19" t="str">
        <f>IF('Data-Plot'!C183="","",MAX('Data-Plot'!$C$11:$C$1010)*(1+$Q$9/100))</f>
        <v/>
      </c>
      <c r="R183" s="19" t="str">
        <f>IF('Data-Plot'!C183="","",('Data-Plot'!C183-'Data-Plot'!D183)*$P$9)</f>
        <v/>
      </c>
      <c r="S183" s="19">
        <v>7293.3364589435087</v>
      </c>
      <c r="AC183" s="17"/>
    </row>
    <row r="184" spans="1:29" x14ac:dyDescent="0.25">
      <c r="A184" s="51"/>
      <c r="C184">
        <v>3.7399960528482115E-9</v>
      </c>
      <c r="D184">
        <v>5.7818353187591788E-9</v>
      </c>
      <c r="E184">
        <v>5.4716505797074708E-9</v>
      </c>
      <c r="F184">
        <v>128.81650934757783</v>
      </c>
      <c r="G184">
        <v>65.5113135627915</v>
      </c>
      <c r="H184"/>
      <c r="I184"/>
      <c r="J184"/>
      <c r="K184"/>
      <c r="M184" s="17"/>
      <c r="P184" s="19" t="str">
        <f>IF('Data-Plot'!C184="","",$Q$11+('Data-Plot'!C184-'Data-Plot'!D184)*$P$9)</f>
        <v/>
      </c>
      <c r="Q184" s="19" t="str">
        <f>IF('Data-Plot'!C184="","",MAX('Data-Plot'!$C$11:$C$1010)*(1+$Q$9/100))</f>
        <v/>
      </c>
      <c r="R184" s="19" t="str">
        <f>IF('Data-Plot'!C184="","",('Data-Plot'!C184-'Data-Plot'!D184)*$P$9)</f>
        <v/>
      </c>
      <c r="S184" s="19">
        <v>7592.9842583825557</v>
      </c>
      <c r="AC184" s="17"/>
    </row>
    <row r="185" spans="1:29" x14ac:dyDescent="0.25">
      <c r="A185" s="51"/>
      <c r="C185">
        <v>4.1998346248186727E-12</v>
      </c>
      <c r="D185">
        <v>1.1872204759545228E-11</v>
      </c>
      <c r="E185">
        <v>2.7054433718836654E-11</v>
      </c>
      <c r="F185">
        <v>8.7271502538493351E-3</v>
      </c>
      <c r="G185">
        <v>4.1249001349978637E-2</v>
      </c>
      <c r="H185"/>
      <c r="I185"/>
      <c r="J185"/>
      <c r="K185"/>
      <c r="M185" s="17"/>
      <c r="P185" s="19" t="str">
        <f>IF('Data-Plot'!C185="","",$Q$11+('Data-Plot'!C185-'Data-Plot'!D185)*$P$9)</f>
        <v/>
      </c>
      <c r="Q185" s="19" t="str">
        <f>IF('Data-Plot'!C185="","",MAX('Data-Plot'!$C$11:$C$1010)*(1+$Q$9/100))</f>
        <v/>
      </c>
      <c r="R185" s="19" t="str">
        <f>IF('Data-Plot'!C185="","",('Data-Plot'!C185-'Data-Plot'!D185)*$P$9)</f>
        <v/>
      </c>
      <c r="S185" s="19">
        <v>7892.4915739700218</v>
      </c>
      <c r="AC185" s="17"/>
    </row>
    <row r="186" spans="1:29" x14ac:dyDescent="0.25">
      <c r="A186" s="51"/>
      <c r="C186">
        <v>3.8225853506333225E-15</v>
      </c>
      <c r="D186">
        <v>3.6980148836041965E-11</v>
      </c>
      <c r="E186">
        <v>6.7000722621922921E-11</v>
      </c>
      <c r="F186">
        <v>1.4553810575276016E-2</v>
      </c>
      <c r="G186">
        <v>5.1352893554061932E-2</v>
      </c>
      <c r="H186"/>
      <c r="I186"/>
      <c r="J186"/>
      <c r="K186"/>
      <c r="M186" s="17"/>
      <c r="P186" s="19" t="str">
        <f>IF('Data-Plot'!C186="","",$Q$11+('Data-Plot'!C186-'Data-Plot'!D186)*$P$9)</f>
        <v/>
      </c>
      <c r="Q186" s="19" t="str">
        <f>IF('Data-Plot'!C186="","",MAX('Data-Plot'!$C$11:$C$1010)*(1+$Q$9/100))</f>
        <v/>
      </c>
      <c r="R186" s="19" t="str">
        <f>IF('Data-Plot'!C186="","",('Data-Plot'!C186-'Data-Plot'!D186)*$P$9)</f>
        <v/>
      </c>
      <c r="S186" s="19">
        <v>8190.2739629067</v>
      </c>
      <c r="AC186" s="17"/>
    </row>
    <row r="187" spans="1:29" x14ac:dyDescent="0.25">
      <c r="A187" s="51"/>
      <c r="C187">
        <v>1.9262445824669336E-2</v>
      </c>
      <c r="D187">
        <v>2.5051449143908284</v>
      </c>
      <c r="E187">
        <v>126.34360032037804</v>
      </c>
      <c r="F187">
        <v>1614740081.730478</v>
      </c>
      <c r="G187">
        <v>3.2589188491300973E+17</v>
      </c>
      <c r="H187"/>
      <c r="I187"/>
      <c r="J187"/>
      <c r="K187"/>
      <c r="M187" s="17"/>
      <c r="P187" s="19" t="str">
        <f>IF('Data-Plot'!C187="","",$Q$11+('Data-Plot'!C187-'Data-Plot'!D187)*$P$9)</f>
        <v/>
      </c>
      <c r="Q187" s="19" t="str">
        <f>IF('Data-Plot'!C187="","",MAX('Data-Plot'!$C$11:$C$1010)*(1+$Q$9/100))</f>
        <v/>
      </c>
      <c r="R187" s="19" t="str">
        <f>IF('Data-Plot'!C187="","",('Data-Plot'!C187-'Data-Plot'!D187)*$P$9)</f>
        <v/>
      </c>
      <c r="S187" s="19">
        <v>8484.5909200454535</v>
      </c>
      <c r="AC187" s="17"/>
    </row>
    <row r="188" spans="1:29" x14ac:dyDescent="0.25">
      <c r="A188" s="51"/>
      <c r="C188">
        <v>5.0335807824578109E-11</v>
      </c>
      <c r="D188">
        <v>6.8159561882160967E-11</v>
      </c>
      <c r="E188">
        <v>1.8276293917915984E-10</v>
      </c>
      <c r="F188">
        <v>1346210.572270504</v>
      </c>
      <c r="G188">
        <v>8.0558786932440842E+18</v>
      </c>
      <c r="H188"/>
      <c r="I188"/>
      <c r="J188"/>
      <c r="K188"/>
      <c r="M188" s="17"/>
      <c r="P188" s="19" t="str">
        <f>IF('Data-Plot'!C188="","",$Q$11+('Data-Plot'!C188-'Data-Plot'!D188)*$P$9)</f>
        <v/>
      </c>
      <c r="Q188" s="19" t="str">
        <f>IF('Data-Plot'!C188="","",MAX('Data-Plot'!$C$11:$C$1010)*(1+$Q$9/100))</f>
        <v/>
      </c>
      <c r="R188" s="19" t="str">
        <f>IF('Data-Plot'!C188="","",('Data-Plot'!C188-'Data-Plot'!D188)*$P$9)</f>
        <v/>
      </c>
      <c r="S188" s="19">
        <v>8773.5465053617863</v>
      </c>
      <c r="AC188" s="17"/>
    </row>
    <row r="189" spans="1:29" x14ac:dyDescent="0.25">
      <c r="A189" s="51"/>
      <c r="C189">
        <v>558.07395619037811</v>
      </c>
      <c r="D189">
        <v>1051.6827021731654</v>
      </c>
      <c r="E189">
        <v>572.66429762056725</v>
      </c>
      <c r="F189">
        <v>7921.9080989226022</v>
      </c>
      <c r="G189">
        <v>3619.2864195092293</v>
      </c>
      <c r="H189"/>
      <c r="I189"/>
      <c r="J189"/>
      <c r="K189"/>
      <c r="M189" s="17"/>
      <c r="P189" s="19" t="str">
        <f>IF('Data-Plot'!C189="","",$Q$11+('Data-Plot'!C189-'Data-Plot'!D189)*$P$9)</f>
        <v/>
      </c>
      <c r="Q189" s="19" t="str">
        <f>IF('Data-Plot'!C189="","",MAX('Data-Plot'!$C$11:$C$1010)*(1+$Q$9/100))</f>
        <v/>
      </c>
      <c r="R189" s="19" t="str">
        <f>IF('Data-Plot'!C189="","",('Data-Plot'!C189-'Data-Plot'!D189)*$P$9)</f>
        <v/>
      </c>
      <c r="S189" s="19">
        <v>9055.0926488301211</v>
      </c>
      <c r="AC189" s="17"/>
    </row>
    <row r="190" spans="1:29" x14ac:dyDescent="0.25">
      <c r="A190" s="51"/>
      <c r="M190" s="17"/>
      <c r="P190" s="19" t="str">
        <f>IF('Data-Plot'!C190="","",$Q$11+('Data-Plot'!C190-'Data-Plot'!D190)*$P$9)</f>
        <v/>
      </c>
      <c r="Q190" s="19" t="str">
        <f>IF('Data-Plot'!C190="","",MAX('Data-Plot'!$C$11:$C$1010)*(1+$Q$9/100))</f>
        <v/>
      </c>
      <c r="R190" s="19" t="str">
        <f>IF('Data-Plot'!C190="","",('Data-Plot'!C190-'Data-Plot'!D190)*$P$9)</f>
        <v/>
      </c>
      <c r="S190" s="19">
        <v>9327.0355553199533</v>
      </c>
      <c r="AC190" s="17"/>
    </row>
    <row r="191" spans="1:29" x14ac:dyDescent="0.25">
      <c r="A191" s="51"/>
      <c r="M191" s="17"/>
      <c r="P191" s="19" t="str">
        <f>IF('Data-Plot'!C191="","",$Q$11+('Data-Plot'!C191-'Data-Plot'!D191)*$P$9)</f>
        <v/>
      </c>
      <c r="Q191" s="19" t="str">
        <f>IF('Data-Plot'!C191="","",MAX('Data-Plot'!$C$11:$C$1010)*(1+$Q$9/100))</f>
        <v/>
      </c>
      <c r="R191" s="19" t="str">
        <f>IF('Data-Plot'!C191="","",('Data-Plot'!C191-'Data-Plot'!D191)*$P$9)</f>
        <v/>
      </c>
      <c r="S191" s="19">
        <v>9587.0456373389843</v>
      </c>
      <c r="AC191" s="17"/>
    </row>
    <row r="192" spans="1:29" x14ac:dyDescent="0.25">
      <c r="A192" s="51"/>
      <c r="M192" s="17"/>
      <c r="P192" s="19" t="str">
        <f>IF('Data-Plot'!C192="","",$Q$11+('Data-Plot'!C192-'Data-Plot'!D192)*$P$9)</f>
        <v/>
      </c>
      <c r="Q192" s="19" t="str">
        <f>IF('Data-Plot'!C192="","",MAX('Data-Plot'!$C$11:$C$1010)*(1+$Q$9/100))</f>
        <v/>
      </c>
      <c r="R192" s="19" t="str">
        <f>IF('Data-Plot'!C192="","",('Data-Plot'!C192-'Data-Plot'!D192)*$P$9)</f>
        <v/>
      </c>
      <c r="S192" s="19">
        <v>9832.6713957258744</v>
      </c>
      <c r="AC192" s="17"/>
    </row>
    <row r="193" spans="1:29" x14ac:dyDescent="0.25">
      <c r="A193" s="51"/>
      <c r="M193" s="17"/>
      <c r="P193" s="19" t="str">
        <f>IF('Data-Plot'!C193="","",$Q$11+('Data-Plot'!C193-'Data-Plot'!D193)*$P$9)</f>
        <v/>
      </c>
      <c r="Q193" s="19" t="str">
        <f>IF('Data-Plot'!C193="","",MAX('Data-Plot'!$C$11:$C$1010)*(1+$Q$9/100))</f>
        <v/>
      </c>
      <c r="R193" s="19" t="str">
        <f>IF('Data-Plot'!C193="","",('Data-Plot'!C193-'Data-Plot'!D193)*$P$9)</f>
        <v/>
      </c>
      <c r="S193" s="19">
        <v>10061.357644338568</v>
      </c>
      <c r="AC193" s="17"/>
    </row>
    <row r="194" spans="1:29" x14ac:dyDescent="0.25">
      <c r="A194" s="51"/>
      <c r="M194" s="17"/>
      <c r="P194" s="19" t="str">
        <f>IF('Data-Plot'!C194="","",$Q$11+('Data-Plot'!C194-'Data-Plot'!D194)*$P$9)</f>
        <v/>
      </c>
      <c r="Q194" s="19" t="str">
        <f>IF('Data-Plot'!C194="","",MAX('Data-Plot'!$C$11:$C$1010)*(1+$Q$9/100))</f>
        <v/>
      </c>
      <c r="R194" s="19" t="str">
        <f>IF('Data-Plot'!C194="","",('Data-Plot'!C194-'Data-Plot'!D194)*$P$9)</f>
        <v/>
      </c>
      <c r="S194" s="19">
        <v>10270.46843203266</v>
      </c>
      <c r="AC194" s="17"/>
    </row>
    <row r="195" spans="1:29" x14ac:dyDescent="0.25">
      <c r="A195" s="51"/>
      <c r="M195" s="17"/>
      <c r="P195" s="19" t="str">
        <f>IF('Data-Plot'!C195="","",$Q$11+('Data-Plot'!C195-'Data-Plot'!D195)*$P$9)</f>
        <v/>
      </c>
      <c r="Q195" s="19" t="str">
        <f>IF('Data-Plot'!C195="","",MAX('Data-Plot'!$C$11:$C$1010)*(1+$Q$9/100))</f>
        <v/>
      </c>
      <c r="R195" s="19" t="str">
        <f>IF('Data-Plot'!C195="","",('Data-Plot'!C195-'Data-Plot'!D195)*$P$9)</f>
        <v/>
      </c>
      <c r="S195" s="19">
        <v>10457.314948865938</v>
      </c>
      <c r="AC195" s="17"/>
    </row>
    <row r="196" spans="1:29" x14ac:dyDescent="0.25">
      <c r="A196" s="51"/>
      <c r="M196" s="17"/>
      <c r="P196" s="19" t="str">
        <f>IF('Data-Plot'!C196="","",$Q$11+('Data-Plot'!C196-'Data-Plot'!D196)*$P$9)</f>
        <v/>
      </c>
      <c r="Q196" s="19" t="str">
        <f>IF('Data-Plot'!C196="","",MAX('Data-Plot'!$C$11:$C$1010)*(1+$Q$9/100))</f>
        <v/>
      </c>
      <c r="R196" s="19" t="str">
        <f>IF('Data-Plot'!C196="","",('Data-Plot'!C196-'Data-Plot'!D196)*$P$9)</f>
        <v/>
      </c>
      <c r="S196" s="19">
        <v>10619.188612422977</v>
      </c>
      <c r="AC196" s="17"/>
    </row>
    <row r="197" spans="1:29" x14ac:dyDescent="0.25">
      <c r="A197" s="51"/>
      <c r="M197" s="17"/>
      <c r="P197" s="19" t="str">
        <f>IF('Data-Plot'!C197="","",$Q$11+('Data-Plot'!C197-'Data-Plot'!D197)*$P$9)</f>
        <v/>
      </c>
      <c r="Q197" s="19" t="str">
        <f>IF('Data-Plot'!C197="","",MAX('Data-Plot'!$C$11:$C$1010)*(1+$Q$9/100))</f>
        <v/>
      </c>
      <c r="R197" s="19" t="str">
        <f>IF('Data-Plot'!C197="","",('Data-Plot'!C197-'Data-Plot'!D197)*$P$9)</f>
        <v/>
      </c>
      <c r="S197" s="19">
        <v>10753.39940959979</v>
      </c>
      <c r="AC197" s="17"/>
    </row>
    <row r="198" spans="1:29" x14ac:dyDescent="0.25">
      <c r="A198" s="51"/>
      <c r="M198" s="17"/>
      <c r="P198" s="19" t="str">
        <f>IF('Data-Plot'!C198="","",$Q$11+('Data-Plot'!C198-'Data-Plot'!D198)*$P$9)</f>
        <v/>
      </c>
      <c r="Q198" s="19" t="str">
        <f>IF('Data-Plot'!C198="","",MAX('Data-Plot'!$C$11:$C$1010)*(1+$Q$9/100))</f>
        <v/>
      </c>
      <c r="R198" s="19" t="str">
        <f>IF('Data-Plot'!C198="","",('Data-Plot'!C198-'Data-Plot'!D198)*$P$9)</f>
        <v/>
      </c>
      <c r="S198" s="19">
        <v>10857.319418924182</v>
      </c>
      <c r="AC198" s="17"/>
    </row>
    <row r="199" spans="1:29" x14ac:dyDescent="0.25">
      <c r="A199" s="51"/>
      <c r="M199" s="17"/>
      <c r="P199" s="19" t="str">
        <f>IF('Data-Plot'!C199="","",$Q$11+('Data-Plot'!C199-'Data-Plot'!D199)*$P$9)</f>
        <v/>
      </c>
      <c r="Q199" s="19" t="str">
        <f>IF('Data-Plot'!C199="","",MAX('Data-Plot'!$C$11:$C$1010)*(1+$Q$9/100))</f>
        <v/>
      </c>
      <c r="R199" s="19" t="str">
        <f>IF('Data-Plot'!C199="","",('Data-Plot'!C199-'Data-Plot'!D199)*$P$9)</f>
        <v/>
      </c>
      <c r="S199" s="19">
        <v>10928.431256151567</v>
      </c>
      <c r="AC199" s="17"/>
    </row>
    <row r="200" spans="1:29" x14ac:dyDescent="0.25">
      <c r="A200" s="51"/>
      <c r="M200" s="17"/>
      <c r="P200" s="19" t="str">
        <f>IF('Data-Plot'!C200="","",$Q$11+('Data-Plot'!C200-'Data-Plot'!D200)*$P$9)</f>
        <v/>
      </c>
      <c r="Q200" s="19" t="str">
        <f>IF('Data-Plot'!C200="","",MAX('Data-Plot'!$C$11:$C$1010)*(1+$Q$9/100))</f>
        <v/>
      </c>
      <c r="R200" s="19" t="str">
        <f>IF('Data-Plot'!C200="","",('Data-Plot'!C200-'Data-Plot'!D200)*$P$9)</f>
        <v/>
      </c>
      <c r="S200" s="19">
        <v>10964.380972785044</v>
      </c>
      <c r="AC200" s="17"/>
    </row>
    <row r="201" spans="1:29" x14ac:dyDescent="0.25">
      <c r="A201" s="51"/>
      <c r="M201" s="17"/>
      <c r="P201" s="19" t="str">
        <f>IF('Data-Plot'!C201="","",$Q$11+('Data-Plot'!C201-'Data-Plot'!D201)*$P$9)</f>
        <v/>
      </c>
      <c r="Q201" s="19" t="str">
        <f>IF('Data-Plot'!C201="","",MAX('Data-Plot'!$C$11:$C$1010)*(1+$Q$9/100))</f>
        <v/>
      </c>
      <c r="R201" s="19" t="str">
        <f>IF('Data-Plot'!C201="","",('Data-Plot'!C201-'Data-Plot'!D201)*$P$9)</f>
        <v/>
      </c>
      <c r="S201" s="19">
        <v>10963.034694810563</v>
      </c>
      <c r="AC201" s="17"/>
    </row>
    <row r="202" spans="1:29" x14ac:dyDescent="0.25">
      <c r="A202" s="51"/>
      <c r="M202" s="17"/>
      <c r="P202" s="19" t="str">
        <f>IF('Data-Plot'!C202="","",$Q$11+('Data-Plot'!C202-'Data-Plot'!D202)*$P$9)</f>
        <v/>
      </c>
      <c r="Q202" s="19" t="str">
        <f>IF('Data-Plot'!C202="","",MAX('Data-Plot'!$C$11:$C$1010)*(1+$Q$9/100))</f>
        <v/>
      </c>
      <c r="R202" s="19" t="str">
        <f>IF('Data-Plot'!C202="","",('Data-Plot'!C202-'Data-Plot'!D202)*$P$9)</f>
        <v/>
      </c>
      <c r="S202" s="19">
        <v>10922.538022125664</v>
      </c>
      <c r="AC202" s="17"/>
    </row>
    <row r="203" spans="1:29" x14ac:dyDescent="0.25">
      <c r="A203" s="51"/>
      <c r="M203" s="17"/>
      <c r="P203" s="19" t="str">
        <f>IF('Data-Plot'!C203="","",$Q$11+('Data-Plot'!C203-'Data-Plot'!D203)*$P$9)</f>
        <v/>
      </c>
      <c r="Q203" s="19" t="str">
        <f>IF('Data-Plot'!C203="","",MAX('Data-Plot'!$C$11:$C$1010)*(1+$Q$9/100))</f>
        <v/>
      </c>
      <c r="R203" s="19" t="str">
        <f>IF('Data-Plot'!C203="","",('Data-Plot'!C203-'Data-Plot'!D203)*$P$9)</f>
        <v/>
      </c>
      <c r="S203" s="19">
        <v>10841.376925383163</v>
      </c>
      <c r="AC203" s="17"/>
    </row>
    <row r="204" spans="1:29" x14ac:dyDescent="0.25">
      <c r="A204" s="51"/>
      <c r="M204" s="17"/>
      <c r="P204" s="19" t="str">
        <f>IF('Data-Plot'!C204="","",$Q$11+('Data-Plot'!C204-'Data-Plot'!D204)*$P$9)</f>
        <v/>
      </c>
      <c r="Q204" s="19" t="str">
        <f>IF('Data-Plot'!C204="","",MAX('Data-Plot'!$C$11:$C$1010)*(1+$Q$9/100))</f>
        <v/>
      </c>
      <c r="R204" s="19" t="str">
        <f>IF('Data-Plot'!C204="","",('Data-Plot'!C204-'Data-Plot'!D204)*$P$9)</f>
        <v/>
      </c>
      <c r="S204" s="19">
        <v>10718.438585438831</v>
      </c>
      <c r="AC204" s="17"/>
    </row>
    <row r="205" spans="1:29" x14ac:dyDescent="0.25">
      <c r="A205" s="51"/>
      <c r="M205" s="17"/>
      <c r="P205" s="19" t="str">
        <f>IF('Data-Plot'!C205="","",$Q$11+('Data-Plot'!C205-'Data-Plot'!D205)*$P$9)</f>
        <v/>
      </c>
      <c r="Q205" s="19" t="str">
        <f>IF('Data-Plot'!C205="","",MAX('Data-Plot'!$C$11:$C$1010)*(1+$Q$9/100))</f>
        <v/>
      </c>
      <c r="R205" s="19" t="str">
        <f>IF('Data-Plot'!C205="","",('Data-Plot'!C205-'Data-Plot'!D205)*$P$9)</f>
        <v/>
      </c>
      <c r="S205" s="19">
        <v>10553.070334850077</v>
      </c>
      <c r="AC205" s="17"/>
    </row>
    <row r="206" spans="1:29" x14ac:dyDescent="0.25">
      <c r="A206" s="51"/>
      <c r="M206" s="17"/>
      <c r="P206" s="19" t="str">
        <f>IF('Data-Plot'!C206="","",$Q$11+('Data-Plot'!C206-'Data-Plot'!D206)*$P$9)</f>
        <v/>
      </c>
      <c r="Q206" s="19" t="str">
        <f>IF('Data-Plot'!C206="","",MAX('Data-Plot'!$C$11:$C$1010)*(1+$Q$9/100))</f>
        <v/>
      </c>
      <c r="R206" s="19" t="str">
        <f>IF('Data-Plot'!C206="","",('Data-Plot'!C206-'Data-Plot'!D206)*$P$9)</f>
        <v/>
      </c>
      <c r="S206" s="19">
        <v>10345.134598641192</v>
      </c>
      <c r="AC206" s="17"/>
    </row>
    <row r="207" spans="1:29" x14ac:dyDescent="0.25">
      <c r="A207" s="51"/>
      <c r="M207" s="17"/>
      <c r="P207" s="19" t="str">
        <f>IF('Data-Plot'!C207="","",$Q$11+('Data-Plot'!C207-'Data-Plot'!D207)*$P$9)</f>
        <v/>
      </c>
      <c r="Q207" s="19" t="str">
        <f>IF('Data-Plot'!C207="","",MAX('Data-Plot'!$C$11:$C$1010)*(1+$Q$9/100))</f>
        <v/>
      </c>
      <c r="R207" s="19" t="str">
        <f>IF('Data-Plot'!C207="","",('Data-Plot'!C207-'Data-Plot'!D207)*$P$9)</f>
        <v/>
      </c>
      <c r="S207" s="19">
        <v>10095.05751030323</v>
      </c>
      <c r="AC207" s="17"/>
    </row>
    <row r="208" spans="1:29" x14ac:dyDescent="0.25">
      <c r="A208" s="51"/>
      <c r="M208" s="17"/>
      <c r="P208" s="19" t="str">
        <f>IF('Data-Plot'!C208="","",$Q$11+('Data-Plot'!C208-'Data-Plot'!D208)*$P$9)</f>
        <v/>
      </c>
      <c r="Q208" s="19" t="str">
        <f>IF('Data-Plot'!C208="","",MAX('Data-Plot'!$C$11:$C$1010)*(1+$Q$9/100))</f>
        <v/>
      </c>
      <c r="R208" s="19" t="str">
        <f>IF('Data-Plot'!C208="","",('Data-Plot'!C208-'Data-Plot'!D208)*$P$9)</f>
        <v/>
      </c>
      <c r="S208" s="19">
        <v>9803.8687224303685</v>
      </c>
      <c r="AC208" s="17"/>
    </row>
    <row r="209" spans="1:29" x14ac:dyDescent="0.25">
      <c r="A209" s="51"/>
      <c r="M209" s="17"/>
      <c r="P209" s="19" t="str">
        <f>IF('Data-Plot'!C209="","",$Q$11+('Data-Plot'!C209-'Data-Plot'!D209)*$P$9)</f>
        <v/>
      </c>
      <c r="Q209" s="19" t="str">
        <f>IF('Data-Plot'!C209="","",MAX('Data-Plot'!$C$11:$C$1010)*(1+$Q$9/100))</f>
        <v/>
      </c>
      <c r="R209" s="19" t="str">
        <f>IF('Data-Plot'!C209="","",('Data-Plot'!C209-'Data-Plot'!D209)*$P$9)</f>
        <v/>
      </c>
      <c r="S209" s="19">
        <v>9473.2298624843497</v>
      </c>
      <c r="AC209" s="17"/>
    </row>
    <row r="210" spans="1:29" x14ac:dyDescent="0.25">
      <c r="A210" s="51"/>
      <c r="M210" s="17"/>
      <c r="P210" s="19" t="str">
        <f>IF('Data-Plot'!C210="","",$Q$11+('Data-Plot'!C210-'Data-Plot'!D210)*$P$9)</f>
        <v/>
      </c>
      <c r="Q210" s="19" t="str">
        <f>IF('Data-Plot'!C210="","",MAX('Data-Plot'!$C$11:$C$1010)*(1+$Q$9/100))</f>
        <v/>
      </c>
      <c r="R210" s="19" t="str">
        <f>IF('Data-Plot'!C210="","",('Data-Plot'!C210-'Data-Plot'!D210)*$P$9)</f>
        <v/>
      </c>
      <c r="S210" s="19">
        <v>9105.4491274796528</v>
      </c>
      <c r="AC210" s="17"/>
    </row>
    <row r="211" spans="1:29" x14ac:dyDescent="0.25">
      <c r="A211" s="51"/>
      <c r="M211" s="17"/>
      <c r="P211" s="19" t="str">
        <f>IF('Data-Plot'!C211="","",$Q$11+('Data-Plot'!C211-'Data-Plot'!D211)*$P$9)</f>
        <v/>
      </c>
      <c r="Q211" s="19" t="str">
        <f>IF('Data-Plot'!C211="","",MAX('Data-Plot'!$C$11:$C$1010)*(1+$Q$9/100))</f>
        <v/>
      </c>
      <c r="R211" s="19" t="str">
        <f>IF('Data-Plot'!C211="","",('Data-Plot'!C211-'Data-Plot'!D211)*$P$9)</f>
        <v/>
      </c>
      <c r="S211" s="19">
        <v>8703.4796877443459</v>
      </c>
      <c r="AC211" s="17"/>
    </row>
    <row r="212" spans="1:29" x14ac:dyDescent="0.25">
      <c r="A212" s="51"/>
      <c r="M212" s="17"/>
      <c r="P212" s="19" t="str">
        <f>IF('Data-Plot'!C212="","",$Q$11+('Data-Plot'!C212-'Data-Plot'!D212)*$P$9)</f>
        <v/>
      </c>
      <c r="Q212" s="19" t="str">
        <f>IF('Data-Plot'!C212="","",MAX('Data-Plot'!$C$11:$C$1010)*(1+$Q$9/100))</f>
        <v/>
      </c>
      <c r="R212" s="19" t="str">
        <f>IF('Data-Plot'!C212="","",('Data-Plot'!C212-'Data-Plot'!D212)*$P$9)</f>
        <v/>
      </c>
      <c r="S212" s="19">
        <v>8270.8999004325542</v>
      </c>
      <c r="AC212" s="17"/>
    </row>
    <row r="213" spans="1:29" x14ac:dyDescent="0.25">
      <c r="A213" s="51"/>
      <c r="M213" s="17"/>
      <c r="P213" s="19" t="str">
        <f>IF('Data-Plot'!C213="","",$Q$11+('Data-Plot'!C213-'Data-Plot'!D213)*$P$9)</f>
        <v/>
      </c>
      <c r="Q213" s="19" t="str">
        <f>IF('Data-Plot'!C213="","",MAX('Data-Plot'!$C$11:$C$1010)*(1+$Q$9/100))</f>
        <v/>
      </c>
      <c r="R213" s="19" t="str">
        <f>IF('Data-Plot'!C213="","",('Data-Plot'!C213-'Data-Plot'!D213)*$P$9)</f>
        <v/>
      </c>
      <c r="S213" s="19">
        <v>7811.8738283580378</v>
      </c>
      <c r="AC213" s="17"/>
    </row>
    <row r="214" spans="1:29" x14ac:dyDescent="0.25">
      <c r="A214" s="51"/>
      <c r="M214" s="17"/>
      <c r="P214" s="19" t="str">
        <f>IF('Data-Plot'!C214="","",$Q$11+('Data-Plot'!C214-'Data-Plot'!D214)*$P$9)</f>
        <v/>
      </c>
      <c r="Q214" s="19" t="str">
        <f>IF('Data-Plot'!C214="","",MAX('Data-Plot'!$C$11:$C$1010)*(1+$Q$9/100))</f>
        <v/>
      </c>
      <c r="R214" s="19" t="str">
        <f>IF('Data-Plot'!C214="","",('Data-Plot'!C214-'Data-Plot'!D214)*$P$9)</f>
        <v/>
      </c>
      <c r="S214" s="19">
        <v>7331.0912241704664</v>
      </c>
      <c r="AC214" s="17"/>
    </row>
    <row r="215" spans="1:29" x14ac:dyDescent="0.25">
      <c r="A215" s="51"/>
      <c r="M215" s="17"/>
      <c r="P215" s="19" t="str">
        <f>IF('Data-Plot'!C215="","",$Q$11+('Data-Plot'!C215-'Data-Plot'!D215)*$P$9)</f>
        <v/>
      </c>
      <c r="Q215" s="19" t="str">
        <f>IF('Data-Plot'!C215="","",MAX('Data-Plot'!$C$11:$C$1010)*(1+$Q$9/100))</f>
        <v/>
      </c>
      <c r="R215" s="19" t="str">
        <f>IF('Data-Plot'!C215="","",('Data-Plot'!C215-'Data-Plot'!D215)*$P$9)</f>
        <v/>
      </c>
      <c r="S215" s="19">
        <v>6833.6869638879125</v>
      </c>
      <c r="AC215" s="17"/>
    </row>
    <row r="216" spans="1:29" x14ac:dyDescent="0.25">
      <c r="A216" s="51"/>
      <c r="M216" s="17"/>
      <c r="P216" s="19" t="str">
        <f>IF('Data-Plot'!C216="","",$Q$11+('Data-Plot'!C216-'Data-Plot'!D216)*$P$9)</f>
        <v/>
      </c>
      <c r="Q216" s="19" t="str">
        <f>IF('Data-Plot'!C216="","",MAX('Data-Plot'!$C$11:$C$1010)*(1+$Q$9/100))</f>
        <v/>
      </c>
      <c r="R216" s="19" t="str">
        <f>IF('Data-Plot'!C216="","",('Data-Plot'!C216-'Data-Plot'!D216)*$P$9)</f>
        <v/>
      </c>
      <c r="S216" s="19">
        <v>6325.1408778999294</v>
      </c>
      <c r="AC216" s="17"/>
    </row>
    <row r="217" spans="1:29" x14ac:dyDescent="0.25">
      <c r="A217" s="51"/>
      <c r="M217" s="17"/>
      <c r="P217" s="19" t="str">
        <f>IF('Data-Plot'!C217="","",$Q$11+('Data-Plot'!C217-'Data-Plot'!D217)*$P$9)</f>
        <v/>
      </c>
      <c r="Q217" s="19" t="str">
        <f>IF('Data-Plot'!C217="","",MAX('Data-Plot'!$C$11:$C$1010)*(1+$Q$9/100))</f>
        <v/>
      </c>
      <c r="R217" s="19" t="str">
        <f>IF('Data-Plot'!C217="","",('Data-Plot'!C217-'Data-Plot'!D217)*$P$9)</f>
        <v/>
      </c>
      <c r="S217" s="19">
        <v>5811.1599904721443</v>
      </c>
      <c r="AC217" s="17"/>
    </row>
    <row r="218" spans="1:29" x14ac:dyDescent="0.25">
      <c r="A218" s="51"/>
      <c r="M218" s="17"/>
      <c r="P218" s="19" t="str">
        <f>IF('Data-Plot'!C218="","",$Q$11+('Data-Plot'!C218-'Data-Plot'!D218)*$P$9)</f>
        <v/>
      </c>
      <c r="Q218" s="19" t="str">
        <f>IF('Data-Plot'!C218="","",MAX('Data-Plot'!$C$11:$C$1010)*(1+$Q$9/100))</f>
        <v/>
      </c>
      <c r="R218" s="19" t="str">
        <f>IF('Data-Plot'!C218="","",('Data-Plot'!C218-'Data-Plot'!D218)*$P$9)</f>
        <v/>
      </c>
      <c r="S218" s="19">
        <v>5297.5462899363329</v>
      </c>
      <c r="AC218" s="17"/>
    </row>
    <row r="219" spans="1:29" x14ac:dyDescent="0.25">
      <c r="A219" s="51"/>
      <c r="M219" s="17"/>
      <c r="P219" s="19" t="str">
        <f>IF('Data-Plot'!C219="","",$Q$11+('Data-Plot'!C219-'Data-Plot'!D219)*$P$9)</f>
        <v/>
      </c>
      <c r="Q219" s="19" t="str">
        <f>IF('Data-Plot'!C219="","",MAX('Data-Plot'!$C$11:$C$1010)*(1+$Q$9/100))</f>
        <v/>
      </c>
      <c r="R219" s="19" t="str">
        <f>IF('Data-Plot'!C219="","",('Data-Plot'!C219-'Data-Plot'!D219)*$P$9)</f>
        <v/>
      </c>
      <c r="S219" s="19">
        <v>4790.0542392099187</v>
      </c>
      <c r="AC219" s="17"/>
    </row>
    <row r="220" spans="1:29" x14ac:dyDescent="0.25">
      <c r="A220" s="51"/>
      <c r="M220" s="17"/>
      <c r="P220" s="19" t="str">
        <f>IF('Data-Plot'!C220="","",$Q$11+('Data-Plot'!C220-'Data-Plot'!D220)*$P$9)</f>
        <v/>
      </c>
      <c r="Q220" s="19" t="str">
        <f>IF('Data-Plot'!C220="","",MAX('Data-Plot'!$C$11:$C$1010)*(1+$Q$9/100))</f>
        <v/>
      </c>
      <c r="R220" s="19" t="str">
        <f>IF('Data-Plot'!C220="","",('Data-Plot'!C220-'Data-Plot'!D220)*$P$9)</f>
        <v/>
      </c>
      <c r="S220" s="19">
        <v>4294.2432211108862</v>
      </c>
      <c r="AC220" s="17"/>
    </row>
    <row r="221" spans="1:29" x14ac:dyDescent="0.25">
      <c r="A221" s="51"/>
      <c r="M221" s="17"/>
      <c r="P221" s="19" t="str">
        <f>IF('Data-Plot'!C221="","",$Q$11+('Data-Plot'!C221-'Data-Plot'!D221)*$P$9)</f>
        <v/>
      </c>
      <c r="Q221" s="19" t="str">
        <f>IF('Data-Plot'!C221="","",MAX('Data-Plot'!$C$11:$C$1010)*(1+$Q$9/100))</f>
        <v/>
      </c>
      <c r="R221" s="19" t="str">
        <f>IF('Data-Plot'!C221="","",('Data-Plot'!C221-'Data-Plot'!D221)*$P$9)</f>
        <v/>
      </c>
      <c r="S221" s="19">
        <v>3815.3309041989046</v>
      </c>
      <c r="AC221" s="17"/>
    </row>
    <row r="222" spans="1:29" x14ac:dyDescent="0.25">
      <c r="A222" s="51"/>
      <c r="M222" s="17"/>
      <c r="P222" s="19" t="str">
        <f>IF('Data-Plot'!C222="","",$Q$11+('Data-Plot'!C222-'Data-Plot'!D222)*$P$9)</f>
        <v/>
      </c>
      <c r="Q222" s="19" t="str">
        <f>IF('Data-Plot'!C222="","",MAX('Data-Plot'!$C$11:$C$1010)*(1+$Q$9/100))</f>
        <v/>
      </c>
      <c r="R222" s="19" t="str">
        <f>IF('Data-Plot'!C222="","",('Data-Plot'!C222-'Data-Plot'!D222)*$P$9)</f>
        <v/>
      </c>
      <c r="S222" s="19">
        <v>3358.0540254598941</v>
      </c>
      <c r="AC222" s="17"/>
    </row>
    <row r="223" spans="1:29" x14ac:dyDescent="0.25">
      <c r="A223" s="51"/>
      <c r="M223" s="17"/>
      <c r="P223" s="19" t="str">
        <f>IF('Data-Plot'!C223="","",$Q$11+('Data-Plot'!C223-'Data-Plot'!D223)*$P$9)</f>
        <v/>
      </c>
      <c r="Q223" s="19" t="str">
        <f>IF('Data-Plot'!C223="","",MAX('Data-Plot'!$C$11:$C$1010)*(1+$Q$9/100))</f>
        <v/>
      </c>
      <c r="R223" s="19" t="str">
        <f>IF('Data-Plot'!C223="","",('Data-Plot'!C223-'Data-Plot'!D223)*$P$9)</f>
        <v/>
      </c>
      <c r="S223" s="19">
        <v>2926.5432343290863</v>
      </c>
      <c r="AC223" s="17"/>
    </row>
    <row r="224" spans="1:29" x14ac:dyDescent="0.25">
      <c r="A224" s="51"/>
      <c r="M224" s="17"/>
      <c r="P224" s="19" t="str">
        <f>IF('Data-Plot'!C224="","",$Q$11+('Data-Plot'!C224-'Data-Plot'!D224)*$P$9)</f>
        <v/>
      </c>
      <c r="Q224" s="19" t="str">
        <f>IF('Data-Plot'!C224="","",MAX('Data-Plot'!$C$11:$C$1010)*(1+$Q$9/100))</f>
        <v/>
      </c>
      <c r="R224" s="19" t="str">
        <f>IF('Data-Plot'!C224="","",('Data-Plot'!C224-'Data-Plot'!D224)*$P$9)</f>
        <v/>
      </c>
      <c r="S224" s="19">
        <v>2524.2183664793547</v>
      </c>
      <c r="AC224" s="17"/>
    </row>
    <row r="225" spans="1:29" x14ac:dyDescent="0.25">
      <c r="A225" s="51"/>
      <c r="M225" s="17"/>
      <c r="P225" s="19" t="str">
        <f>IF('Data-Plot'!C225="","",$Q$11+('Data-Plot'!C225-'Data-Plot'!D225)*$P$9)</f>
        <v/>
      </c>
      <c r="Q225" s="19" t="str">
        <f>IF('Data-Plot'!C225="","",MAX('Data-Plot'!$C$11:$C$1010)*(1+$Q$9/100))</f>
        <v/>
      </c>
      <c r="R225" s="19" t="str">
        <f>IF('Data-Plot'!C225="","",('Data-Plot'!C225-'Data-Plot'!D225)*$P$9)</f>
        <v/>
      </c>
      <c r="S225" s="19">
        <v>2153.7097816859487</v>
      </c>
      <c r="AC225" s="17"/>
    </row>
    <row r="226" spans="1:29" x14ac:dyDescent="0.25">
      <c r="A226" s="51"/>
      <c r="M226" s="17"/>
      <c r="P226" s="19" t="str">
        <f>IF('Data-Plot'!C226="","",$Q$11+('Data-Plot'!C226-'Data-Plot'!D226)*$P$9)</f>
        <v/>
      </c>
      <c r="Q226" s="19" t="str">
        <f>IF('Data-Plot'!C226="","",MAX('Data-Plot'!$C$11:$C$1010)*(1+$Q$9/100))</f>
        <v/>
      </c>
      <c r="R226" s="19" t="str">
        <f>IF('Data-Plot'!C226="","",('Data-Plot'!C226-'Data-Plot'!D226)*$P$9)</f>
        <v/>
      </c>
      <c r="S226" s="19">
        <v>1816.810211072341</v>
      </c>
      <c r="AC226" s="17"/>
    </row>
    <row r="227" spans="1:29" x14ac:dyDescent="0.25">
      <c r="A227" s="51"/>
      <c r="M227" s="17"/>
      <c r="P227" s="19" t="str">
        <f>IF('Data-Plot'!C227="","",$Q$11+('Data-Plot'!C227-'Data-Plot'!D227)*$P$9)</f>
        <v/>
      </c>
      <c r="Q227" s="19" t="str">
        <f>IF('Data-Plot'!C227="","",MAX('Data-Plot'!$C$11:$C$1010)*(1+$Q$9/100))</f>
        <v/>
      </c>
      <c r="R227" s="19" t="str">
        <f>IF('Data-Plot'!C227="","",('Data-Plot'!C227-'Data-Plot'!D227)*$P$9)</f>
        <v/>
      </c>
      <c r="S227" s="19">
        <v>1514.4599618816633</v>
      </c>
      <c r="AC227" s="17"/>
    </row>
    <row r="228" spans="1:29" x14ac:dyDescent="0.25">
      <c r="A228" s="51"/>
      <c r="M228" s="17"/>
      <c r="P228" s="19" t="str">
        <f>IF('Data-Plot'!C228="","",$Q$11+('Data-Plot'!C228-'Data-Plot'!D228)*$P$9)</f>
        <v/>
      </c>
      <c r="Q228" s="19" t="str">
        <f>IF('Data-Plot'!C228="","",MAX('Data-Plot'!$C$11:$C$1010)*(1+$Q$9/100))</f>
        <v/>
      </c>
      <c r="R228" s="19" t="str">
        <f>IF('Data-Plot'!C228="","",('Data-Plot'!C228-'Data-Plot'!D228)*$P$9)</f>
        <v/>
      </c>
      <c r="S228" s="19">
        <v>1246.7664153101102</v>
      </c>
      <c r="AC228" s="17"/>
    </row>
    <row r="229" spans="1:29" x14ac:dyDescent="0.25">
      <c r="A229" s="51"/>
      <c r="M229" s="17"/>
      <c r="P229" s="19" t="str">
        <f>IF('Data-Plot'!C229="","",$Q$11+('Data-Plot'!C229-'Data-Plot'!D229)*$P$9)</f>
        <v/>
      </c>
      <c r="Q229" s="19" t="str">
        <f>IF('Data-Plot'!C229="","",MAX('Data-Plot'!$C$11:$C$1010)*(1+$Q$9/100))</f>
        <v/>
      </c>
      <c r="R229" s="19" t="str">
        <f>IF('Data-Plot'!C229="","",('Data-Plot'!C229-'Data-Plot'!D229)*$P$9)</f>
        <v/>
      </c>
      <c r="S229" s="19">
        <v>1013.0566591078959</v>
      </c>
      <c r="AC229" s="17"/>
    </row>
    <row r="230" spans="1:29" x14ac:dyDescent="0.25">
      <c r="A230" s="51"/>
      <c r="M230" s="17"/>
      <c r="P230" s="19" t="str">
        <f>IF('Data-Plot'!C230="","",$Q$11+('Data-Plot'!C230-'Data-Plot'!D230)*$P$9)</f>
        <v/>
      </c>
      <c r="Q230" s="19" t="str">
        <f>IF('Data-Plot'!C230="","",MAX('Data-Plot'!$C$11:$C$1010)*(1+$Q$9/100))</f>
        <v/>
      </c>
      <c r="R230" s="19" t="str">
        <f>IF('Data-Plot'!C230="","",('Data-Plot'!C230-'Data-Plot'!D230)*$P$9)</f>
        <v/>
      </c>
      <c r="S230" s="19">
        <v>811.95999023469335</v>
      </c>
      <c r="AC230" s="17"/>
    </row>
    <row r="231" spans="1:29" x14ac:dyDescent="0.25">
      <c r="A231" s="51"/>
      <c r="M231" s="17"/>
      <c r="P231" s="19" t="str">
        <f>IF('Data-Plot'!C231="","",$Q$11+('Data-Plot'!C231-'Data-Plot'!D231)*$P$9)</f>
        <v/>
      </c>
      <c r="Q231" s="19" t="str">
        <f>IF('Data-Plot'!C231="","",MAX('Data-Plot'!$C$11:$C$1010)*(1+$Q$9/100))</f>
        <v/>
      </c>
      <c r="R231" s="19" t="str">
        <f>IF('Data-Plot'!C231="","",('Data-Plot'!C231-'Data-Plot'!D231)*$P$9)</f>
        <v/>
      </c>
      <c r="S231" s="19">
        <v>641.51508965308835</v>
      </c>
      <c r="AC231" s="17"/>
    </row>
    <row r="232" spans="1:29" x14ac:dyDescent="0.25">
      <c r="A232" s="51"/>
      <c r="M232" s="17"/>
      <c r="P232" s="19" t="str">
        <f>IF('Data-Plot'!C232="","",$Q$11+('Data-Plot'!C232-'Data-Plot'!D232)*$P$9)</f>
        <v/>
      </c>
      <c r="Q232" s="19" t="str">
        <f>IF('Data-Plot'!C232="","",MAX('Data-Plot'!$C$11:$C$1010)*(1+$Q$9/100))</f>
        <v/>
      </c>
      <c r="R232" s="19" t="str">
        <f>IF('Data-Plot'!C232="","",('Data-Plot'!C232-'Data-Plot'!D232)*$P$9)</f>
        <v/>
      </c>
      <c r="S232" s="19">
        <v>499.29509644161334</v>
      </c>
      <c r="AC232" s="17"/>
    </row>
    <row r="233" spans="1:29" x14ac:dyDescent="0.25">
      <c r="A233" s="51"/>
      <c r="M233" s="17"/>
      <c r="P233" s="19" t="str">
        <f>IF('Data-Plot'!C233="","",$Q$11+('Data-Plot'!C233-'Data-Plot'!D233)*$P$9)</f>
        <v/>
      </c>
      <c r="Q233" s="19" t="str">
        <f>IF('Data-Plot'!C233="","",MAX('Data-Plot'!$C$11:$C$1010)*(1+$Q$9/100))</f>
        <v/>
      </c>
      <c r="R233" s="19" t="str">
        <f>IF('Data-Plot'!C233="","",('Data-Plot'!C233-'Data-Plot'!D233)*$P$9)</f>
        <v/>
      </c>
      <c r="S233" s="19">
        <v>382.54275248082081</v>
      </c>
      <c r="AC233" s="17"/>
    </row>
    <row r="234" spans="1:29" x14ac:dyDescent="0.25">
      <c r="A234" s="51"/>
      <c r="M234" s="17"/>
      <c r="P234" s="19" t="str">
        <f>IF('Data-Plot'!C234="","",$Q$11+('Data-Plot'!C234-'Data-Plot'!D234)*$P$9)</f>
        <v/>
      </c>
      <c r="Q234" s="19" t="str">
        <f>IF('Data-Plot'!C234="","",MAX('Data-Plot'!$C$11:$C$1010)*(1+$Q$9/100))</f>
        <v/>
      </c>
      <c r="R234" s="19" t="str">
        <f>IF('Data-Plot'!C234="","",('Data-Plot'!C234-'Data-Plot'!D234)*$P$9)</f>
        <v/>
      </c>
      <c r="S234" s="19">
        <v>288.30736709919876</v>
      </c>
      <c r="AC234" s="17"/>
    </row>
    <row r="235" spans="1:29" x14ac:dyDescent="0.25">
      <c r="A235" s="51"/>
      <c r="M235" s="17"/>
      <c r="P235" s="19" t="str">
        <f>IF('Data-Plot'!C235="","",$Q$11+('Data-Plot'!C235-'Data-Plot'!D235)*$P$9)</f>
        <v/>
      </c>
      <c r="Q235" s="19" t="str">
        <f>IF('Data-Plot'!C235="","",MAX('Data-Plot'!$C$11:$C$1010)*(1+$Q$9/100))</f>
        <v/>
      </c>
      <c r="R235" s="19" t="str">
        <f>IF('Data-Plot'!C235="","",('Data-Plot'!C235-'Data-Plot'!D235)*$P$9)</f>
        <v/>
      </c>
      <c r="S235" s="19">
        <v>213.57561428495868</v>
      </c>
      <c r="AC235" s="17"/>
    </row>
    <row r="236" spans="1:29" x14ac:dyDescent="0.25">
      <c r="A236" s="51"/>
      <c r="M236" s="17"/>
      <c r="P236" s="19" t="str">
        <f>IF('Data-Plot'!C236="","",$Q$11+('Data-Plot'!C236-'Data-Plot'!D236)*$P$9)</f>
        <v/>
      </c>
      <c r="Q236" s="19" t="str">
        <f>IF('Data-Plot'!C236="","",MAX('Data-Plot'!$C$11:$C$1010)*(1+$Q$9/100))</f>
        <v/>
      </c>
      <c r="R236" s="19" t="str">
        <f>IF('Data-Plot'!C236="","",('Data-Plot'!C236-'Data-Plot'!D236)*$P$9)</f>
        <v/>
      </c>
      <c r="S236" s="19">
        <v>155.38909955320327</v>
      </c>
      <c r="AC236" s="17"/>
    </row>
    <row r="237" spans="1:29" x14ac:dyDescent="0.25">
      <c r="A237" s="51"/>
      <c r="M237" s="17"/>
      <c r="P237" s="19" t="str">
        <f>IF('Data-Plot'!C237="","",$Q$11+('Data-Plot'!C237-'Data-Plot'!D237)*$P$9)</f>
        <v/>
      </c>
      <c r="Q237" s="19" t="str">
        <f>IF('Data-Plot'!C237="","",MAX('Data-Plot'!$C$11:$C$1010)*(1+$Q$9/100))</f>
        <v/>
      </c>
      <c r="R237" s="19" t="str">
        <f>IF('Data-Plot'!C237="","",('Data-Plot'!C237-'Data-Plot'!D237)*$P$9)</f>
        <v/>
      </c>
      <c r="S237" s="19">
        <v>110.94311984380295</v>
      </c>
      <c r="AC237" s="17"/>
    </row>
    <row r="238" spans="1:29" x14ac:dyDescent="0.25">
      <c r="A238" s="51"/>
      <c r="M238" s="17"/>
      <c r="P238" s="19" t="str">
        <f>IF('Data-Plot'!C238="","",$Q$11+('Data-Plot'!C238-'Data-Plot'!D238)*$P$9)</f>
        <v/>
      </c>
      <c r="Q238" s="19" t="str">
        <f>IF('Data-Plot'!C238="","",MAX('Data-Plot'!$C$11:$C$1010)*(1+$Q$9/100))</f>
        <v/>
      </c>
      <c r="R238" s="19" t="str">
        <f>IF('Data-Plot'!C238="","",('Data-Plot'!C238-'Data-Plot'!D238)*$P$9)</f>
        <v/>
      </c>
      <c r="S238" s="19">
        <v>77.662922803592039</v>
      </c>
      <c r="AC238" s="17"/>
    </row>
    <row r="239" spans="1:29" x14ac:dyDescent="0.25">
      <c r="A239" s="51"/>
      <c r="M239" s="17"/>
      <c r="P239" s="19" t="str">
        <f>IF('Data-Plot'!C239="","",$Q$11+('Data-Plot'!C239-'Data-Plot'!D239)*$P$9)</f>
        <v/>
      </c>
      <c r="Q239" s="19" t="str">
        <f>IF('Data-Plot'!C239="","",MAX('Data-Plot'!$C$11:$C$1010)*(1+$Q$9/100))</f>
        <v/>
      </c>
      <c r="R239" s="19" t="str">
        <f>IF('Data-Plot'!C239="","",('Data-Plot'!C239-'Data-Plot'!D239)*$P$9)</f>
        <v/>
      </c>
      <c r="S239" s="19">
        <v>53.255841303790824</v>
      </c>
      <c r="AC239" s="17"/>
    </row>
    <row r="240" spans="1:29" x14ac:dyDescent="0.25">
      <c r="A240" s="51"/>
      <c r="M240" s="17"/>
      <c r="P240" s="19" t="str">
        <f>IF('Data-Plot'!C240="","",$Q$11+('Data-Plot'!C240-'Data-Plot'!D240)*$P$9)</f>
        <v/>
      </c>
      <c r="Q240" s="19" t="str">
        <f>IF('Data-Plot'!C240="","",MAX('Data-Plot'!$C$11:$C$1010)*(1+$Q$9/100))</f>
        <v/>
      </c>
      <c r="R240" s="19" t="str">
        <f>IF('Data-Plot'!C240="","",('Data-Plot'!C240-'Data-Plot'!D240)*$P$9)</f>
        <v/>
      </c>
      <c r="S240" s="19">
        <v>35.739708091739288</v>
      </c>
      <c r="AC240" s="17"/>
    </row>
    <row r="241" spans="1:29" x14ac:dyDescent="0.25">
      <c r="A241" s="51"/>
      <c r="M241" s="17"/>
      <c r="P241" s="19" t="str">
        <f>IF('Data-Plot'!C241="","",$Q$11+('Data-Plot'!C241-'Data-Plot'!D241)*$P$9)</f>
        <v/>
      </c>
      <c r="Q241" s="19" t="str">
        <f>IF('Data-Plot'!C241="","",MAX('Data-Plot'!$C$11:$C$1010)*(1+$Q$9/100))</f>
        <v/>
      </c>
      <c r="R241" s="19" t="str">
        <f>IF('Data-Plot'!C241="","",('Data-Plot'!C241-'Data-Plot'!D241)*$P$9)</f>
        <v/>
      </c>
      <c r="S241" s="19">
        <v>23.449731654328591</v>
      </c>
      <c r="AC241" s="17"/>
    </row>
    <row r="242" spans="1:29" x14ac:dyDescent="0.25">
      <c r="A242" s="51"/>
      <c r="M242" s="17"/>
      <c r="P242" s="19" t="str">
        <f>IF('Data-Plot'!C242="","",$Q$11+('Data-Plot'!C242-'Data-Plot'!D242)*$P$9)</f>
        <v/>
      </c>
      <c r="Q242" s="19" t="str">
        <f>IF('Data-Plot'!C242="","",MAX('Data-Plot'!$C$11:$C$1010)*(1+$Q$9/100))</f>
        <v/>
      </c>
      <c r="R242" s="19" t="str">
        <f>IF('Data-Plot'!C242="","",('Data-Plot'!C242-'Data-Plot'!D242)*$P$9)</f>
        <v/>
      </c>
      <c r="S242" s="19">
        <v>15.02736922972589</v>
      </c>
      <c r="AC242" s="17"/>
    </row>
    <row r="243" spans="1:29" x14ac:dyDescent="0.25">
      <c r="A243" s="51"/>
      <c r="M243" s="17"/>
      <c r="P243" s="19" t="str">
        <f>IF('Data-Plot'!C243="","",$Q$11+('Data-Plot'!C243-'Data-Plot'!D243)*$P$9)</f>
        <v/>
      </c>
      <c r="Q243" s="19" t="str">
        <f>IF('Data-Plot'!C243="","",MAX('Data-Plot'!$C$11:$C$1010)*(1+$Q$9/100))</f>
        <v/>
      </c>
      <c r="R243" s="19" t="str">
        <f>IF('Data-Plot'!C243="","",('Data-Plot'!C243-'Data-Plot'!D243)*$P$9)</f>
        <v/>
      </c>
      <c r="S243" s="19">
        <v>9.3955638947250826</v>
      </c>
      <c r="AC243" s="17"/>
    </row>
    <row r="244" spans="1:29" x14ac:dyDescent="0.25">
      <c r="A244" s="51"/>
      <c r="M244" s="17"/>
      <c r="P244" s="19" t="str">
        <f>IF('Data-Plot'!C244="","",$Q$11+('Data-Plot'!C244-'Data-Plot'!D244)*$P$9)</f>
        <v/>
      </c>
      <c r="Q244" s="19" t="str">
        <f>IF('Data-Plot'!C244="","",MAX('Data-Plot'!$C$11:$C$1010)*(1+$Q$9/100))</f>
        <v/>
      </c>
      <c r="R244" s="19" t="str">
        <f>IF('Data-Plot'!C244="","",('Data-Plot'!C244-'Data-Plot'!D244)*$P$9)</f>
        <v/>
      </c>
      <c r="S244" s="19">
        <v>5.7249937713741259</v>
      </c>
      <c r="AC244" s="17"/>
    </row>
    <row r="245" spans="1:29" x14ac:dyDescent="0.25">
      <c r="A245" s="51"/>
      <c r="M245" s="17"/>
      <c r="P245" s="19" t="str">
        <f>IF('Data-Plot'!C245="","",$Q$11+('Data-Plot'!C245-'Data-Plot'!D245)*$P$9)</f>
        <v/>
      </c>
      <c r="Q245" s="19" t="str">
        <f>IF('Data-Plot'!C245="","",MAX('Data-Plot'!$C$11:$C$1010)*(1+$Q$9/100))</f>
        <v/>
      </c>
      <c r="R245" s="19" t="str">
        <f>IF('Data-Plot'!C245="","",('Data-Plot'!C245-'Data-Plot'!D245)*$P$9)</f>
        <v/>
      </c>
      <c r="S245" s="19">
        <v>3.3957607187575438</v>
      </c>
      <c r="AC245" s="17"/>
    </row>
    <row r="246" spans="1:29" x14ac:dyDescent="0.25">
      <c r="A246" s="51"/>
      <c r="M246" s="17"/>
      <c r="P246" s="19" t="str">
        <f>IF('Data-Plot'!C246="","",$Q$11+('Data-Plot'!C246-'Data-Plot'!D246)*$P$9)</f>
        <v/>
      </c>
      <c r="Q246" s="19" t="str">
        <f>IF('Data-Plot'!C246="","",MAX('Data-Plot'!$C$11:$C$1010)*(1+$Q$9/100))</f>
        <v/>
      </c>
      <c r="R246" s="19" t="str">
        <f>IF('Data-Plot'!C246="","",('Data-Plot'!C246-'Data-Plot'!D246)*$P$9)</f>
        <v/>
      </c>
      <c r="S246" s="19">
        <v>1.9583309642192472</v>
      </c>
      <c r="AC246" s="17"/>
    </row>
    <row r="247" spans="1:29" x14ac:dyDescent="0.25">
      <c r="A247" s="51"/>
      <c r="M247" s="17"/>
      <c r="P247" s="19" t="str">
        <f>IF('Data-Plot'!C247="","",$Q$11+('Data-Plot'!C247-'Data-Plot'!D247)*$P$9)</f>
        <v/>
      </c>
      <c r="Q247" s="19" t="str">
        <f>IF('Data-Plot'!C247="","",MAX('Data-Plot'!$C$11:$C$1010)*(1+$Q$9/100))</f>
        <v/>
      </c>
      <c r="R247" s="19" t="str">
        <f>IF('Data-Plot'!C247="","",('Data-Plot'!C247-'Data-Plot'!D247)*$P$9)</f>
        <v/>
      </c>
      <c r="S247" s="19">
        <v>1.0966746436057815</v>
      </c>
      <c r="AC247" s="17"/>
    </row>
    <row r="248" spans="1:29" x14ac:dyDescent="0.25">
      <c r="A248" s="51"/>
      <c r="M248" s="17"/>
      <c r="P248" s="19" t="str">
        <f>IF('Data-Plot'!C248="","",$Q$11+('Data-Plot'!C248-'Data-Plot'!D248)*$P$9)</f>
        <v/>
      </c>
      <c r="Q248" s="19" t="str">
        <f>IF('Data-Plot'!C248="","",MAX('Data-Plot'!$C$11:$C$1010)*(1+$Q$9/100))</f>
        <v/>
      </c>
      <c r="R248" s="19" t="str">
        <f>IF('Data-Plot'!C248="","",('Data-Plot'!C248-'Data-Plot'!D248)*$P$9)</f>
        <v/>
      </c>
      <c r="S248" s="19">
        <v>0.59558794628884337</v>
      </c>
      <c r="AC248" s="17"/>
    </row>
    <row r="249" spans="1:29" x14ac:dyDescent="0.25">
      <c r="A249" s="51"/>
      <c r="M249" s="17"/>
      <c r="P249" s="19" t="str">
        <f>IF('Data-Plot'!C249="","",$Q$11+('Data-Plot'!C249-'Data-Plot'!D249)*$P$9)</f>
        <v/>
      </c>
      <c r="Q249" s="19" t="str">
        <f>IF('Data-Plot'!C249="","",MAX('Data-Plot'!$C$11:$C$1010)*(1+$Q$9/100))</f>
        <v/>
      </c>
      <c r="R249" s="19" t="str">
        <f>IF('Data-Plot'!C249="","",('Data-Plot'!C249-'Data-Plot'!D249)*$P$9)</f>
        <v/>
      </c>
      <c r="S249" s="19">
        <v>0.31325731204709695</v>
      </c>
      <c r="AC249" s="17"/>
    </row>
    <row r="250" spans="1:29" x14ac:dyDescent="0.25">
      <c r="A250" s="51"/>
      <c r="M250" s="17"/>
      <c r="P250" s="19" t="str">
        <f>IF('Data-Plot'!C250="","",$Q$11+('Data-Plot'!C250-'Data-Plot'!D250)*$P$9)</f>
        <v/>
      </c>
      <c r="Q250" s="19" t="str">
        <f>IF('Data-Plot'!C250="","",MAX('Data-Plot'!$C$11:$C$1010)*(1+$Q$9/100))</f>
        <v/>
      </c>
      <c r="R250" s="19" t="str">
        <f>IF('Data-Plot'!C250="","",('Data-Plot'!C250-'Data-Plot'!D250)*$P$9)</f>
        <v/>
      </c>
      <c r="S250" s="19">
        <v>0.15934224324954274</v>
      </c>
      <c r="AC250" s="17"/>
    </row>
    <row r="251" spans="1:29" x14ac:dyDescent="0.25">
      <c r="A251" s="51"/>
      <c r="M251" s="17"/>
      <c r="P251" s="19" t="str">
        <f>IF('Data-Plot'!C251="","",$Q$11+('Data-Plot'!C251-'Data-Plot'!D251)*$P$9)</f>
        <v/>
      </c>
      <c r="Q251" s="19" t="str">
        <f>IF('Data-Plot'!C251="","",MAX('Data-Plot'!$C$11:$C$1010)*(1+$Q$9/100))</f>
        <v/>
      </c>
      <c r="R251" s="19" t="str">
        <f>IF('Data-Plot'!C251="","",('Data-Plot'!C251-'Data-Plot'!D251)*$P$9)</f>
        <v/>
      </c>
      <c r="S251" s="19">
        <v>7.8270428095635586E-2</v>
      </c>
      <c r="AC251" s="17"/>
    </row>
    <row r="252" spans="1:29" x14ac:dyDescent="0.25">
      <c r="A252" s="51"/>
      <c r="M252" s="17"/>
      <c r="P252" s="19" t="str">
        <f>IF('Data-Plot'!C252="","",$Q$11+('Data-Plot'!C252-'Data-Plot'!D252)*$P$9)</f>
        <v/>
      </c>
      <c r="Q252" s="19" t="str">
        <f>IF('Data-Plot'!C252="","",MAX('Data-Plot'!$C$11:$C$1010)*(1+$Q$9/100))</f>
        <v/>
      </c>
      <c r="R252" s="19" t="str">
        <f>IF('Data-Plot'!C252="","",('Data-Plot'!C252-'Data-Plot'!D252)*$P$9)</f>
        <v/>
      </c>
      <c r="S252" s="19">
        <v>3.707139202935153E-2</v>
      </c>
      <c r="AC252" s="17"/>
    </row>
    <row r="253" spans="1:29" x14ac:dyDescent="0.25">
      <c r="A253" s="51"/>
      <c r="M253" s="17"/>
      <c r="P253" s="19" t="str">
        <f>IF('Data-Plot'!C253="","",$Q$11+('Data-Plot'!C253-'Data-Plot'!D253)*$P$9)</f>
        <v/>
      </c>
      <c r="Q253" s="19" t="str">
        <f>IF('Data-Plot'!C253="","",MAX('Data-Plot'!$C$11:$C$1010)*(1+$Q$9/100))</f>
        <v/>
      </c>
      <c r="R253" s="19" t="str">
        <f>IF('Data-Plot'!C253="","",('Data-Plot'!C253-'Data-Plot'!D253)*$P$9)</f>
        <v/>
      </c>
      <c r="S253" s="19">
        <v>1.6903069671762735E-2</v>
      </c>
      <c r="AC253" s="17"/>
    </row>
    <row r="254" spans="1:29" x14ac:dyDescent="0.25">
      <c r="A254" s="51"/>
      <c r="M254" s="17"/>
      <c r="P254" s="19" t="str">
        <f>IF('Data-Plot'!C254="","",$Q$11+('Data-Plot'!C254-'Data-Plot'!D254)*$P$9)</f>
        <v/>
      </c>
      <c r="Q254" s="19" t="str">
        <f>IF('Data-Plot'!C254="","",MAX('Data-Plot'!$C$11:$C$1010)*(1+$Q$9/100))</f>
        <v/>
      </c>
      <c r="R254" s="19" t="str">
        <f>IF('Data-Plot'!C254="","",('Data-Plot'!C254-'Data-Plot'!D254)*$P$9)</f>
        <v/>
      </c>
      <c r="S254" s="19">
        <v>7.4073307183491286E-3</v>
      </c>
      <c r="AC254" s="17"/>
    </row>
    <row r="255" spans="1:29" x14ac:dyDescent="0.25">
      <c r="A255" s="51"/>
      <c r="M255" s="17"/>
      <c r="P255" s="19" t="str">
        <f>IF('Data-Plot'!C255="","",$Q$11+('Data-Plot'!C255-'Data-Plot'!D255)*$P$9)</f>
        <v/>
      </c>
      <c r="Q255" s="19" t="str">
        <f>IF('Data-Plot'!C255="","",MAX('Data-Plot'!$C$11:$C$1010)*(1+$Q$9/100))</f>
        <v/>
      </c>
      <c r="R255" s="19" t="str">
        <f>IF('Data-Plot'!C255="","",('Data-Plot'!C255-'Data-Plot'!D255)*$P$9)</f>
        <v/>
      </c>
      <c r="S255" s="19">
        <v>3.1144635394164191E-3</v>
      </c>
      <c r="AC255" s="17"/>
    </row>
    <row r="256" spans="1:29" x14ac:dyDescent="0.25">
      <c r="A256" s="51"/>
      <c r="M256" s="17"/>
      <c r="P256" s="19" t="str">
        <f>IF('Data-Plot'!C256="","",$Q$11+('Data-Plot'!C256-'Data-Plot'!D256)*$P$9)</f>
        <v/>
      </c>
      <c r="Q256" s="19" t="str">
        <f>IF('Data-Plot'!C256="","",MAX('Data-Plot'!$C$11:$C$1010)*(1+$Q$9/100))</f>
        <v/>
      </c>
      <c r="R256" s="19" t="str">
        <f>IF('Data-Plot'!C256="","",('Data-Plot'!C256-'Data-Plot'!D256)*$P$9)</f>
        <v/>
      </c>
      <c r="S256" s="19">
        <v>1.2541717096906668E-3</v>
      </c>
      <c r="AC256" s="17"/>
    </row>
    <row r="257" spans="1:29" x14ac:dyDescent="0.25">
      <c r="A257" s="51"/>
      <c r="M257" s="17"/>
      <c r="P257" s="19" t="str">
        <f>IF('Data-Plot'!C257="","",$Q$11+('Data-Plot'!C257-'Data-Plot'!D257)*$P$9)</f>
        <v/>
      </c>
      <c r="Q257" s="19" t="str">
        <f>IF('Data-Plot'!C257="","",MAX('Data-Plot'!$C$11:$C$1010)*(1+$Q$9/100))</f>
        <v/>
      </c>
      <c r="R257" s="19" t="str">
        <f>IF('Data-Plot'!C257="","",('Data-Plot'!C257-'Data-Plot'!D257)*$P$9)</f>
        <v/>
      </c>
      <c r="S257" s="19">
        <v>4.8281399020997273E-4</v>
      </c>
      <c r="AC257" s="17"/>
    </row>
    <row r="258" spans="1:29" x14ac:dyDescent="0.25">
      <c r="A258" s="51"/>
      <c r="M258" s="17"/>
      <c r="P258" s="19" t="str">
        <f>IF('Data-Plot'!C258="","",$Q$11+('Data-Plot'!C258-'Data-Plot'!D258)*$P$9)</f>
        <v/>
      </c>
      <c r="Q258" s="19" t="str">
        <f>IF('Data-Plot'!C258="","",MAX('Data-Plot'!$C$11:$C$1010)*(1+$Q$9/100))</f>
        <v/>
      </c>
      <c r="R258" s="19" t="str">
        <f>IF('Data-Plot'!C258="","",('Data-Plot'!C258-'Data-Plot'!D258)*$P$9)</f>
        <v/>
      </c>
      <c r="S258" s="19">
        <v>1.7734446288062358E-4</v>
      </c>
      <c r="AC258" s="17"/>
    </row>
    <row r="259" spans="1:29" x14ac:dyDescent="0.25">
      <c r="A259" s="51"/>
      <c r="M259" s="17"/>
      <c r="P259" s="19" t="str">
        <f>IF('Data-Plot'!C259="","",$Q$11+('Data-Plot'!C259-'Data-Plot'!D259)*$P$9)</f>
        <v/>
      </c>
      <c r="Q259" s="19" t="str">
        <f>IF('Data-Plot'!C259="","",MAX('Data-Plot'!$C$11:$C$1010)*(1+$Q$9/100))</f>
        <v/>
      </c>
      <c r="R259" s="19" t="str">
        <f>IF('Data-Plot'!C259="","",('Data-Plot'!C259-'Data-Plot'!D259)*$P$9)</f>
        <v/>
      </c>
      <c r="S259" s="19">
        <v>6.2030338706888343E-5</v>
      </c>
      <c r="AC259" s="17"/>
    </row>
    <row r="260" spans="1:29" x14ac:dyDescent="0.25">
      <c r="A260" s="51"/>
      <c r="M260" s="17"/>
      <c r="P260" s="19" t="str">
        <f>IF('Data-Plot'!C260="","",$Q$11+('Data-Plot'!C260-'Data-Plot'!D260)*$P$9)</f>
        <v/>
      </c>
      <c r="Q260" s="19" t="str">
        <f>IF('Data-Plot'!C260="","",MAX('Data-Plot'!$C$11:$C$1010)*(1+$Q$9/100))</f>
        <v/>
      </c>
      <c r="R260" s="19" t="str">
        <f>IF('Data-Plot'!C260="","",('Data-Plot'!C260-'Data-Plot'!D260)*$P$9)</f>
        <v/>
      </c>
      <c r="S260" s="19">
        <v>2.061769327918509E-5</v>
      </c>
      <c r="AC260" s="17"/>
    </row>
    <row r="261" spans="1:29" x14ac:dyDescent="0.25">
      <c r="A261" s="51"/>
      <c r="M261" s="17"/>
      <c r="P261" s="19" t="str">
        <f>IF('Data-Plot'!C261="","",$Q$11+('Data-Plot'!C261-'Data-Plot'!D261)*$P$9)</f>
        <v/>
      </c>
      <c r="Q261" s="19" t="str">
        <f>IF('Data-Plot'!C261="","",MAX('Data-Plot'!$C$11:$C$1010)*(1+$Q$9/100))</f>
        <v/>
      </c>
      <c r="R261" s="19" t="str">
        <f>IF('Data-Plot'!C261="","",('Data-Plot'!C261-'Data-Plot'!D261)*$P$9)</f>
        <v/>
      </c>
      <c r="S261" s="19">
        <v>6.498181816854663E-6</v>
      </c>
      <c r="AC261" s="17"/>
    </row>
    <row r="262" spans="1:29" x14ac:dyDescent="0.25">
      <c r="A262" s="51"/>
      <c r="M262" s="17"/>
      <c r="P262" s="19" t="str">
        <f>IF('Data-Plot'!C262="","",$Q$11+('Data-Plot'!C262-'Data-Plot'!D262)*$P$9)</f>
        <v/>
      </c>
      <c r="Q262" s="19" t="str">
        <f>IF('Data-Plot'!C262="","",MAX('Data-Plot'!$C$11:$C$1010)*(1+$Q$9/100))</f>
        <v/>
      </c>
      <c r="R262" s="19" t="str">
        <f>IF('Data-Plot'!C262="","",('Data-Plot'!C262-'Data-Plot'!D262)*$P$9)</f>
        <v/>
      </c>
      <c r="S262" s="19">
        <v>1.9377182637433688E-6</v>
      </c>
      <c r="AC262" s="17"/>
    </row>
    <row r="263" spans="1:29" x14ac:dyDescent="0.25">
      <c r="A263" s="51"/>
      <c r="M263" s="17"/>
      <c r="P263" s="19" t="str">
        <f>IF('Data-Plot'!C263="","",$Q$11+('Data-Plot'!C263-'Data-Plot'!D263)*$P$9)</f>
        <v/>
      </c>
      <c r="Q263" s="19" t="str">
        <f>IF('Data-Plot'!C263="","",MAX('Data-Plot'!$C$11:$C$1010)*(1+$Q$9/100))</f>
        <v/>
      </c>
      <c r="R263" s="19" t="str">
        <f>IF('Data-Plot'!C263="","",('Data-Plot'!C263-'Data-Plot'!D263)*$P$9)</f>
        <v/>
      </c>
      <c r="S263" s="19">
        <v>5.454199819523318E-7</v>
      </c>
      <c r="AC263" s="17"/>
    </row>
    <row r="264" spans="1:29" x14ac:dyDescent="0.25">
      <c r="A264" s="51"/>
      <c r="M264" s="17"/>
      <c r="P264" s="19" t="str">
        <f>IF('Data-Plot'!C264="","",$Q$11+('Data-Plot'!C264-'Data-Plot'!D264)*$P$9)</f>
        <v/>
      </c>
      <c r="Q264" s="19" t="str">
        <f>IF('Data-Plot'!C264="","",MAX('Data-Plot'!$C$11:$C$1010)*(1+$Q$9/100))</f>
        <v/>
      </c>
      <c r="R264" s="19" t="str">
        <f>IF('Data-Plot'!C264="","",('Data-Plot'!C264-'Data-Plot'!D264)*$P$9)</f>
        <v/>
      </c>
      <c r="S264" s="19">
        <v>1.4456730507454244E-7</v>
      </c>
      <c r="AC264" s="17"/>
    </row>
    <row r="265" spans="1:29" x14ac:dyDescent="0.25">
      <c r="A265" s="51"/>
      <c r="M265" s="17"/>
      <c r="P265" s="19" t="str">
        <f>IF('Data-Plot'!C265="","",$Q$11+('Data-Plot'!C265-'Data-Plot'!D265)*$P$9)</f>
        <v/>
      </c>
      <c r="Q265" s="19" t="str">
        <f>IF('Data-Plot'!C265="","",MAX('Data-Plot'!$C$11:$C$1010)*(1+$Q$9/100))</f>
        <v/>
      </c>
      <c r="R265" s="19" t="str">
        <f>IF('Data-Plot'!C265="","",('Data-Plot'!C265-'Data-Plot'!D265)*$P$9)</f>
        <v/>
      </c>
      <c r="S265" s="19">
        <v>3.5993649395474662E-8</v>
      </c>
      <c r="AC265" s="17"/>
    </row>
    <row r="266" spans="1:29" x14ac:dyDescent="0.25">
      <c r="A266" s="51"/>
      <c r="M266" s="17"/>
      <c r="P266" s="19" t="str">
        <f>IF('Data-Plot'!C266="","",$Q$11+('Data-Plot'!C266-'Data-Plot'!D266)*$P$9)</f>
        <v/>
      </c>
      <c r="Q266" s="19" t="str">
        <f>IF('Data-Plot'!C266="","",MAX('Data-Plot'!$C$11:$C$1010)*(1+$Q$9/100))</f>
        <v/>
      </c>
      <c r="R266" s="19" t="str">
        <f>IF('Data-Plot'!C266="","",('Data-Plot'!C266-'Data-Plot'!D266)*$P$9)</f>
        <v/>
      </c>
      <c r="S266" s="19">
        <v>8.396077987995359E-9</v>
      </c>
      <c r="AC266" s="17"/>
    </row>
    <row r="267" spans="1:29" x14ac:dyDescent="0.25">
      <c r="A267" s="51"/>
      <c r="M267" s="17"/>
      <c r="P267" s="19" t="str">
        <f>IF('Data-Plot'!C267="","",$Q$11+('Data-Plot'!C267-'Data-Plot'!D267)*$P$9)</f>
        <v/>
      </c>
      <c r="Q267" s="19" t="str">
        <f>IF('Data-Plot'!C267="","",MAX('Data-Plot'!$C$11:$C$1010)*(1+$Q$9/100))</f>
        <v/>
      </c>
      <c r="R267" s="19" t="str">
        <f>IF('Data-Plot'!C267="","",('Data-Plot'!C267-'Data-Plot'!D267)*$P$9)</f>
        <v/>
      </c>
      <c r="S267" s="19">
        <v>172.11763486850174</v>
      </c>
      <c r="AC267" s="17"/>
    </row>
    <row r="268" spans="1:29" x14ac:dyDescent="0.25">
      <c r="A268" s="51"/>
      <c r="M268" s="17"/>
      <c r="P268" s="19" t="str">
        <f>IF('Data-Plot'!C268="","",$Q$11+('Data-Plot'!C268-'Data-Plot'!D268)*$P$9)</f>
        <v/>
      </c>
      <c r="Q268" s="19" t="str">
        <f>IF('Data-Plot'!C268="","",MAX('Data-Plot'!$C$11:$C$1010)*(1+$Q$9/100))</f>
        <v/>
      </c>
      <c r="R268" s="19" t="str">
        <f>IF('Data-Plot'!C268="","",('Data-Plot'!C268-'Data-Plot'!D268)*$P$9)</f>
        <v/>
      </c>
      <c r="S268" s="19">
        <v>175.42018648918932</v>
      </c>
      <c r="AC268" s="17"/>
    </row>
    <row r="269" spans="1:29" x14ac:dyDescent="0.25">
      <c r="A269" s="51"/>
      <c r="M269" s="17"/>
      <c r="P269" s="19" t="str">
        <f>IF('Data-Plot'!C269="","",$Q$11+('Data-Plot'!C269-'Data-Plot'!D269)*$P$9)</f>
        <v/>
      </c>
      <c r="Q269" s="19" t="str">
        <f>IF('Data-Plot'!C269="","",MAX('Data-Plot'!$C$11:$C$1010)*(1+$Q$9/100))</f>
        <v/>
      </c>
      <c r="R269" s="19" t="str">
        <f>IF('Data-Plot'!C269="","",('Data-Plot'!C269-'Data-Plot'!D269)*$P$9)</f>
        <v/>
      </c>
      <c r="S269" s="19">
        <v>178.75473837572</v>
      </c>
      <c r="AC269" s="17"/>
    </row>
    <row r="270" spans="1:29" x14ac:dyDescent="0.25">
      <c r="A270" s="51"/>
      <c r="M270" s="17"/>
      <c r="P270" s="19" t="str">
        <f>IF('Data-Plot'!C270="","",$Q$11+('Data-Plot'!C270-'Data-Plot'!D270)*$P$9)</f>
        <v/>
      </c>
      <c r="Q270" s="19" t="str">
        <f>IF('Data-Plot'!C270="","",MAX('Data-Plot'!$C$11:$C$1010)*(1+$Q$9/100))</f>
        <v/>
      </c>
      <c r="R270" s="19" t="str">
        <f>IF('Data-Plot'!C270="","",('Data-Plot'!C270-'Data-Plot'!D270)*$P$9)</f>
        <v/>
      </c>
      <c r="S270" s="19">
        <v>182.11971476951601</v>
      </c>
      <c r="AC270" s="17"/>
    </row>
    <row r="271" spans="1:29" x14ac:dyDescent="0.25">
      <c r="A271" s="51"/>
      <c r="M271" s="17"/>
      <c r="P271" s="19" t="str">
        <f>IF('Data-Plot'!C271="","",$Q$11+('Data-Plot'!C271-'Data-Plot'!D271)*$P$9)</f>
        <v/>
      </c>
      <c r="Q271" s="19" t="str">
        <f>IF('Data-Plot'!C271="","",MAX('Data-Plot'!$C$11:$C$1010)*(1+$Q$9/100))</f>
        <v/>
      </c>
      <c r="R271" s="19" t="str">
        <f>IF('Data-Plot'!C271="","",('Data-Plot'!C271-'Data-Plot'!D271)*$P$9)</f>
        <v/>
      </c>
      <c r="S271" s="19">
        <v>185.51284478261181</v>
      </c>
      <c r="AC271" s="17"/>
    </row>
    <row r="272" spans="1:29" x14ac:dyDescent="0.25">
      <c r="A272" s="51"/>
      <c r="M272" s="17"/>
      <c r="P272" s="19" t="str">
        <f>IF('Data-Plot'!C272="","",$Q$11+('Data-Plot'!C272-'Data-Plot'!D272)*$P$9)</f>
        <v/>
      </c>
      <c r="Q272" s="19" t="str">
        <f>IF('Data-Plot'!C272="","",MAX('Data-Plot'!$C$11:$C$1010)*(1+$Q$9/100))</f>
        <v/>
      </c>
      <c r="R272" s="19" t="str">
        <f>IF('Data-Plot'!C272="","",('Data-Plot'!C272-'Data-Plot'!D272)*$P$9)</f>
        <v/>
      </c>
      <c r="S272" s="19">
        <v>188.9311107847264</v>
      </c>
      <c r="AC272" s="17"/>
    </row>
    <row r="273" spans="1:29" x14ac:dyDescent="0.25">
      <c r="A273" s="51"/>
      <c r="M273" s="17"/>
      <c r="P273" s="19" t="str">
        <f>IF('Data-Plot'!C273="","",$Q$11+('Data-Plot'!C273-'Data-Plot'!D273)*$P$9)</f>
        <v/>
      </c>
      <c r="Q273" s="19" t="str">
        <f>IF('Data-Plot'!C273="","",MAX('Data-Plot'!$C$11:$C$1010)*(1+$Q$9/100))</f>
        <v/>
      </c>
      <c r="R273" s="19" t="str">
        <f>IF('Data-Plot'!C273="","",('Data-Plot'!C273-'Data-Plot'!D273)*$P$9)</f>
        <v/>
      </c>
      <c r="S273" s="19">
        <v>192.37070360377362</v>
      </c>
      <c r="AC273" s="17"/>
    </row>
    <row r="274" spans="1:29" x14ac:dyDescent="0.25">
      <c r="A274" s="51"/>
      <c r="M274" s="17"/>
      <c r="P274" s="19" t="str">
        <f>IF('Data-Plot'!C274="","",$Q$11+('Data-Plot'!C274-'Data-Plot'!D274)*$P$9)</f>
        <v/>
      </c>
      <c r="Q274" s="19" t="str">
        <f>IF('Data-Plot'!C274="","",MAX('Data-Plot'!$C$11:$C$1010)*(1+$Q$9/100))</f>
        <v/>
      </c>
      <c r="R274" s="19" t="str">
        <f>IF('Data-Plot'!C274="","",('Data-Plot'!C274-'Data-Plot'!D274)*$P$9)</f>
        <v/>
      </c>
      <c r="S274" s="19">
        <v>195.8269853345879</v>
      </c>
      <c r="AC274" s="17"/>
    </row>
    <row r="275" spans="1:29" x14ac:dyDescent="0.25">
      <c r="A275" s="51"/>
      <c r="M275" s="17"/>
      <c r="P275" s="19" t="str">
        <f>IF('Data-Plot'!C275="","",$Q$11+('Data-Plot'!C275-'Data-Plot'!D275)*$P$9)</f>
        <v/>
      </c>
      <c r="Q275" s="19" t="str">
        <f>IF('Data-Plot'!C275="","",MAX('Data-Plot'!$C$11:$C$1010)*(1+$Q$9/100))</f>
        <v/>
      </c>
      <c r="R275" s="19" t="str">
        <f>IF('Data-Plot'!C275="","",('Data-Plot'!C275-'Data-Plot'!D275)*$P$9)</f>
        <v/>
      </c>
      <c r="S275" s="19">
        <v>199.29446053276581</v>
      </c>
      <c r="AC275" s="17"/>
    </row>
    <row r="276" spans="1:29" x14ac:dyDescent="0.25">
      <c r="A276" s="51"/>
      <c r="M276" s="17"/>
      <c r="P276" s="19" t="str">
        <f>IF('Data-Plot'!C276="","",$Q$11+('Data-Plot'!C276-'Data-Plot'!D276)*$P$9)</f>
        <v/>
      </c>
      <c r="Q276" s="19" t="str">
        <f>IF('Data-Plot'!C276="","",MAX('Data-Plot'!$C$11:$C$1010)*(1+$Q$9/100))</f>
        <v/>
      </c>
      <c r="R276" s="19" t="str">
        <f>IF('Data-Plot'!C276="","",('Data-Plot'!C276-'Data-Plot'!D276)*$P$9)</f>
        <v/>
      </c>
      <c r="S276" s="19">
        <v>202.7667565145035</v>
      </c>
      <c r="AC276" s="17"/>
    </row>
    <row r="277" spans="1:29" x14ac:dyDescent="0.25">
      <c r="A277" s="51"/>
      <c r="M277" s="17"/>
      <c r="P277" s="19" t="str">
        <f>IF('Data-Plot'!C277="","",$Q$11+('Data-Plot'!C277-'Data-Plot'!D277)*$P$9)</f>
        <v/>
      </c>
      <c r="Q277" s="19" t="str">
        <f>IF('Data-Plot'!C277="","",MAX('Data-Plot'!$C$11:$C$1010)*(1+$Q$9/100))</f>
        <v/>
      </c>
      <c r="R277" s="19" t="str">
        <f>IF('Data-Plot'!C277="","",('Data-Plot'!C277-'Data-Plot'!D277)*$P$9)</f>
        <v/>
      </c>
      <c r="S277" s="19">
        <v>206.23661340465983</v>
      </c>
      <c r="AC277" s="17"/>
    </row>
    <row r="278" spans="1:29" x14ac:dyDescent="0.25">
      <c r="A278" s="51"/>
      <c r="M278" s="17"/>
      <c r="P278" s="19" t="str">
        <f>IF('Data-Plot'!C278="","",$Q$11+('Data-Plot'!C278-'Data-Plot'!D278)*$P$9)</f>
        <v/>
      </c>
      <c r="Q278" s="19" t="str">
        <f>IF('Data-Plot'!C278="","",MAX('Data-Plot'!$C$11:$C$1010)*(1+$Q$9/100))</f>
        <v/>
      </c>
      <c r="R278" s="19" t="str">
        <f>IF('Data-Plot'!C278="","",('Data-Plot'!C278-'Data-Plot'!D278)*$P$9)</f>
        <v/>
      </c>
      <c r="S278" s="19">
        <v>209.69588448249618</v>
      </c>
      <c r="AC278" s="17"/>
    </row>
    <row r="279" spans="1:29" x14ac:dyDescent="0.25">
      <c r="A279" s="51"/>
      <c r="M279" s="17"/>
      <c r="P279" s="19" t="str">
        <f>IF('Data-Plot'!C279="","",$Q$11+('Data-Plot'!C279-'Data-Plot'!D279)*$P$9)</f>
        <v/>
      </c>
      <c r="Q279" s="19" t="str">
        <f>IF('Data-Plot'!C279="","",MAX('Data-Plot'!$C$11:$C$1010)*(1+$Q$9/100))</f>
        <v/>
      </c>
      <c r="R279" s="19" t="str">
        <f>IF('Data-Plot'!C279="","",('Data-Plot'!C279-'Data-Plot'!D279)*$P$9)</f>
        <v/>
      </c>
      <c r="S279" s="19">
        <v>213.1355472722019</v>
      </c>
      <c r="AC279" s="17"/>
    </row>
    <row r="280" spans="1:29" x14ac:dyDescent="0.25">
      <c r="A280" s="51"/>
      <c r="M280" s="17"/>
      <c r="P280" s="19" t="str">
        <f>IF('Data-Plot'!C280="","",$Q$11+('Data-Plot'!C280-'Data-Plot'!D280)*$P$9)</f>
        <v/>
      </c>
      <c r="Q280" s="19" t="str">
        <f>IF('Data-Plot'!C280="","",MAX('Data-Plot'!$C$11:$C$1010)*(1+$Q$9/100))</f>
        <v/>
      </c>
      <c r="R280" s="19" t="str">
        <f>IF('Data-Plot'!C280="","",('Data-Plot'!C280-'Data-Plot'!D280)*$P$9)</f>
        <v/>
      </c>
      <c r="S280" s="19">
        <v>216.54572571581386</v>
      </c>
      <c r="AC280" s="17"/>
    </row>
    <row r="281" spans="1:29" x14ac:dyDescent="0.25">
      <c r="A281" s="51"/>
      <c r="M281" s="17"/>
      <c r="P281" s="19" t="str">
        <f>IF('Data-Plot'!C281="","",$Q$11+('Data-Plot'!C281-'Data-Plot'!D281)*$P$9)</f>
        <v/>
      </c>
      <c r="Q281" s="19" t="str">
        <f>IF('Data-Plot'!C281="","",MAX('Data-Plot'!$C$11:$C$1010)*(1+$Q$9/100))</f>
        <v/>
      </c>
      <c r="R281" s="19" t="str">
        <f>IF('Data-Plot'!C281="","",('Data-Plot'!C281-'Data-Plot'!D281)*$P$9)</f>
        <v/>
      </c>
      <c r="S281" s="19">
        <v>219.91572365076988</v>
      </c>
      <c r="AC281" s="17"/>
    </row>
    <row r="282" spans="1:29" x14ac:dyDescent="0.25">
      <c r="A282" s="51"/>
      <c r="M282" s="17"/>
      <c r="P282" s="19" t="str">
        <f>IF('Data-Plot'!C282="","",$Q$11+('Data-Plot'!C282-'Data-Plot'!D282)*$P$9)</f>
        <v/>
      </c>
      <c r="Q282" s="19" t="str">
        <f>IF('Data-Plot'!C282="","",MAX('Data-Plot'!$C$11:$C$1010)*(1+$Q$9/100))</f>
        <v/>
      </c>
      <c r="R282" s="19" t="str">
        <f>IF('Data-Plot'!C282="","",('Data-Plot'!C282-'Data-Plot'!D282)*$P$9)</f>
        <v/>
      </c>
      <c r="S282" s="19">
        <v>223.23406969381998</v>
      </c>
      <c r="AC282" s="17"/>
    </row>
    <row r="283" spans="1:29" x14ac:dyDescent="0.25">
      <c r="A283" s="51"/>
      <c r="M283" s="17"/>
      <c r="P283" s="19" t="str">
        <f>IF('Data-Plot'!C283="","",$Q$11+('Data-Plot'!C283-'Data-Plot'!D283)*$P$9)</f>
        <v/>
      </c>
      <c r="Q283" s="19" t="str">
        <f>IF('Data-Plot'!C283="","",MAX('Data-Plot'!$C$11:$C$1010)*(1+$Q$9/100))</f>
        <v/>
      </c>
      <c r="R283" s="19" t="str">
        <f>IF('Data-Plot'!C283="","",('Data-Plot'!C283-'Data-Plot'!D283)*$P$9)</f>
        <v/>
      </c>
      <c r="S283" s="19">
        <v>226.48857350780509</v>
      </c>
      <c r="AC283" s="17"/>
    </row>
    <row r="284" spans="1:29" x14ac:dyDescent="0.25">
      <c r="A284" s="51"/>
      <c r="M284" s="17"/>
      <c r="P284" s="19" t="str">
        <f>IF('Data-Plot'!C284="","",$Q$11+('Data-Plot'!C284-'Data-Plot'!D284)*$P$9)</f>
        <v/>
      </c>
      <c r="Q284" s="19" t="str">
        <f>IF('Data-Plot'!C284="","",MAX('Data-Plot'!$C$11:$C$1010)*(1+$Q$9/100))</f>
        <v/>
      </c>
      <c r="R284" s="19" t="str">
        <f>IF('Data-Plot'!C284="","",('Data-Plot'!C284-'Data-Plot'!D284)*$P$9)</f>
        <v/>
      </c>
      <c r="S284" s="19">
        <v>229.66639329824545</v>
      </c>
      <c r="AC284" s="17"/>
    </row>
    <row r="285" spans="1:29" x14ac:dyDescent="0.25">
      <c r="A285" s="51"/>
      <c r="M285" s="17"/>
      <c r="P285" s="19" t="str">
        <f>IF('Data-Plot'!C285="","",$Q$11+('Data-Plot'!C285-'Data-Plot'!D285)*$P$9)</f>
        <v/>
      </c>
      <c r="Q285" s="19" t="str">
        <f>IF('Data-Plot'!C285="","",MAX('Data-Plot'!$C$11:$C$1010)*(1+$Q$9/100))</f>
        <v/>
      </c>
      <c r="R285" s="19" t="str">
        <f>IF('Data-Plot'!C285="","",('Data-Plot'!C285-'Data-Plot'!D285)*$P$9)</f>
        <v/>
      </c>
      <c r="S285" s="19">
        <v>232.75411425311816</v>
      </c>
      <c r="AC285" s="17"/>
    </row>
    <row r="286" spans="1:29" x14ac:dyDescent="0.25">
      <c r="A286" s="51"/>
      <c r="M286" s="17"/>
      <c r="P286" s="19" t="str">
        <f>IF('Data-Plot'!C286="","",$Q$11+('Data-Plot'!C286-'Data-Plot'!D286)*$P$9)</f>
        <v/>
      </c>
      <c r="Q286" s="19" t="str">
        <f>IF('Data-Plot'!C286="","",MAX('Data-Plot'!$C$11:$C$1010)*(1+$Q$9/100))</f>
        <v/>
      </c>
      <c r="R286" s="19" t="str">
        <f>IF('Data-Plot'!C286="","",('Data-Plot'!C286-'Data-Plot'!D286)*$P$9)</f>
        <v/>
      </c>
      <c r="S286" s="19">
        <v>235.73783750209958</v>
      </c>
      <c r="AC286" s="17"/>
    </row>
    <row r="287" spans="1:29" x14ac:dyDescent="0.25">
      <c r="A287" s="51"/>
      <c r="M287" s="17"/>
      <c r="P287" s="19" t="str">
        <f>IF('Data-Plot'!C287="","",$Q$11+('Data-Plot'!C287-'Data-Plot'!D287)*$P$9)</f>
        <v/>
      </c>
      <c r="Q287" s="19" t="str">
        <f>IF('Data-Plot'!C287="","",MAX('Data-Plot'!$C$11:$C$1010)*(1+$Q$9/100))</f>
        <v/>
      </c>
      <c r="R287" s="19" t="str">
        <f>IF('Data-Plot'!C287="","",('Data-Plot'!C287-'Data-Plot'!D287)*$P$9)</f>
        <v/>
      </c>
      <c r="S287" s="19">
        <v>238.60327903153498</v>
      </c>
      <c r="AC287" s="17"/>
    </row>
    <row r="288" spans="1:29" x14ac:dyDescent="0.25">
      <c r="A288" s="51"/>
      <c r="M288" s="17"/>
      <c r="P288" s="19" t="str">
        <f>IF('Data-Plot'!C288="","",$Q$11+('Data-Plot'!C288-'Data-Plot'!D288)*$P$9)</f>
        <v/>
      </c>
      <c r="Q288" s="19" t="str">
        <f>IF('Data-Plot'!C288="","",MAX('Data-Plot'!$C$11:$C$1010)*(1+$Q$9/100))</f>
        <v/>
      </c>
      <c r="R288" s="19" t="str">
        <f>IF('Data-Plot'!C288="","",('Data-Plot'!C288-'Data-Plot'!D288)*$P$9)</f>
        <v/>
      </c>
      <c r="S288" s="19">
        <v>241.33587784935855</v>
      </c>
      <c r="AC288" s="17"/>
    </row>
    <row r="289" spans="1:29" x14ac:dyDescent="0.25">
      <c r="A289" s="51"/>
      <c r="M289" s="17"/>
      <c r="P289" s="19" t="str">
        <f>IF('Data-Plot'!C289="","",$Q$11+('Data-Plot'!C289-'Data-Plot'!D289)*$P$9)</f>
        <v/>
      </c>
      <c r="Q289" s="19" t="str">
        <f>IF('Data-Plot'!C289="","",MAX('Data-Plot'!$C$11:$C$1010)*(1+$Q$9/100))</f>
        <v/>
      </c>
      <c r="R289" s="19" t="str">
        <f>IF('Data-Plot'!C289="","",('Data-Plot'!C289-'Data-Plot'!D289)*$P$9)</f>
        <v/>
      </c>
      <c r="S289" s="19">
        <v>243.92091255128037</v>
      </c>
      <c r="AC289" s="17"/>
    </row>
    <row r="290" spans="1:29" x14ac:dyDescent="0.25">
      <c r="A290" s="51"/>
      <c r="M290" s="17"/>
      <c r="P290" s="19" t="str">
        <f>IF('Data-Plot'!C290="","",$Q$11+('Data-Plot'!C290-'Data-Plot'!D290)*$P$9)</f>
        <v/>
      </c>
      <c r="Q290" s="19" t="str">
        <f>IF('Data-Plot'!C290="","",MAX('Data-Plot'!$C$11:$C$1010)*(1+$Q$9/100))</f>
        <v/>
      </c>
      <c r="R290" s="19" t="str">
        <f>IF('Data-Plot'!C290="","",('Data-Plot'!C290-'Data-Plot'!D290)*$P$9)</f>
        <v/>
      </c>
      <c r="S290" s="19">
        <v>246.34362529732624</v>
      </c>
      <c r="AC290" s="17"/>
    </row>
    <row r="291" spans="1:29" x14ac:dyDescent="0.25">
      <c r="A291" s="51"/>
      <c r="M291" s="17"/>
      <c r="P291" s="19" t="str">
        <f>IF('Data-Plot'!C291="","",$Q$11+('Data-Plot'!C291-'Data-Plot'!D291)*$P$9)</f>
        <v/>
      </c>
      <c r="Q291" s="19" t="str">
        <f>IF('Data-Plot'!C291="","",MAX('Data-Plot'!$C$11:$C$1010)*(1+$Q$9/100))</f>
        <v/>
      </c>
      <c r="R291" s="19" t="str">
        <f>IF('Data-Plot'!C291="","",('Data-Plot'!C291-'Data-Plot'!D291)*$P$9)</f>
        <v/>
      </c>
      <c r="S291" s="19">
        <v>248.58935206812981</v>
      </c>
      <c r="AC291" s="17"/>
    </row>
    <row r="292" spans="1:29" x14ac:dyDescent="0.25">
      <c r="A292" s="51"/>
      <c r="M292" s="17"/>
      <c r="P292" s="19" t="str">
        <f>IF('Data-Plot'!C292="","",$Q$11+('Data-Plot'!C292-'Data-Plot'!D292)*$P$9)</f>
        <v/>
      </c>
      <c r="Q292" s="19" t="str">
        <f>IF('Data-Plot'!C292="","",MAX('Data-Plot'!$C$11:$C$1010)*(1+$Q$9/100))</f>
        <v/>
      </c>
      <c r="R292" s="19" t="str">
        <f>IF('Data-Plot'!C292="","",('Data-Plot'!C292-'Data-Plot'!D292)*$P$9)</f>
        <v/>
      </c>
      <c r="S292" s="19">
        <v>250.64365793550976</v>
      </c>
      <c r="AC292" s="17"/>
    </row>
    <row r="293" spans="1:29" x14ac:dyDescent="0.25">
      <c r="A293" s="51"/>
      <c r="M293" s="17"/>
      <c r="P293" s="19" t="str">
        <f>IF('Data-Plot'!C293="","",$Q$11+('Data-Plot'!C293-'Data-Plot'!D293)*$P$9)</f>
        <v/>
      </c>
      <c r="Q293" s="19" t="str">
        <f>IF('Data-Plot'!C293="","",MAX('Data-Plot'!$C$11:$C$1010)*(1+$Q$9/100))</f>
        <v/>
      </c>
      <c r="R293" s="19" t="str">
        <f>IF('Data-Plot'!C293="","",('Data-Plot'!C293-'Data-Plot'!D293)*$P$9)</f>
        <v/>
      </c>
      <c r="S293" s="19">
        <v>252.49247595443589</v>
      </c>
      <c r="AC293" s="17"/>
    </row>
    <row r="294" spans="1:29" x14ac:dyDescent="0.25">
      <c r="A294" s="51"/>
      <c r="M294" s="17"/>
      <c r="P294" s="19" t="str">
        <f>IF('Data-Plot'!C294="","",$Q$11+('Data-Plot'!C294-'Data-Plot'!D294)*$P$9)</f>
        <v/>
      </c>
      <c r="Q294" s="19" t="str">
        <f>IF('Data-Plot'!C294="","",MAX('Data-Plot'!$C$11:$C$1010)*(1+$Q$9/100))</f>
        <v/>
      </c>
      <c r="R294" s="19" t="str">
        <f>IF('Data-Plot'!C294="","",('Data-Plot'!C294-'Data-Plot'!D294)*$P$9)</f>
        <v/>
      </c>
      <c r="S294" s="19">
        <v>254.12224816644209</v>
      </c>
      <c r="AC294" s="17"/>
    </row>
    <row r="295" spans="1:29" x14ac:dyDescent="0.25">
      <c r="A295" s="51"/>
      <c r="M295" s="17"/>
      <c r="P295" s="19" t="str">
        <f>IF('Data-Plot'!C295="","",$Q$11+('Data-Plot'!C295-'Data-Plot'!D295)*$P$9)</f>
        <v/>
      </c>
      <c r="Q295" s="19" t="str">
        <f>IF('Data-Plot'!C295="","",MAX('Data-Plot'!$C$11:$C$1010)*(1+$Q$9/100))</f>
        <v/>
      </c>
      <c r="R295" s="19" t="str">
        <f>IF('Data-Plot'!C295="","",('Data-Plot'!C295-'Data-Plot'!D295)*$P$9)</f>
        <v/>
      </c>
      <c r="S295" s="19">
        <v>255.52006710105928</v>
      </c>
      <c r="AC295" s="17"/>
    </row>
    <row r="296" spans="1:29" x14ac:dyDescent="0.25">
      <c r="A296" s="51"/>
      <c r="M296" s="17"/>
      <c r="P296" s="19" t="str">
        <f>IF('Data-Plot'!C296="","",$Q$11+('Data-Plot'!C296-'Data-Plot'!D296)*$P$9)</f>
        <v/>
      </c>
      <c r="Q296" s="19" t="str">
        <f>IF('Data-Plot'!C296="","",MAX('Data-Plot'!$C$11:$C$1010)*(1+$Q$9/100))</f>
        <v/>
      </c>
      <c r="R296" s="19" t="str">
        <f>IF('Data-Plot'!C296="","",('Data-Plot'!C296-'Data-Plot'!D296)*$P$9)</f>
        <v/>
      </c>
      <c r="S296" s="19">
        <v>256.6738160753016</v>
      </c>
      <c r="AC296" s="17"/>
    </row>
    <row r="297" spans="1:29" x14ac:dyDescent="0.25">
      <c r="A297" s="51"/>
      <c r="M297" s="17"/>
      <c r="P297" s="19" t="str">
        <f>IF('Data-Plot'!C297="","",$Q$11+('Data-Plot'!C297-'Data-Plot'!D297)*$P$9)</f>
        <v/>
      </c>
      <c r="Q297" s="19" t="str">
        <f>IF('Data-Plot'!C297="","",MAX('Data-Plot'!$C$11:$C$1010)*(1+$Q$9/100))</f>
        <v/>
      </c>
      <c r="R297" s="19" t="str">
        <f>IF('Data-Plot'!C297="","",('Data-Plot'!C297-'Data-Plot'!D297)*$P$9)</f>
        <v/>
      </c>
      <c r="S297" s="19">
        <v>257.57230652503131</v>
      </c>
      <c r="AC297" s="17"/>
    </row>
    <row r="298" spans="1:29" x14ac:dyDescent="0.25">
      <c r="A298" s="51"/>
      <c r="M298" s="17"/>
      <c r="P298" s="19" t="str">
        <f>IF('Data-Plot'!C298="","",$Q$11+('Data-Plot'!C298-'Data-Plot'!D298)*$P$9)</f>
        <v/>
      </c>
      <c r="Q298" s="19" t="str">
        <f>IF('Data-Plot'!C298="","",MAX('Data-Plot'!$C$11:$C$1010)*(1+$Q$9/100))</f>
        <v/>
      </c>
      <c r="R298" s="19" t="str">
        <f>IF('Data-Plot'!C298="","",('Data-Plot'!C298-'Data-Plot'!D298)*$P$9)</f>
        <v/>
      </c>
      <c r="S298" s="19">
        <v>258.20541055952111</v>
      </c>
      <c r="AC298" s="17"/>
    </row>
    <row r="299" spans="1:29" x14ac:dyDescent="0.25">
      <c r="A299" s="51"/>
      <c r="M299" s="17"/>
      <c r="P299" s="19" t="str">
        <f>IF('Data-Plot'!C299="","",$Q$11+('Data-Plot'!C299-'Data-Plot'!D299)*$P$9)</f>
        <v/>
      </c>
      <c r="Q299" s="19" t="str">
        <f>IF('Data-Plot'!C299="","",MAX('Data-Plot'!$C$11:$C$1010)*(1+$Q$9/100))</f>
        <v/>
      </c>
      <c r="R299" s="19" t="str">
        <f>IF('Data-Plot'!C299="","",('Data-Plot'!C299-'Data-Plot'!D299)*$P$9)</f>
        <v/>
      </c>
      <c r="S299" s="19">
        <v>258.56418691484521</v>
      </c>
      <c r="AC299" s="17"/>
    </row>
    <row r="300" spans="1:29" x14ac:dyDescent="0.25">
      <c r="A300" s="51"/>
      <c r="M300" s="17"/>
      <c r="P300" s="19" t="str">
        <f>IF('Data-Plot'!C300="","",$Q$11+('Data-Plot'!C300-'Data-Plot'!D300)*$P$9)</f>
        <v/>
      </c>
      <c r="Q300" s="19" t="str">
        <f>IF('Data-Plot'!C300="","",MAX('Data-Plot'!$C$11:$C$1010)*(1+$Q$9/100))</f>
        <v/>
      </c>
      <c r="R300" s="19" t="str">
        <f>IF('Data-Plot'!C300="","",('Data-Plot'!C300-'Data-Plot'!D300)*$P$9)</f>
        <v/>
      </c>
      <c r="S300" s="19">
        <v>258.64099849565838</v>
      </c>
      <c r="AC300" s="17"/>
    </row>
    <row r="301" spans="1:29" x14ac:dyDescent="0.25">
      <c r="A301" s="51"/>
      <c r="M301" s="17"/>
      <c r="P301" s="19" t="str">
        <f>IF('Data-Plot'!C301="","",$Q$11+('Data-Plot'!C301-'Data-Plot'!D301)*$P$9)</f>
        <v/>
      </c>
      <c r="Q301" s="19" t="str">
        <f>IF('Data-Plot'!C301="","",MAX('Data-Plot'!$C$11:$C$1010)*(1+$Q$9/100))</f>
        <v/>
      </c>
      <c r="R301" s="19" t="str">
        <f>IF('Data-Plot'!C301="","",('Data-Plot'!C301-'Data-Plot'!D301)*$P$9)</f>
        <v/>
      </c>
      <c r="S301" s="19">
        <v>258.42961974071875</v>
      </c>
      <c r="AC301" s="17"/>
    </row>
    <row r="302" spans="1:29" x14ac:dyDescent="0.25">
      <c r="A302" s="51"/>
      <c r="M302" s="17"/>
      <c r="P302" s="19" t="str">
        <f>IF('Data-Plot'!C302="","",$Q$11+('Data-Plot'!C302-'Data-Plot'!D302)*$P$9)</f>
        <v/>
      </c>
      <c r="Q302" s="19" t="str">
        <f>IF('Data-Plot'!C302="","",MAX('Data-Plot'!$C$11:$C$1010)*(1+$Q$9/100))</f>
        <v/>
      </c>
      <c r="R302" s="19" t="str">
        <f>IF('Data-Plot'!C302="","",('Data-Plot'!C302-'Data-Plot'!D302)*$P$9)</f>
        <v/>
      </c>
      <c r="S302" s="19">
        <v>257.92533212681326</v>
      </c>
      <c r="AC302" s="17"/>
    </row>
    <row r="303" spans="1:29" x14ac:dyDescent="0.25">
      <c r="A303" s="51"/>
      <c r="M303" s="17"/>
      <c r="P303" s="19" t="str">
        <f>IF('Data-Plot'!C303="","",$Q$11+('Data-Plot'!C303-'Data-Plot'!D303)*$P$9)</f>
        <v/>
      </c>
      <c r="Q303" s="19" t="str">
        <f>IF('Data-Plot'!C303="","",MAX('Data-Plot'!$C$11:$C$1010)*(1+$Q$9/100))</f>
        <v/>
      </c>
      <c r="R303" s="19" t="str">
        <f>IF('Data-Plot'!C303="","",('Data-Plot'!C303-'Data-Plot'!D303)*$P$9)</f>
        <v/>
      </c>
      <c r="S303" s="19">
        <v>257.12500623938251</v>
      </c>
      <c r="AC303" s="17"/>
    </row>
    <row r="304" spans="1:29" x14ac:dyDescent="0.25">
      <c r="A304" s="51"/>
      <c r="M304" s="17"/>
      <c r="P304" s="19" t="str">
        <f>IF('Data-Plot'!C304="","",$Q$11+('Data-Plot'!C304-'Data-Plot'!D304)*$P$9)</f>
        <v/>
      </c>
      <c r="Q304" s="19" t="str">
        <f>IF('Data-Plot'!C304="","",MAX('Data-Plot'!$C$11:$C$1010)*(1+$Q$9/100))</f>
        <v/>
      </c>
      <c r="R304" s="19" t="str">
        <f>IF('Data-Plot'!C304="","",('Data-Plot'!C304-'Data-Plot'!D304)*$P$9)</f>
        <v/>
      </c>
      <c r="S304" s="19">
        <v>256.02716898607014</v>
      </c>
      <c r="AC304" s="17"/>
    </row>
    <row r="305" spans="1:29" x14ac:dyDescent="0.25">
      <c r="A305" s="51"/>
      <c r="M305" s="17"/>
      <c r="P305" s="19" t="str">
        <f>IF('Data-Plot'!C305="","",$Q$11+('Data-Plot'!C305-'Data-Plot'!D305)*$P$9)</f>
        <v/>
      </c>
      <c r="Q305" s="19" t="str">
        <f>IF('Data-Plot'!C305="","",MAX('Data-Plot'!$C$11:$C$1010)*(1+$Q$9/100))</f>
        <v/>
      </c>
      <c r="R305" s="19" t="str">
        <f>IF('Data-Plot'!C305="","",('Data-Plot'!C305-'Data-Plot'!D305)*$P$9)</f>
        <v/>
      </c>
      <c r="S305" s="19">
        <v>254.63205471059982</v>
      </c>
      <c r="AC305" s="17"/>
    </row>
    <row r="306" spans="1:29" x14ac:dyDescent="0.25">
      <c r="A306" s="51"/>
      <c r="M306" s="17"/>
      <c r="P306" s="19" t="str">
        <f>IF('Data-Plot'!C306="","",$Q$11+('Data-Plot'!C306-'Data-Plot'!D306)*$P$9)</f>
        <v/>
      </c>
      <c r="Q306" s="19" t="str">
        <f>IF('Data-Plot'!C306="","",MAX('Data-Plot'!$C$11:$C$1010)*(1+$Q$9/100))</f>
        <v/>
      </c>
      <c r="R306" s="19" t="str">
        <f>IF('Data-Plot'!C306="","",('Data-Plot'!C306-'Data-Plot'!D306)*$P$9)</f>
        <v/>
      </c>
      <c r="S306" s="19">
        <v>252.94163917677275</v>
      </c>
      <c r="AC306" s="17"/>
    </row>
    <row r="307" spans="1:29" x14ac:dyDescent="0.25">
      <c r="A307" s="51"/>
      <c r="M307" s="17"/>
      <c r="P307" s="19" t="str">
        <f>IF('Data-Plot'!C307="","",$Q$11+('Data-Plot'!C307-'Data-Plot'!D307)*$P$9)</f>
        <v/>
      </c>
      <c r="Q307" s="19" t="str">
        <f>IF('Data-Plot'!C307="","",MAX('Data-Plot'!$C$11:$C$1010)*(1+$Q$9/100))</f>
        <v/>
      </c>
      <c r="R307" s="19" t="str">
        <f>IF('Data-Plot'!C307="","",('Data-Plot'!C307-'Data-Plot'!D307)*$P$9)</f>
        <v/>
      </c>
      <c r="S307" s="19">
        <v>250.95965563285813</v>
      </c>
      <c r="AC307" s="17"/>
    </row>
    <row r="308" spans="1:29" x14ac:dyDescent="0.25">
      <c r="A308" s="51"/>
      <c r="M308" s="17"/>
      <c r="P308" s="19" t="str">
        <f>IF('Data-Plot'!C308="","",$Q$11+('Data-Plot'!C308-'Data-Plot'!D308)*$P$9)</f>
        <v/>
      </c>
      <c r="Q308" s="19" t="str">
        <f>IF('Data-Plot'!C308="","",MAX('Data-Plot'!$C$11:$C$1010)*(1+$Q$9/100))</f>
        <v/>
      </c>
      <c r="R308" s="19" t="str">
        <f>IF('Data-Plot'!C308="","",('Data-Plot'!C308-'Data-Plot'!D308)*$P$9)</f>
        <v/>
      </c>
      <c r="S308" s="19">
        <v>248.69159243114672</v>
      </c>
      <c r="AC308" s="17"/>
    </row>
    <row r="309" spans="1:29" x14ac:dyDescent="0.25">
      <c r="A309" s="51"/>
      <c r="M309" s="17"/>
      <c r="P309" s="19" t="str">
        <f>IF('Data-Plot'!C309="","",$Q$11+('Data-Plot'!C309-'Data-Plot'!D309)*$P$9)</f>
        <v/>
      </c>
      <c r="Q309" s="19" t="str">
        <f>IF('Data-Plot'!C309="","",MAX('Data-Plot'!$C$11:$C$1010)*(1+$Q$9/100))</f>
        <v/>
      </c>
      <c r="R309" s="19" t="str">
        <f>IF('Data-Plot'!C309="","",('Data-Plot'!C309-'Data-Plot'!D309)*$P$9)</f>
        <v/>
      </c>
      <c r="S309" s="19">
        <v>246.14467196088071</v>
      </c>
      <c r="AC309" s="17"/>
    </row>
    <row r="310" spans="1:29" x14ac:dyDescent="0.25">
      <c r="A310" s="51"/>
      <c r="M310" s="17"/>
      <c r="P310" s="19" t="str">
        <f>IF('Data-Plot'!C310="","",$Q$11+('Data-Plot'!C310-'Data-Plot'!D310)*$P$9)</f>
        <v/>
      </c>
      <c r="Q310" s="19" t="str">
        <f>IF('Data-Plot'!C310="","",MAX('Data-Plot'!$C$11:$C$1010)*(1+$Q$9/100))</f>
        <v/>
      </c>
      <c r="R310" s="19" t="str">
        <f>IF('Data-Plot'!C310="","",('Data-Plot'!C310-'Data-Plot'!D310)*$P$9)</f>
        <v/>
      </c>
      <c r="S310" s="19">
        <v>243.32781094933102</v>
      </c>
      <c r="AC310" s="17"/>
    </row>
    <row r="311" spans="1:29" x14ac:dyDescent="0.25">
      <c r="A311" s="51"/>
      <c r="M311" s="17"/>
      <c r="P311" s="19" t="str">
        <f>IF('Data-Plot'!C311="","",$Q$11+('Data-Plot'!C311-'Data-Plot'!D311)*$P$9)</f>
        <v/>
      </c>
      <c r="Q311" s="19" t="str">
        <f>IF('Data-Plot'!C311="","",MAX('Data-Plot'!$C$11:$C$1010)*(1+$Q$9/100))</f>
        <v/>
      </c>
      <c r="R311" s="19" t="str">
        <f>IF('Data-Plot'!C311="","",('Data-Plot'!C311-'Data-Plot'!D311)*$P$9)</f>
        <v/>
      </c>
      <c r="S311" s="19">
        <v>240.25156248891471</v>
      </c>
      <c r="AC311" s="17"/>
    </row>
    <row r="312" spans="1:29" x14ac:dyDescent="0.25">
      <c r="A312" s="51"/>
      <c r="M312" s="17"/>
      <c r="P312" s="19" t="str">
        <f>IF('Data-Plot'!C312="","",$Q$11+('Data-Plot'!C312-'Data-Plot'!D312)*$P$9)</f>
        <v/>
      </c>
      <c r="Q312" s="19" t="str">
        <f>IF('Data-Plot'!C312="","",MAX('Data-Plot'!$C$11:$C$1010)*(1+$Q$9/100))</f>
        <v/>
      </c>
      <c r="R312" s="19" t="str">
        <f>IF('Data-Plot'!C312="","",('Data-Plot'!C312-'Data-Plot'!D312)*$P$9)</f>
        <v/>
      </c>
      <c r="S312" s="19">
        <v>236.92804045096921</v>
      </c>
      <c r="AC312" s="17"/>
    </row>
    <row r="313" spans="1:29" x14ac:dyDescent="0.25">
      <c r="A313" s="51"/>
      <c r="M313" s="17"/>
      <c r="P313" s="19" t="str">
        <f>IF('Data-Plot'!C313="","",$Q$11+('Data-Plot'!C313-'Data-Plot'!D313)*$P$9)</f>
        <v/>
      </c>
      <c r="Q313" s="19" t="str">
        <f>IF('Data-Plot'!C313="","",MAX('Data-Plot'!$C$11:$C$1010)*(1+$Q$9/100))</f>
        <v/>
      </c>
      <c r="R313" s="19" t="str">
        <f>IF('Data-Plot'!C313="","",('Data-Plot'!C313-'Data-Plot'!D313)*$P$9)</f>
        <v/>
      </c>
      <c r="S313" s="19">
        <v>233.37082724184231</v>
      </c>
      <c r="AC313" s="17"/>
    </row>
    <row r="314" spans="1:29" x14ac:dyDescent="0.25">
      <c r="A314" s="51"/>
      <c r="M314" s="17"/>
      <c r="P314" s="19" t="str">
        <f>IF('Data-Plot'!C314="","",$Q$11+('Data-Plot'!C314-'Data-Plot'!D314)*$P$9)</f>
        <v/>
      </c>
      <c r="Q314" s="19" t="str">
        <f>IF('Data-Plot'!C314="","",MAX('Data-Plot'!$C$11:$C$1010)*(1+$Q$9/100))</f>
        <v/>
      </c>
      <c r="R314" s="19" t="str">
        <f>IF('Data-Plot'!C314="","",('Data-Plot'!C314-'Data-Plot'!D314)*$P$9)</f>
        <v/>
      </c>
      <c r="S314" s="19">
        <v>229.59486613709805</v>
      </c>
      <c r="AC314" s="17"/>
    </row>
    <row r="315" spans="1:29" x14ac:dyDescent="0.25">
      <c r="A315" s="51"/>
      <c r="M315" s="17"/>
      <c r="P315" s="19" t="str">
        <f>IF('Data-Plot'!C315="","",$Q$11+('Data-Plot'!C315-'Data-Plot'!D315)*$P$9)</f>
        <v/>
      </c>
      <c r="Q315" s="19" t="str">
        <f>IF('Data-Plot'!C315="","",MAX('Data-Plot'!$C$11:$C$1010)*(1+$Q$9/100))</f>
        <v/>
      </c>
      <c r="R315" s="19" t="str">
        <f>IF('Data-Plot'!C315="","",('Data-Plot'!C315-'Data-Plot'!D315)*$P$9)</f>
        <v/>
      </c>
      <c r="S315" s="19">
        <v>225.61633968782678</v>
      </c>
      <c r="AC315" s="17"/>
    </row>
    <row r="316" spans="1:29" x14ac:dyDescent="0.25">
      <c r="A316" s="51"/>
      <c r="M316" s="17"/>
      <c r="P316" s="19" t="str">
        <f>IF('Data-Plot'!C316="","",$Q$11+('Data-Plot'!C316-'Data-Plot'!D316)*$P$9)</f>
        <v/>
      </c>
      <c r="Q316" s="19" t="str">
        <f>IF('Data-Plot'!C316="","",MAX('Data-Plot'!$C$11:$C$1010)*(1+$Q$9/100))</f>
        <v/>
      </c>
      <c r="R316" s="19" t="str">
        <f>IF('Data-Plot'!C316="","",('Data-Plot'!C316-'Data-Plot'!D316)*$P$9)</f>
        <v/>
      </c>
      <c r="S316" s="19">
        <v>221.45253592276396</v>
      </c>
      <c r="AC316" s="17"/>
    </row>
    <row r="317" spans="1:29" x14ac:dyDescent="0.25">
      <c r="A317" s="51"/>
      <c r="M317" s="17"/>
      <c r="P317" s="19" t="str">
        <f>IF('Data-Plot'!C317="","",$Q$11+('Data-Plot'!C317-'Data-Plot'!D317)*$P$9)</f>
        <v/>
      </c>
      <c r="Q317" s="19" t="str">
        <f>IF('Data-Plot'!C317="","",MAX('Data-Plot'!$C$11:$C$1010)*(1+$Q$9/100))</f>
        <v/>
      </c>
      <c r="R317" s="19" t="str">
        <f>IF('Data-Plot'!C317="","",('Data-Plot'!C317-'Data-Plot'!D317)*$P$9)</f>
        <v/>
      </c>
      <c r="S317" s="19">
        <v>217.12170426534612</v>
      </c>
      <c r="AC317" s="17"/>
    </row>
    <row r="318" spans="1:29" x14ac:dyDescent="0.25">
      <c r="A318" s="51"/>
      <c r="M318" s="17"/>
      <c r="P318" s="19" t="str">
        <f>IF('Data-Plot'!C318="","",$Q$11+('Data-Plot'!C318-'Data-Plot'!D318)*$P$9)</f>
        <v/>
      </c>
      <c r="Q318" s="19" t="str">
        <f>IF('Data-Plot'!C318="","",MAX('Data-Plot'!$C$11:$C$1010)*(1+$Q$9/100))</f>
        <v/>
      </c>
      <c r="R318" s="19" t="str">
        <f>IF('Data-Plot'!C318="","",('Data-Plot'!C318-'Data-Plot'!D318)*$P$9)</f>
        <v/>
      </c>
      <c r="S318" s="19">
        <v>212.6429032410671</v>
      </c>
      <c r="AC318" s="17"/>
    </row>
    <row r="319" spans="1:29" x14ac:dyDescent="0.25">
      <c r="A319" s="51"/>
      <c r="M319" s="17"/>
      <c r="P319" s="19" t="str">
        <f>IF('Data-Plot'!C319="","",$Q$11+('Data-Plot'!C319-'Data-Plot'!D319)*$P$9)</f>
        <v/>
      </c>
      <c r="Q319" s="19" t="str">
        <f>IF('Data-Plot'!C319="","",MAX('Data-Plot'!$C$11:$C$1010)*(1+$Q$9/100))</f>
        <v/>
      </c>
      <c r="R319" s="19" t="str">
        <f>IF('Data-Plot'!C319="","",('Data-Plot'!C319-'Data-Plot'!D319)*$P$9)</f>
        <v/>
      </c>
      <c r="S319" s="19">
        <v>208.0358421637608</v>
      </c>
      <c r="AC319" s="17"/>
    </row>
    <row r="320" spans="1:29" x14ac:dyDescent="0.25">
      <c r="A320" s="51"/>
      <c r="M320" s="17"/>
      <c r="P320" s="19" t="str">
        <f>IF('Data-Plot'!C320="","",$Q$11+('Data-Plot'!C320-'Data-Plot'!D320)*$P$9)</f>
        <v/>
      </c>
      <c r="Q320" s="19" t="str">
        <f>IF('Data-Plot'!C320="","",MAX('Data-Plot'!$C$11:$C$1010)*(1+$Q$9/100))</f>
        <v/>
      </c>
      <c r="R320" s="19" t="str">
        <f>IF('Data-Plot'!C320="","",('Data-Plot'!C320-'Data-Plot'!D320)*$P$9)</f>
        <v/>
      </c>
      <c r="S320" s="19">
        <v>203.32071905719403</v>
      </c>
      <c r="AC320" s="17"/>
    </row>
    <row r="321" spans="1:29" x14ac:dyDescent="0.25">
      <c r="A321" s="51"/>
      <c r="M321" s="17"/>
      <c r="P321" s="19" t="str">
        <f>IF('Data-Plot'!C321="","",$Q$11+('Data-Plot'!C321-'Data-Plot'!D321)*$P$9)</f>
        <v/>
      </c>
      <c r="Q321" s="19" t="str">
        <f>IF('Data-Plot'!C321="","",MAX('Data-Plot'!$C$11:$C$1010)*(1+$Q$9/100))</f>
        <v/>
      </c>
      <c r="R321" s="19" t="str">
        <f>IF('Data-Plot'!C321="","",('Data-Plot'!C321-'Data-Plot'!D321)*$P$9)</f>
        <v/>
      </c>
      <c r="S321" s="19">
        <v>198.5180570893647</v>
      </c>
      <c r="AC321" s="17"/>
    </row>
    <row r="322" spans="1:29" x14ac:dyDescent="0.25">
      <c r="A322" s="51"/>
      <c r="M322" s="17"/>
      <c r="P322" s="19" t="str">
        <f>IF('Data-Plot'!C322="","",$Q$11+('Data-Plot'!C322-'Data-Plot'!D322)*$P$9)</f>
        <v/>
      </c>
      <c r="Q322" s="19" t="str">
        <f>IF('Data-Plot'!C322="","",MAX('Data-Plot'!$C$11:$C$1010)*(1+$Q$9/100))</f>
        <v/>
      </c>
      <c r="R322" s="19" t="str">
        <f>IF('Data-Plot'!C322="","",('Data-Plot'!C322-'Data-Plot'!D322)*$P$9)</f>
        <v/>
      </c>
      <c r="S322" s="19">
        <v>193.64854177132244</v>
      </c>
      <c r="AC322" s="17"/>
    </row>
    <row r="323" spans="1:29" x14ac:dyDescent="0.25">
      <c r="A323" s="51"/>
      <c r="M323" s="17"/>
      <c r="P323" s="19" t="str">
        <f>IF('Data-Plot'!C323="","",$Q$11+('Data-Plot'!C323-'Data-Plot'!D323)*$P$9)</f>
        <v/>
      </c>
      <c r="Q323" s="19" t="str">
        <f>IF('Data-Plot'!C323="","",MAX('Data-Plot'!$C$11:$C$1010)*(1+$Q$9/100))</f>
        <v/>
      </c>
      <c r="R323" s="19" t="str">
        <f>IF('Data-Plot'!C323="","",('Data-Plot'!C323-'Data-Plot'!D323)*$P$9)</f>
        <v/>
      </c>
      <c r="S323" s="19">
        <v>188.73286110162991</v>
      </c>
      <c r="AC323" s="17"/>
    </row>
    <row r="324" spans="1:29" x14ac:dyDescent="0.25">
      <c r="A324" s="51"/>
      <c r="M324" s="17"/>
      <c r="P324" s="19" t="str">
        <f>IF('Data-Plot'!C324="","",$Q$11+('Data-Plot'!C324-'Data-Plot'!D324)*$P$9)</f>
        <v/>
      </c>
      <c r="Q324" s="19" t="str">
        <f>IF('Data-Plot'!C324="","",MAX('Data-Plot'!$C$11:$C$1010)*(1+$Q$9/100))</f>
        <v/>
      </c>
      <c r="R324" s="19" t="str">
        <f>IF('Data-Plot'!C324="","",('Data-Plot'!C324-'Data-Plot'!D324)*$P$9)</f>
        <v/>
      </c>
      <c r="S324" s="19">
        <v>183.79155072451201</v>
      </c>
      <c r="AC324" s="17"/>
    </row>
    <row r="325" spans="1:29" x14ac:dyDescent="0.25">
      <c r="A325" s="51"/>
      <c r="M325" s="17"/>
      <c r="P325" s="19" t="str">
        <f>IF('Data-Plot'!C325="","",$Q$11+('Data-Plot'!C325-'Data-Plot'!D325)*$P$9)</f>
        <v/>
      </c>
      <c r="Q325" s="19" t="str">
        <f>IF('Data-Plot'!C325="","",MAX('Data-Plot'!$C$11:$C$1010)*(1+$Q$9/100))</f>
        <v/>
      </c>
      <c r="R325" s="19" t="str">
        <f>IF('Data-Plot'!C325="","",('Data-Plot'!C325-'Data-Plot'!D325)*$P$9)</f>
        <v/>
      </c>
      <c r="S325" s="19">
        <v>178.84484601818656</v>
      </c>
      <c r="AC325" s="17"/>
    </row>
    <row r="326" spans="1:29" x14ac:dyDescent="0.25">
      <c r="A326" s="51"/>
      <c r="M326" s="17"/>
      <c r="P326" s="19" t="str">
        <f>IF('Data-Plot'!C326="","",$Q$11+('Data-Plot'!C326-'Data-Plot'!D326)*$P$9)</f>
        <v/>
      </c>
      <c r="Q326" s="19" t="str">
        <f>IF('Data-Plot'!C326="","",MAX('Data-Plot'!$C$11:$C$1010)*(1+$Q$9/100))</f>
        <v/>
      </c>
      <c r="R326" s="19" t="str">
        <f>IF('Data-Plot'!C326="","",('Data-Plot'!C326-'Data-Plot'!D326)*$P$9)</f>
        <v/>
      </c>
      <c r="S326" s="19">
        <v>173.91254284471469</v>
      </c>
      <c r="AC326" s="17"/>
    </row>
    <row r="327" spans="1:29" x14ac:dyDescent="0.25">
      <c r="A327" s="51"/>
      <c r="M327" s="17"/>
      <c r="P327" s="19" t="str">
        <f>IF('Data-Plot'!C327="","",$Q$11+('Data-Plot'!C327-'Data-Plot'!D327)*$P$9)</f>
        <v/>
      </c>
      <c r="Q327" s="19" t="str">
        <f>IF('Data-Plot'!C327="","",MAX('Data-Plot'!$C$11:$C$1010)*(1+$Q$9/100))</f>
        <v/>
      </c>
      <c r="R327" s="19" t="str">
        <f>IF('Data-Plot'!C327="","",('Data-Plot'!C327-'Data-Plot'!D327)*$P$9)</f>
        <v/>
      </c>
      <c r="S327" s="19">
        <v>169.01386847962419</v>
      </c>
      <c r="AC327" s="17"/>
    </row>
    <row r="328" spans="1:29" x14ac:dyDescent="0.25">
      <c r="A328" s="51"/>
      <c r="M328" s="17"/>
      <c r="P328" s="19" t="str">
        <f>IF('Data-Plot'!C328="","",$Q$11+('Data-Plot'!C328-'Data-Plot'!D328)*$P$9)</f>
        <v/>
      </c>
      <c r="Q328" s="19" t="str">
        <f>IF('Data-Plot'!C328="","",MAX('Data-Plot'!$C$11:$C$1010)*(1+$Q$9/100))</f>
        <v/>
      </c>
      <c r="R328" s="19" t="str">
        <f>IF('Data-Plot'!C328="","",('Data-Plot'!C328-'Data-Plot'!D328)*$P$9)</f>
        <v/>
      </c>
      <c r="S328" s="19">
        <v>164.16736400478433</v>
      </c>
      <c r="AC328" s="17"/>
    </row>
    <row r="329" spans="1:29" x14ac:dyDescent="0.25">
      <c r="A329" s="51"/>
      <c r="M329" s="17"/>
      <c r="P329" s="19" t="str">
        <f>IF('Data-Plot'!C329="","",$Q$11+('Data-Plot'!C329-'Data-Plot'!D329)*$P$9)</f>
        <v/>
      </c>
      <c r="Q329" s="19" t="str">
        <f>IF('Data-Plot'!C329="","",MAX('Data-Plot'!$C$11:$C$1010)*(1+$Q$9/100))</f>
        <v/>
      </c>
      <c r="R329" s="19" t="str">
        <f>IF('Data-Plot'!C329="","",('Data-Plot'!C329-'Data-Plot'!D329)*$P$9)</f>
        <v/>
      </c>
      <c r="S329" s="19">
        <v>159.390779198144</v>
      </c>
      <c r="AC329" s="17"/>
    </row>
    <row r="330" spans="1:29" x14ac:dyDescent="0.25">
      <c r="A330" s="51"/>
      <c r="M330" s="17"/>
      <c r="P330" s="19" t="str">
        <f>IF('Data-Plot'!C330="","",$Q$11+('Data-Plot'!C330-'Data-Plot'!D330)*$P$9)</f>
        <v/>
      </c>
      <c r="Q330" s="19" t="str">
        <f>IF('Data-Plot'!C330="","",MAX('Data-Plot'!$C$11:$C$1010)*(1+$Q$9/100))</f>
        <v/>
      </c>
      <c r="R330" s="19" t="str">
        <f>IF('Data-Plot'!C330="","",('Data-Plot'!C330-'Data-Plot'!D330)*$P$9)</f>
        <v/>
      </c>
      <c r="S330" s="19">
        <v>154.70098069567788</v>
      </c>
      <c r="AC330" s="17"/>
    </row>
    <row r="331" spans="1:29" x14ac:dyDescent="0.25">
      <c r="A331" s="51"/>
      <c r="M331" s="17"/>
      <c r="P331" s="19" t="str">
        <f>IF('Data-Plot'!C331="","",$Q$11+('Data-Plot'!C331-'Data-Plot'!D331)*$P$9)</f>
        <v/>
      </c>
      <c r="Q331" s="19" t="str">
        <f>IF('Data-Plot'!C331="","",MAX('Data-Plot'!$C$11:$C$1010)*(1+$Q$9/100))</f>
        <v/>
      </c>
      <c r="R331" s="19" t="str">
        <f>IF('Data-Plot'!C331="","",('Data-Plot'!C331-'Data-Plot'!D331)*$P$9)</f>
        <v/>
      </c>
      <c r="S331" s="19">
        <v>150.11387394080464</v>
      </c>
      <c r="AC331" s="17"/>
    </row>
    <row r="332" spans="1:29" x14ac:dyDescent="0.25">
      <c r="A332" s="51"/>
      <c r="M332" s="17"/>
      <c r="P332" s="19" t="str">
        <f>IF('Data-Plot'!C332="","",$Q$11+('Data-Plot'!C332-'Data-Plot'!D332)*$P$9)</f>
        <v/>
      </c>
      <c r="Q332" s="19" t="str">
        <f>IF('Data-Plot'!C332="","",MAX('Data-Plot'!$C$11:$C$1010)*(1+$Q$9/100))</f>
        <v/>
      </c>
      <c r="R332" s="19" t="str">
        <f>IF('Data-Plot'!C332="","",('Data-Plot'!C332-'Data-Plot'!D332)*$P$9)</f>
        <v/>
      </c>
      <c r="S332" s="19">
        <v>145.6443391809164</v>
      </c>
      <c r="AC332" s="17"/>
    </row>
    <row r="333" spans="1:29" x14ac:dyDescent="0.25">
      <c r="A333" s="51"/>
      <c r="M333" s="17"/>
      <c r="P333" s="19" t="str">
        <f>IF('Data-Plot'!C333="","",$Q$11+('Data-Plot'!C333-'Data-Plot'!D333)*$P$9)</f>
        <v/>
      </c>
      <c r="Q333" s="19" t="str">
        <f>IF('Data-Plot'!C333="","",MAX('Data-Plot'!$C$11:$C$1010)*(1+$Q$9/100))</f>
        <v/>
      </c>
      <c r="R333" s="19" t="str">
        <f>IF('Data-Plot'!C333="","",('Data-Plot'!C333-'Data-Plot'!D333)*$P$9)</f>
        <v/>
      </c>
      <c r="S333" s="19">
        <v>141.30618152523368</v>
      </c>
      <c r="AC333" s="17"/>
    </row>
    <row r="334" spans="1:29" x14ac:dyDescent="0.25">
      <c r="A334" s="51"/>
      <c r="M334" s="17"/>
      <c r="P334" s="19" t="str">
        <f>IF('Data-Plot'!C334="","",$Q$11+('Data-Plot'!C334-'Data-Plot'!D334)*$P$9)</f>
        <v/>
      </c>
      <c r="Q334" s="19" t="str">
        <f>IF('Data-Plot'!C334="","",MAX('Data-Plot'!$C$11:$C$1010)*(1+$Q$9/100))</f>
        <v/>
      </c>
      <c r="R334" s="19" t="str">
        <f>IF('Data-Plot'!C334="","",('Data-Plot'!C334-'Data-Plot'!D334)*$P$9)</f>
        <v/>
      </c>
      <c r="S334" s="19">
        <v>137.11209484807938</v>
      </c>
      <c r="AC334" s="17"/>
    </row>
    <row r="335" spans="1:29" x14ac:dyDescent="0.25">
      <c r="A335" s="51"/>
      <c r="M335" s="17"/>
      <c r="P335" s="19" t="str">
        <f>IF('Data-Plot'!C335="","",$Q$11+('Data-Plot'!C335-'Data-Plot'!D335)*$P$9)</f>
        <v/>
      </c>
      <c r="Q335" s="19" t="str">
        <f>IF('Data-Plot'!C335="","",MAX('Data-Plot'!$C$11:$C$1010)*(1+$Q$9/100))</f>
        <v/>
      </c>
      <c r="R335" s="19" t="str">
        <f>IF('Data-Plot'!C335="","",('Data-Plot'!C335-'Data-Plot'!D335)*$P$9)</f>
        <v/>
      </c>
      <c r="S335" s="19">
        <v>133.07363911117059</v>
      </c>
      <c r="AC335" s="17"/>
    </row>
    <row r="336" spans="1:29" x14ac:dyDescent="0.25">
      <c r="A336" s="51"/>
      <c r="M336" s="17"/>
      <c r="P336" s="19" t="str">
        <f>IF('Data-Plot'!C336="","",$Q$11+('Data-Plot'!C336-'Data-Plot'!D336)*$P$9)</f>
        <v/>
      </c>
      <c r="Q336" s="19" t="str">
        <f>IF('Data-Plot'!C336="","",MAX('Data-Plot'!$C$11:$C$1010)*(1+$Q$9/100))</f>
        <v/>
      </c>
      <c r="R336" s="19" t="str">
        <f>IF('Data-Plot'!C336="","",('Data-Plot'!C336-'Data-Plot'!D336)*$P$9)</f>
        <v/>
      </c>
      <c r="S336" s="19">
        <v>129.20123049112229</v>
      </c>
      <c r="AC336" s="17"/>
    </row>
    <row r="337" spans="1:29" x14ac:dyDescent="0.25">
      <c r="A337" s="51"/>
      <c r="M337" s="17"/>
      <c r="P337" s="19" t="str">
        <f>IF('Data-Plot'!C337="","",$Q$11+('Data-Plot'!C337-'Data-Plot'!D337)*$P$9)</f>
        <v/>
      </c>
      <c r="Q337" s="19" t="str">
        <f>IF('Data-Plot'!C337="","",MAX('Data-Plot'!$C$11:$C$1010)*(1+$Q$9/100))</f>
        <v/>
      </c>
      <c r="R337" s="19" t="str">
        <f>IF('Data-Plot'!C337="","",('Data-Plot'!C337-'Data-Plot'!D337)*$P$9)</f>
        <v/>
      </c>
      <c r="S337" s="19">
        <v>125.5041435366078</v>
      </c>
      <c r="AC337" s="17"/>
    </row>
    <row r="338" spans="1:29" x14ac:dyDescent="0.25">
      <c r="A338" s="51"/>
      <c r="M338" s="17"/>
      <c r="P338" s="19" t="str">
        <f>IF('Data-Plot'!C338="","",$Q$11+('Data-Plot'!C338-'Data-Plot'!D338)*$P$9)</f>
        <v/>
      </c>
      <c r="Q338" s="19" t="str">
        <f>IF('Data-Plot'!C338="","",MAX('Data-Plot'!$C$11:$C$1010)*(1+$Q$9/100))</f>
        <v/>
      </c>
      <c r="R338" s="19" t="str">
        <f>IF('Data-Plot'!C338="","",('Data-Plot'!C338-'Data-Plot'!D338)*$P$9)</f>
        <v/>
      </c>
      <c r="S338" s="19">
        <v>121.9905244452037</v>
      </c>
      <c r="AC338" s="17"/>
    </row>
    <row r="339" spans="1:29" x14ac:dyDescent="0.25">
      <c r="A339" s="51"/>
      <c r="M339" s="17"/>
      <c r="P339" s="19" t="str">
        <f>IF('Data-Plot'!C339="","",$Q$11+('Data-Plot'!C339-'Data-Plot'!D339)*$P$9)</f>
        <v/>
      </c>
      <c r="Q339" s="19" t="str">
        <f>IF('Data-Plot'!C339="","",MAX('Data-Plot'!$C$11:$C$1010)*(1+$Q$9/100))</f>
        <v/>
      </c>
      <c r="R339" s="19" t="str">
        <f>IF('Data-Plot'!C339="","",('Data-Plot'!C339-'Data-Plot'!D339)*$P$9)</f>
        <v/>
      </c>
      <c r="S339" s="19">
        <v>118.66741444363456</v>
      </c>
      <c r="AC339" s="17"/>
    </row>
    <row r="340" spans="1:29" x14ac:dyDescent="0.25">
      <c r="A340" s="51"/>
      <c r="M340" s="17"/>
      <c r="P340" s="19" t="str">
        <f>IF('Data-Plot'!C340="","",$Q$11+('Data-Plot'!C340-'Data-Plot'!D340)*$P$9)</f>
        <v/>
      </c>
      <c r="Q340" s="19" t="str">
        <f>IF('Data-Plot'!C340="","",MAX('Data-Plot'!$C$11:$C$1010)*(1+$Q$9/100))</f>
        <v/>
      </c>
      <c r="R340" s="19" t="str">
        <f>IF('Data-Plot'!C340="","",('Data-Plot'!C340-'Data-Plot'!D340)*$P$9)</f>
        <v/>
      </c>
      <c r="S340" s="19">
        <v>115.54078217691298</v>
      </c>
      <c r="AC340" s="17"/>
    </row>
    <row r="341" spans="1:29" x14ac:dyDescent="0.25">
      <c r="A341" s="51"/>
      <c r="M341" s="17"/>
      <c r="P341" s="19" t="str">
        <f>IF('Data-Plot'!C341="","",$Q$11+('Data-Plot'!C341-'Data-Plot'!D341)*$P$9)</f>
        <v/>
      </c>
      <c r="Q341" s="19" t="str">
        <f>IF('Data-Plot'!C341="","",MAX('Data-Plot'!$C$11:$C$1010)*(1+$Q$9/100))</f>
        <v/>
      </c>
      <c r="R341" s="19" t="str">
        <f>IF('Data-Plot'!C341="","",('Data-Plot'!C341-'Data-Plot'!D341)*$P$9)</f>
        <v/>
      </c>
      <c r="S341" s="19">
        <v>112.61556396095705</v>
      </c>
      <c r="AC341" s="17"/>
    </row>
    <row r="342" spans="1:29" x14ac:dyDescent="0.25">
      <c r="A342" s="51"/>
      <c r="M342" s="17"/>
      <c r="P342" s="19" t="str">
        <f>IF('Data-Plot'!C342="","",$Q$11+('Data-Plot'!C342-'Data-Plot'!D342)*$P$9)</f>
        <v/>
      </c>
      <c r="Q342" s="19" t="str">
        <f>IF('Data-Plot'!C342="","",MAX('Data-Plot'!$C$11:$C$1010)*(1+$Q$9/100))</f>
        <v/>
      </c>
      <c r="R342" s="19" t="str">
        <f>IF('Data-Plot'!C342="","",('Data-Plot'!C342-'Data-Plot'!D342)*$P$9)</f>
        <v/>
      </c>
      <c r="S342" s="19">
        <v>109.89571072825649</v>
      </c>
      <c r="AC342" s="17"/>
    </row>
    <row r="343" spans="1:29" x14ac:dyDescent="0.25">
      <c r="A343" s="51"/>
      <c r="M343" s="17"/>
      <c r="P343" s="19" t="str">
        <f>IF('Data-Plot'!C343="","",$Q$11+('Data-Plot'!C343-'Data-Plot'!D343)*$P$9)</f>
        <v/>
      </c>
      <c r="Q343" s="19" t="str">
        <f>IF('Data-Plot'!C343="","",MAX('Data-Plot'!$C$11:$C$1010)*(1+$Q$9/100))</f>
        <v/>
      </c>
      <c r="R343" s="19" t="str">
        <f>IF('Data-Plot'!C343="","",('Data-Plot'!C343-'Data-Plot'!D343)*$P$9)</f>
        <v/>
      </c>
      <c r="S343" s="19">
        <v>107.38424049509565</v>
      </c>
      <c r="AC343" s="17"/>
    </row>
    <row r="344" spans="1:29" x14ac:dyDescent="0.25">
      <c r="A344" s="51"/>
      <c r="M344" s="17"/>
      <c r="P344" s="19" t="str">
        <f>IF('Data-Plot'!C344="","",$Q$11+('Data-Plot'!C344-'Data-Plot'!D344)*$P$9)</f>
        <v/>
      </c>
      <c r="Q344" s="19" t="str">
        <f>IF('Data-Plot'!C344="","",MAX('Data-Plot'!$C$11:$C$1010)*(1+$Q$9/100))</f>
        <v/>
      </c>
      <c r="R344" s="19" t="str">
        <f>IF('Data-Plot'!C344="","",('Data-Plot'!C344-'Data-Plot'!D344)*$P$9)</f>
        <v/>
      </c>
      <c r="S344" s="19">
        <v>105.08329519936902</v>
      </c>
      <c r="AC344" s="17"/>
    </row>
    <row r="345" spans="1:29" x14ac:dyDescent="0.25">
      <c r="A345" s="51"/>
      <c r="M345" s="17"/>
      <c r="P345" s="19" t="str">
        <f>IF('Data-Plot'!C345="","",$Q$11+('Data-Plot'!C345-'Data-Plot'!D345)*$P$9)</f>
        <v/>
      </c>
      <c r="Q345" s="19" t="str">
        <f>IF('Data-Plot'!C345="","",MAX('Data-Plot'!$C$11:$C$1010)*(1+$Q$9/100))</f>
        <v/>
      </c>
      <c r="R345" s="19" t="str">
        <f>IF('Data-Plot'!C345="","",('Data-Plot'!C345-'Data-Plot'!D345)*$P$9)</f>
        <v/>
      </c>
      <c r="S345" s="19">
        <v>102.99420079746837</v>
      </c>
      <c r="AC345" s="17"/>
    </row>
    <row r="346" spans="1:29" x14ac:dyDescent="0.25">
      <c r="A346" s="51"/>
      <c r="M346" s="17"/>
      <c r="P346" s="19" t="str">
        <f>IF('Data-Plot'!C346="","",$Q$11+('Data-Plot'!C346-'Data-Plot'!D346)*$P$9)</f>
        <v/>
      </c>
      <c r="Q346" s="19" t="str">
        <f>IF('Data-Plot'!C346="","",MAX('Data-Plot'!$C$11:$C$1010)*(1+$Q$9/100))</f>
        <v/>
      </c>
      <c r="R346" s="19" t="str">
        <f>IF('Data-Plot'!C346="","",('Data-Plot'!C346-'Data-Plot'!D346)*$P$9)</f>
        <v/>
      </c>
      <c r="S346" s="19">
        <v>101.11752956423601</v>
      </c>
      <c r="AC346" s="17"/>
    </row>
    <row r="347" spans="1:29" x14ac:dyDescent="0.25">
      <c r="A347" s="51"/>
      <c r="M347" s="17"/>
      <c r="P347" s="19" t="str">
        <f>IF('Data-Plot'!C347="","",$Q$11+('Data-Plot'!C347-'Data-Plot'!D347)*$P$9)</f>
        <v/>
      </c>
      <c r="Q347" s="19" t="str">
        <f>IF('Data-Plot'!C347="","",MAX('Data-Plot'!$C$11:$C$1010)*(1+$Q$9/100))</f>
        <v/>
      </c>
      <c r="R347" s="19" t="str">
        <f>IF('Data-Plot'!C347="","",('Data-Plot'!C347-'Data-Plot'!D347)*$P$9)</f>
        <v/>
      </c>
      <c r="S347" s="19">
        <v>99.453163608624834</v>
      </c>
      <c r="AC347" s="17"/>
    </row>
    <row r="348" spans="1:29" x14ac:dyDescent="0.25">
      <c r="A348" s="51"/>
      <c r="M348" s="17"/>
      <c r="P348" s="19" t="str">
        <f>IF('Data-Plot'!C348="","",$Q$11+('Data-Plot'!C348-'Data-Plot'!D348)*$P$9)</f>
        <v/>
      </c>
      <c r="Q348" s="19" t="str">
        <f>IF('Data-Plot'!C348="","",MAX('Data-Plot'!$C$11:$C$1010)*(1+$Q$9/100))</f>
        <v/>
      </c>
      <c r="R348" s="19" t="str">
        <f>IF('Data-Plot'!C348="","",('Data-Plot'!C348-'Data-Plot'!D348)*$P$9)</f>
        <v/>
      </c>
      <c r="S348" s="19">
        <v>98.0003586965681</v>
      </c>
      <c r="AC348" s="17"/>
    </row>
    <row r="349" spans="1:29" x14ac:dyDescent="0.25">
      <c r="A349" s="51"/>
      <c r="M349" s="17"/>
      <c r="P349" s="19" t="str">
        <f>IF('Data-Plot'!C349="","",$Q$11+('Data-Plot'!C349-'Data-Plot'!D349)*$P$9)</f>
        <v/>
      </c>
      <c r="Q349" s="19" t="str">
        <f>IF('Data-Plot'!C349="","",MAX('Data-Plot'!$C$11:$C$1010)*(1+$Q$9/100))</f>
        <v/>
      </c>
      <c r="R349" s="19" t="str">
        <f>IF('Data-Plot'!C349="","",('Data-Plot'!C349-'Data-Plot'!D349)*$P$9)</f>
        <v/>
      </c>
      <c r="S349" s="19">
        <v>96.757807558811663</v>
      </c>
      <c r="AC349" s="17"/>
    </row>
    <row r="350" spans="1:29" x14ac:dyDescent="0.25">
      <c r="A350" s="51"/>
      <c r="M350" s="17"/>
      <c r="P350" s="19" t="str">
        <f>IF('Data-Plot'!C350="","",$Q$11+('Data-Plot'!C350-'Data-Plot'!D350)*$P$9)</f>
        <v/>
      </c>
      <c r="Q350" s="19" t="str">
        <f>IF('Data-Plot'!C350="","",MAX('Data-Plot'!$C$11:$C$1010)*(1+$Q$9/100))</f>
        <v/>
      </c>
      <c r="R350" s="19" t="str">
        <f>IF('Data-Plot'!C350="","",('Data-Plot'!C350-'Data-Plot'!D350)*$P$9)</f>
        <v/>
      </c>
      <c r="S350" s="19">
        <v>95.723701952447044</v>
      </c>
      <c r="AC350" s="17"/>
    </row>
    <row r="351" spans="1:29" x14ac:dyDescent="0.25">
      <c r="A351" s="51"/>
      <c r="M351" s="17"/>
      <c r="P351" s="19" t="str">
        <f>IF('Data-Plot'!C351="","",$Q$11+('Data-Plot'!C351-'Data-Plot'!D351)*$P$9)</f>
        <v/>
      </c>
      <c r="Q351" s="19" t="str">
        <f>IF('Data-Plot'!C351="","",MAX('Data-Plot'!$C$11:$C$1010)*(1+$Q$9/100))</f>
        <v/>
      </c>
      <c r="R351" s="19" t="str">
        <f>IF('Data-Plot'!C351="","",('Data-Plot'!C351-'Data-Plot'!D351)*$P$9)</f>
        <v/>
      </c>
      <c r="S351" s="19">
        <v>94.895792838155785</v>
      </c>
      <c r="AC351" s="17"/>
    </row>
    <row r="352" spans="1:29" x14ac:dyDescent="0.25">
      <c r="A352" s="51"/>
      <c r="M352" s="17"/>
      <c r="P352" s="19" t="str">
        <f>IF('Data-Plot'!C352="","",$Q$11+('Data-Plot'!C352-'Data-Plot'!D352)*$P$9)</f>
        <v/>
      </c>
      <c r="Q352" s="19" t="str">
        <f>IF('Data-Plot'!C352="","",MAX('Data-Plot'!$C$11:$C$1010)*(1+$Q$9/100))</f>
        <v/>
      </c>
      <c r="R352" s="19" t="str">
        <f>IF('Data-Plot'!C352="","",('Data-Plot'!C352-'Data-Plot'!D352)*$P$9)</f>
        <v/>
      </c>
      <c r="S352" s="19">
        <v>94.271448128562639</v>
      </c>
      <c r="AC352" s="17"/>
    </row>
    <row r="353" spans="1:29" x14ac:dyDescent="0.25">
      <c r="A353" s="51"/>
      <c r="M353" s="17"/>
      <c r="P353" s="19" t="str">
        <f>IF('Data-Plot'!C353="","",$Q$11+('Data-Plot'!C353-'Data-Plot'!D353)*$P$9)</f>
        <v/>
      </c>
      <c r="Q353" s="19" t="str">
        <f>IF('Data-Plot'!C353="","",MAX('Data-Plot'!$C$11:$C$1010)*(1+$Q$9/100))</f>
        <v/>
      </c>
      <c r="R353" s="19" t="str">
        <f>IF('Data-Plot'!C353="","",('Data-Plot'!C353-'Data-Plot'!D353)*$P$9)</f>
        <v/>
      </c>
      <c r="S353" s="19">
        <v>93.847707554692619</v>
      </c>
      <c r="AC353" s="17"/>
    </row>
    <row r="354" spans="1:29" x14ac:dyDescent="0.25">
      <c r="A354" s="51"/>
      <c r="M354" s="17"/>
      <c r="P354" s="19" t="str">
        <f>IF('Data-Plot'!C354="","",$Q$11+('Data-Plot'!C354-'Data-Plot'!D354)*$P$9)</f>
        <v/>
      </c>
      <c r="Q354" s="19" t="str">
        <f>IF('Data-Plot'!C354="","",MAX('Data-Plot'!$C$11:$C$1010)*(1+$Q$9/100))</f>
        <v/>
      </c>
      <c r="R354" s="19" t="str">
        <f>IF('Data-Plot'!C354="","",('Data-Plot'!C354-'Data-Plot'!D354)*$P$9)</f>
        <v/>
      </c>
      <c r="S354" s="19">
        <v>93.621334285734719</v>
      </c>
      <c r="AC354" s="17"/>
    </row>
    <row r="355" spans="1:29" x14ac:dyDescent="0.25">
      <c r="A355" s="51"/>
      <c r="M355" s="17"/>
      <c r="P355" s="19" t="str">
        <f>IF('Data-Plot'!C355="","",$Q$11+('Data-Plot'!C355-'Data-Plot'!D355)*$P$9)</f>
        <v/>
      </c>
      <c r="Q355" s="19" t="str">
        <f>IF('Data-Plot'!C355="","",MAX('Data-Plot'!$C$11:$C$1010)*(1+$Q$9/100))</f>
        <v/>
      </c>
      <c r="R355" s="19" t="str">
        <f>IF('Data-Plot'!C355="","",('Data-Plot'!C355-'Data-Plot'!D355)*$P$9)</f>
        <v/>
      </c>
      <c r="S355" s="19">
        <v>93.588863020831525</v>
      </c>
      <c r="AC355" s="17"/>
    </row>
    <row r="356" spans="1:29" x14ac:dyDescent="0.25">
      <c r="A356" s="51"/>
      <c r="M356" s="17"/>
      <c r="P356" s="19" t="str">
        <f>IF('Data-Plot'!C356="","",$Q$11+('Data-Plot'!C356-'Data-Plot'!D356)*$P$9)</f>
        <v/>
      </c>
      <c r="Q356" s="19" t="str">
        <f>IF('Data-Plot'!C356="","",MAX('Data-Plot'!$C$11:$C$1010)*(1+$Q$9/100))</f>
        <v/>
      </c>
      <c r="R356" s="19" t="str">
        <f>IF('Data-Plot'!C356="","",('Data-Plot'!C356-'Data-Plot'!D356)*$P$9)</f>
        <v/>
      </c>
      <c r="S356" s="19">
        <v>93.746644349424599</v>
      </c>
      <c r="AC356" s="17"/>
    </row>
    <row r="357" spans="1:29" x14ac:dyDescent="0.25">
      <c r="A357" s="51"/>
      <c r="M357" s="17"/>
      <c r="P357" s="19" t="str">
        <f>IF('Data-Plot'!C357="","",$Q$11+('Data-Plot'!C357-'Data-Plot'!D357)*$P$9)</f>
        <v/>
      </c>
      <c r="Q357" s="19" t="str">
        <f>IF('Data-Plot'!C357="","",MAX('Data-Plot'!$C$11:$C$1010)*(1+$Q$9/100))</f>
        <v/>
      </c>
      <c r="R357" s="19" t="str">
        <f>IF('Data-Plot'!C357="","",('Data-Plot'!C357-'Data-Plot'!D357)*$P$9)</f>
        <v/>
      </c>
      <c r="S357" s="19">
        <v>94.09088524805118</v>
      </c>
      <c r="AC357" s="17"/>
    </row>
    <row r="358" spans="1:29" x14ac:dyDescent="0.25">
      <c r="A358" s="51"/>
      <c r="M358" s="17"/>
      <c r="P358" s="19" t="str">
        <f>IF('Data-Plot'!C358="","",$Q$11+('Data-Plot'!C358-'Data-Plot'!D358)*$P$9)</f>
        <v/>
      </c>
      <c r="Q358" s="19" t="str">
        <f>IF('Data-Plot'!C358="","",MAX('Data-Plot'!$C$11:$C$1010)*(1+$Q$9/100))</f>
        <v/>
      </c>
      <c r="R358" s="19" t="str">
        <f>IF('Data-Plot'!C358="","",('Data-Plot'!C358-'Data-Plot'!D358)*$P$9)</f>
        <v/>
      </c>
      <c r="S358" s="19">
        <v>94.617685645929484</v>
      </c>
      <c r="AC358" s="17"/>
    </row>
    <row r="359" spans="1:29" x14ac:dyDescent="0.25">
      <c r="A359" s="51"/>
      <c r="M359" s="17"/>
      <c r="P359" s="19" t="str">
        <f>IF('Data-Plot'!C359="","",$Q$11+('Data-Plot'!C359-'Data-Plot'!D359)*$P$9)</f>
        <v/>
      </c>
      <c r="Q359" s="19" t="str">
        <f>IF('Data-Plot'!C359="","",MAX('Data-Plot'!$C$11:$C$1010)*(1+$Q$9/100))</f>
        <v/>
      </c>
      <c r="R359" s="19" t="str">
        <f>IF('Data-Plot'!C359="","",('Data-Plot'!C359-'Data-Plot'!D359)*$P$9)</f>
        <v/>
      </c>
      <c r="S359" s="19">
        <v>95.323071048922003</v>
      </c>
      <c r="AC359" s="17"/>
    </row>
    <row r="360" spans="1:29" x14ac:dyDescent="0.25">
      <c r="A360" s="51"/>
      <c r="M360" s="17"/>
      <c r="P360" s="19" t="str">
        <f>IF('Data-Plot'!C360="","",$Q$11+('Data-Plot'!C360-'Data-Plot'!D360)*$P$9)</f>
        <v/>
      </c>
      <c r="Q360" s="19" t="str">
        <f>IF('Data-Plot'!C360="","",MAX('Data-Plot'!$C$11:$C$1010)*(1+$Q$9/100))</f>
        <v/>
      </c>
      <c r="R360" s="19" t="str">
        <f>IF('Data-Plot'!C360="","",('Data-Plot'!C360-'Data-Plot'!D360)*$P$9)</f>
        <v/>
      </c>
      <c r="S360" s="19">
        <v>96.203021261481723</v>
      </c>
      <c r="AC360" s="17"/>
    </row>
    <row r="361" spans="1:29" x14ac:dyDescent="0.25">
      <c r="A361" s="51"/>
      <c r="M361" s="17"/>
      <c r="P361" s="19" t="str">
        <f>IF('Data-Plot'!C361="","",$Q$11+('Data-Plot'!C361-'Data-Plot'!D361)*$P$9)</f>
        <v/>
      </c>
      <c r="Q361" s="19" t="str">
        <f>IF('Data-Plot'!C361="","",MAX('Data-Plot'!$C$11:$C$1010)*(1+$Q$9/100))</f>
        <v/>
      </c>
      <c r="R361" s="19" t="str">
        <f>IF('Data-Plot'!C361="","",('Data-Plot'!C361-'Data-Plot'!D361)*$P$9)</f>
        <v/>
      </c>
      <c r="S361" s="19">
        <v>97.253495289071992</v>
      </c>
      <c r="AC361" s="17"/>
    </row>
    <row r="362" spans="1:29" x14ac:dyDescent="0.25">
      <c r="A362" s="51"/>
      <c r="M362" s="17"/>
      <c r="P362" s="19" t="str">
        <f>IF('Data-Plot'!C362="","",$Q$11+('Data-Plot'!C362-'Data-Plot'!D362)*$P$9)</f>
        <v/>
      </c>
      <c r="Q362" s="19" t="str">
        <f>IF('Data-Plot'!C362="","",MAX('Data-Plot'!$C$11:$C$1010)*(1+$Q$9/100))</f>
        <v/>
      </c>
      <c r="R362" s="19" t="str">
        <f>IF('Data-Plot'!C362="","",('Data-Plot'!C362-'Data-Plot'!D362)*$P$9)</f>
        <v/>
      </c>
      <c r="S362" s="19">
        <v>98.47045253956486</v>
      </c>
      <c r="AC362" s="17"/>
    </row>
    <row r="363" spans="1:29" x14ac:dyDescent="0.25">
      <c r="A363" s="51"/>
      <c r="M363" s="17"/>
      <c r="P363" s="19" t="str">
        <f>IF('Data-Plot'!C363="","",$Q$11+('Data-Plot'!C363-'Data-Plot'!D363)*$P$9)</f>
        <v/>
      </c>
      <c r="Q363" s="19" t="str">
        <f>IF('Data-Plot'!C363="","",MAX('Data-Plot'!$C$11:$C$1010)*(1+$Q$9/100))</f>
        <v/>
      </c>
      <c r="R363" s="19" t="str">
        <f>IF('Data-Plot'!C363="","",('Data-Plot'!C363-'Data-Plot'!D363)*$P$9)</f>
        <v/>
      </c>
      <c r="S363" s="19">
        <v>99.849870471625493</v>
      </c>
      <c r="AC363" s="17"/>
    </row>
    <row r="364" spans="1:29" x14ac:dyDescent="0.25">
      <c r="A364" s="51"/>
      <c r="M364" s="17"/>
      <c r="P364" s="19" t="str">
        <f>IF('Data-Plot'!C364="","",$Q$11+('Data-Plot'!C364-'Data-Plot'!D364)*$P$9)</f>
        <v/>
      </c>
      <c r="Q364" s="19" t="str">
        <f>IF('Data-Plot'!C364="","",MAX('Data-Plot'!$C$11:$C$1010)*(1+$Q$9/100))</f>
        <v/>
      </c>
      <c r="R364" s="19" t="str">
        <f>IF('Data-Plot'!C364="","",('Data-Plot'!C364-'Data-Plot'!D364)*$P$9)</f>
        <v/>
      </c>
      <c r="S364" s="19">
        <v>101.38775886154332</v>
      </c>
      <c r="AC364" s="17"/>
    </row>
    <row r="365" spans="1:29" x14ac:dyDescent="0.25">
      <c r="A365" s="51"/>
      <c r="M365" s="17"/>
      <c r="P365" s="19" t="str">
        <f>IF('Data-Plot'!C365="","",$Q$11+('Data-Plot'!C365-'Data-Plot'!D365)*$P$9)</f>
        <v/>
      </c>
      <c r="Q365" s="19" t="str">
        <f>IF('Data-Plot'!C365="","",MAX('Data-Plot'!$C$11:$C$1010)*(1+$Q$9/100))</f>
        <v/>
      </c>
      <c r="R365" s="19" t="str">
        <f>IF('Data-Plot'!C365="","",('Data-Plot'!C365-'Data-Plot'!D365)*$P$9)</f>
        <v/>
      </c>
      <c r="S365" s="19">
        <v>103.08017087787069</v>
      </c>
      <c r="AC365" s="17"/>
    </row>
    <row r="366" spans="1:29" x14ac:dyDescent="0.25">
      <c r="A366" s="51"/>
      <c r="M366" s="17"/>
      <c r="P366" s="19" t="str">
        <f>IF('Data-Plot'!C366="","",$Q$11+('Data-Plot'!C366-'Data-Plot'!D366)*$P$9)</f>
        <v/>
      </c>
      <c r="Q366" s="19" t="str">
        <f>IF('Data-Plot'!C366="","",MAX('Data-Plot'!$C$11:$C$1010)*(1+$Q$9/100))</f>
        <v/>
      </c>
      <c r="R366" s="19" t="str">
        <f>IF('Data-Plot'!C366="","",('Data-Plot'!C366-'Data-Plot'!D366)*$P$9)</f>
        <v/>
      </c>
      <c r="S366" s="19">
        <v>104.92321116613961</v>
      </c>
      <c r="AC366" s="17"/>
    </row>
    <row r="367" spans="1:29" x14ac:dyDescent="0.25">
      <c r="A367" s="51"/>
      <c r="M367" s="17"/>
      <c r="P367" s="19" t="str">
        <f>IF('Data-Plot'!C367="","",$Q$11+('Data-Plot'!C367-'Data-Plot'!D367)*$P$9)</f>
        <v/>
      </c>
      <c r="Q367" s="19" t="str">
        <f>IF('Data-Plot'!C367="","",MAX('Data-Plot'!$C$11:$C$1010)*(1+$Q$9/100))</f>
        <v/>
      </c>
      <c r="R367" s="19" t="str">
        <f>IF('Data-Plot'!C367="","",('Data-Plot'!C367-'Data-Plot'!D367)*$P$9)</f>
        <v/>
      </c>
      <c r="S367" s="19">
        <v>106.9130411544038</v>
      </c>
      <c r="AC367" s="17"/>
    </row>
    <row r="368" spans="1:29" x14ac:dyDescent="0.25">
      <c r="A368" s="51"/>
      <c r="M368" s="17"/>
      <c r="P368" s="19" t="str">
        <f>IF('Data-Plot'!C368="","",$Q$11+('Data-Plot'!C368-'Data-Plot'!D368)*$P$9)</f>
        <v/>
      </c>
      <c r="Q368" s="19" t="str">
        <f>IF('Data-Plot'!C368="","",MAX('Data-Plot'!$C$11:$C$1010)*(1+$Q$9/100))</f>
        <v/>
      </c>
      <c r="R368" s="19" t="str">
        <f>IF('Data-Plot'!C368="","",('Data-Plot'!C368-'Data-Plot'!D368)*$P$9)</f>
        <v/>
      </c>
      <c r="S368" s="19">
        <v>109.04588179497054</v>
      </c>
      <c r="AC368" s="17"/>
    </row>
    <row r="369" spans="1:29" x14ac:dyDescent="0.25">
      <c r="A369" s="51"/>
      <c r="M369" s="17"/>
      <c r="P369" s="19" t="str">
        <f>IF('Data-Plot'!C369="","",$Q$11+('Data-Plot'!C369-'Data-Plot'!D369)*$P$9)</f>
        <v/>
      </c>
      <c r="Q369" s="19" t="str">
        <f>IF('Data-Plot'!C369="","",MAX('Data-Plot'!$C$11:$C$1010)*(1+$Q$9/100))</f>
        <v/>
      </c>
      <c r="R369" s="19" t="str">
        <f>IF('Data-Plot'!C369="","",('Data-Plot'!C369-'Data-Plot'!D369)*$P$9)</f>
        <v/>
      </c>
      <c r="S369" s="19">
        <v>111.31801395900415</v>
      </c>
      <c r="AC369" s="17"/>
    </row>
    <row r="370" spans="1:29" x14ac:dyDescent="0.25">
      <c r="A370" s="51"/>
      <c r="M370" s="17"/>
      <c r="P370" s="19" t="str">
        <f>IF('Data-Plot'!C370="","",$Q$11+('Data-Plot'!C370-'Data-Plot'!D370)*$P$9)</f>
        <v/>
      </c>
      <c r="Q370" s="19" t="str">
        <f>IF('Data-Plot'!C370="","",MAX('Data-Plot'!$C$11:$C$1010)*(1+$Q$9/100))</f>
        <v/>
      </c>
      <c r="R370" s="19" t="str">
        <f>IF('Data-Plot'!C370="","",('Data-Plot'!C370-'Data-Plot'!D370)*$P$9)</f>
        <v/>
      </c>
      <c r="S370" s="19">
        <v>113.72577669922721</v>
      </c>
      <c r="AC370" s="17"/>
    </row>
    <row r="371" spans="1:29" x14ac:dyDescent="0.25">
      <c r="A371" s="51"/>
      <c r="M371" s="17"/>
      <c r="P371" s="19" t="str">
        <f>IF('Data-Plot'!C371="","",$Q$11+('Data-Plot'!C371-'Data-Plot'!D371)*$P$9)</f>
        <v/>
      </c>
      <c r="Q371" s="19" t="str">
        <f>IF('Data-Plot'!C371="","",MAX('Data-Plot'!$C$11:$C$1010)*(1+$Q$9/100))</f>
        <v/>
      </c>
      <c r="R371" s="19" t="str">
        <f>IF('Data-Plot'!C371="","",('Data-Plot'!C371-'Data-Plot'!D371)*$P$9)</f>
        <v/>
      </c>
      <c r="S371" s="19">
        <v>116.26556359223017</v>
      </c>
      <c r="AC371" s="17"/>
    </row>
    <row r="372" spans="1:29" x14ac:dyDescent="0.25">
      <c r="A372" s="51"/>
      <c r="M372" s="17"/>
      <c r="P372" s="19" t="str">
        <f>IF('Data-Plot'!C372="","",$Q$11+('Data-Plot'!C372-'Data-Plot'!D372)*$P$9)</f>
        <v/>
      </c>
      <c r="Q372" s="19" t="str">
        <f>IF('Data-Plot'!C372="","",MAX('Data-Plot'!$C$11:$C$1010)*(1+$Q$9/100))</f>
        <v/>
      </c>
      <c r="R372" s="19" t="str">
        <f>IF('Data-Plot'!C372="","",('Data-Plot'!C372-'Data-Plot'!D372)*$P$9)</f>
        <v/>
      </c>
      <c r="S372" s="19">
        <v>118.93381736638297</v>
      </c>
      <c r="AC372" s="17"/>
    </row>
    <row r="373" spans="1:29" x14ac:dyDescent="0.25">
      <c r="A373" s="51"/>
      <c r="M373" s="17"/>
      <c r="P373" s="19" t="str">
        <f>IF('Data-Plot'!C373="","",$Q$11+('Data-Plot'!C373-'Data-Plot'!D373)*$P$9)</f>
        <v/>
      </c>
      <c r="Q373" s="19" t="str">
        <f>IF('Data-Plot'!C373="","",MAX('Data-Plot'!$C$11:$C$1010)*(1+$Q$9/100))</f>
        <v/>
      </c>
      <c r="R373" s="19" t="str">
        <f>IF('Data-Plot'!C373="","",('Data-Plot'!C373-'Data-Plot'!D373)*$P$9)</f>
        <v/>
      </c>
      <c r="S373" s="19">
        <v>121.72702301445199</v>
      </c>
      <c r="AC373" s="17"/>
    </row>
    <row r="374" spans="1:29" x14ac:dyDescent="0.25">
      <c r="A374" s="51"/>
      <c r="M374" s="17"/>
      <c r="P374" s="19" t="str">
        <f>IF('Data-Plot'!C374="","",$Q$11+('Data-Plot'!C374-'Data-Plot'!D374)*$P$9)</f>
        <v/>
      </c>
      <c r="Q374" s="19" t="str">
        <f>IF('Data-Plot'!C374="","",MAX('Data-Plot'!$C$11:$C$1010)*(1+$Q$9/100))</f>
        <v/>
      </c>
      <c r="R374" s="19" t="str">
        <f>IF('Data-Plot'!C374="","",('Data-Plot'!C374-'Data-Plot'!D374)*$P$9)</f>
        <v/>
      </c>
      <c r="S374" s="19">
        <v>124.64169958214134</v>
      </c>
      <c r="AC374" s="17"/>
    </row>
    <row r="375" spans="1:29" x14ac:dyDescent="0.25">
      <c r="A375" s="51"/>
      <c r="M375" s="17"/>
      <c r="P375" s="19" t="str">
        <f>IF('Data-Plot'!C375="","",$Q$11+('Data-Plot'!C375-'Data-Plot'!D375)*$P$9)</f>
        <v/>
      </c>
      <c r="Q375" s="19" t="str">
        <f>IF('Data-Plot'!C375="","",MAX('Data-Plot'!$C$11:$C$1010)*(1+$Q$9/100))</f>
        <v/>
      </c>
      <c r="R375" s="19" t="str">
        <f>IF('Data-Plot'!C375="","",('Data-Plot'!C375-'Data-Plot'!D375)*$P$9)</f>
        <v/>
      </c>
      <c r="S375" s="19">
        <v>127.67439081523639</v>
      </c>
      <c r="AC375" s="17"/>
    </row>
    <row r="376" spans="1:29" x14ac:dyDescent="0.25">
      <c r="A376" s="51"/>
      <c r="M376" s="17"/>
      <c r="P376" s="19" t="str">
        <f>IF('Data-Plot'!C376="","",$Q$11+('Data-Plot'!C376-'Data-Plot'!D376)*$P$9)</f>
        <v/>
      </c>
      <c r="Q376" s="19" t="str">
        <f>IF('Data-Plot'!C376="","",MAX('Data-Plot'!$C$11:$C$1010)*(1+$Q$9/100))</f>
        <v/>
      </c>
      <c r="R376" s="19" t="str">
        <f>IF('Data-Plot'!C376="","",('Data-Plot'!C376-'Data-Plot'!D376)*$P$9)</f>
        <v/>
      </c>
      <c r="S376" s="19">
        <v>130.82165483911643</v>
      </c>
      <c r="AC376" s="17"/>
    </row>
    <row r="377" spans="1:29" x14ac:dyDescent="0.25">
      <c r="A377" s="51"/>
      <c r="M377" s="17"/>
      <c r="P377" s="19" t="str">
        <f>IF('Data-Plot'!C377="","",$Q$11+('Data-Plot'!C377-'Data-Plot'!D377)*$P$9)</f>
        <v/>
      </c>
      <c r="Q377" s="19" t="str">
        <f>IF('Data-Plot'!C377="","",MAX('Data-Plot'!$C$11:$C$1010)*(1+$Q$9/100))</f>
        <v/>
      </c>
      <c r="R377" s="19" t="str">
        <f>IF('Data-Plot'!C377="","",('Data-Plot'!C377-'Data-Plot'!D377)*$P$9)</f>
        <v/>
      </c>
      <c r="S377" s="19">
        <v>134.08005303537689</v>
      </c>
      <c r="AC377" s="17"/>
    </row>
    <row r="378" spans="1:29" x14ac:dyDescent="0.25">
      <c r="A378" s="51"/>
      <c r="M378" s="17"/>
      <c r="P378" s="19" t="str">
        <f>IF('Data-Plot'!C378="","",$Q$11+('Data-Plot'!C378-'Data-Plot'!D378)*$P$9)</f>
        <v/>
      </c>
      <c r="Q378" s="19" t="str">
        <f>IF('Data-Plot'!C378="","",MAX('Data-Plot'!$C$11:$C$1010)*(1+$Q$9/100))</f>
        <v/>
      </c>
      <c r="R378" s="19" t="str">
        <f>IF('Data-Plot'!C378="","",('Data-Plot'!C378-'Data-Plot'!D378)*$P$9)</f>
        <v/>
      </c>
      <c r="S378" s="19">
        <v>137.44613827135612</v>
      </c>
      <c r="AC378" s="17"/>
    </row>
    <row r="379" spans="1:29" x14ac:dyDescent="0.25">
      <c r="A379" s="51"/>
      <c r="M379" s="17"/>
      <c r="P379" s="19" t="str">
        <f>IF('Data-Plot'!C379="","",$Q$11+('Data-Plot'!C379-'Data-Plot'!D379)*$P$9)</f>
        <v/>
      </c>
      <c r="Q379" s="19" t="str">
        <f>IF('Data-Plot'!C379="","",MAX('Data-Plot'!$C$11:$C$1010)*(1+$Q$9/100))</f>
        <v/>
      </c>
      <c r="R379" s="19" t="str">
        <f>IF('Data-Plot'!C379="","",('Data-Plot'!C379-'Data-Plot'!D379)*$P$9)</f>
        <v/>
      </c>
      <c r="S379" s="19">
        <v>140.91644262967628</v>
      </c>
      <c r="AC379" s="17"/>
    </row>
    <row r="380" spans="1:29" x14ac:dyDescent="0.25">
      <c r="A380" s="51"/>
      <c r="M380" s="17"/>
      <c r="P380" s="19" t="str">
        <f>IF('Data-Plot'!C380="","",$Q$11+('Data-Plot'!C380-'Data-Plot'!D380)*$P$9)</f>
        <v/>
      </c>
      <c r="Q380" s="19" t="str">
        <f>IF('Data-Plot'!C380="","",MAX('Data-Plot'!$C$11:$C$1010)*(1+$Q$9/100))</f>
        <v/>
      </c>
      <c r="R380" s="19" t="str">
        <f>IF('Data-Plot'!C380="","",('Data-Plot'!C380-'Data-Plot'!D380)*$P$9)</f>
        <v/>
      </c>
      <c r="S380" s="19">
        <v>144.48746477660131</v>
      </c>
      <c r="AC380" s="17"/>
    </row>
    <row r="381" spans="1:29" x14ac:dyDescent="0.25">
      <c r="A381" s="51"/>
      <c r="M381" s="17"/>
      <c r="P381" s="19" t="str">
        <f>IF('Data-Plot'!C381="","",$Q$11+('Data-Plot'!C381-'Data-Plot'!D381)*$P$9)</f>
        <v/>
      </c>
      <c r="Q381" s="19" t="str">
        <f>IF('Data-Plot'!C381="","",MAX('Data-Plot'!$C$11:$C$1010)*(1+$Q$9/100))</f>
        <v/>
      </c>
      <c r="R381" s="19" t="str">
        <f>IF('Data-Plot'!C381="","",('Data-Plot'!C381-'Data-Plot'!D381)*$P$9)</f>
        <v/>
      </c>
      <c r="S381" s="19">
        <v>148.15565710019203</v>
      </c>
      <c r="AC381" s="17"/>
    </row>
    <row r="382" spans="1:29" x14ac:dyDescent="0.25">
      <c r="A382" s="51"/>
      <c r="M382" s="17"/>
      <c r="P382" s="19" t="str">
        <f>IF('Data-Plot'!C382="","",$Q$11+('Data-Plot'!C382-'Data-Plot'!D382)*$P$9)</f>
        <v/>
      </c>
      <c r="Q382" s="19" t="str">
        <f>IF('Data-Plot'!C382="","",MAX('Data-Plot'!$C$11:$C$1010)*(1+$Q$9/100))</f>
        <v/>
      </c>
      <c r="R382" s="19" t="str">
        <f>IF('Data-Plot'!C382="","",('Data-Plot'!C382-'Data-Plot'!D382)*$P$9)</f>
        <v/>
      </c>
      <c r="S382" s="19">
        <v>151.9174127419694</v>
      </c>
      <c r="AC382" s="17"/>
    </row>
    <row r="383" spans="1:29" x14ac:dyDescent="0.25">
      <c r="A383" s="51"/>
      <c r="M383" s="17"/>
      <c r="P383" s="19" t="str">
        <f>IF('Data-Plot'!C383="","",$Q$11+('Data-Plot'!C383-'Data-Plot'!D383)*$P$9)</f>
        <v/>
      </c>
      <c r="Q383" s="19" t="str">
        <f>IF('Data-Plot'!C383="","",MAX('Data-Plot'!$C$11:$C$1010)*(1+$Q$9/100))</f>
        <v/>
      </c>
      <c r="R383" s="19" t="str">
        <f>IF('Data-Plot'!C383="","",('Data-Plot'!C383-'Data-Plot'!D383)*$P$9)</f>
        <v/>
      </c>
      <c r="S383" s="19">
        <v>155.76905263911337</v>
      </c>
      <c r="AC383" s="17"/>
    </row>
    <row r="384" spans="1:29" x14ac:dyDescent="0.25">
      <c r="A384" s="51"/>
      <c r="M384" s="17"/>
      <c r="P384" s="19" t="str">
        <f>IF('Data-Plot'!C384="","",$Q$11+('Data-Plot'!C384-'Data-Plot'!D384)*$P$9)</f>
        <v/>
      </c>
      <c r="Q384" s="19" t="str">
        <f>IF('Data-Plot'!C384="","",MAX('Data-Plot'!$C$11:$C$1010)*(1+$Q$9/100))</f>
        <v/>
      </c>
      <c r="R384" s="19" t="str">
        <f>IF('Data-Plot'!C384="","",('Data-Plot'!C384-'Data-Plot'!D384)*$P$9)</f>
        <v/>
      </c>
      <c r="S384" s="19">
        <v>159.70681268815204</v>
      </c>
      <c r="AC384" s="17"/>
    </row>
    <row r="385" spans="1:29" x14ac:dyDescent="0.25">
      <c r="A385" s="51"/>
      <c r="M385" s="17"/>
      <c r="P385" s="19" t="str">
        <f>IF('Data-Plot'!C385="","",$Q$11+('Data-Plot'!C385-'Data-Plot'!D385)*$P$9)</f>
        <v/>
      </c>
      <c r="Q385" s="19" t="str">
        <f>IF('Data-Plot'!C385="","",MAX('Data-Plot'!$C$11:$C$1010)*(1+$Q$9/100))</f>
        <v/>
      </c>
      <c r="R385" s="19" t="str">
        <f>IF('Data-Plot'!C385="","",('Data-Plot'!C385-'Data-Plot'!D385)*$P$9)</f>
        <v/>
      </c>
      <c r="S385" s="19">
        <v>163.72683113563082</v>
      </c>
      <c r="AC385" s="17"/>
    </row>
    <row r="386" spans="1:29" x14ac:dyDescent="0.25">
      <c r="A386" s="51"/>
      <c r="M386" s="17"/>
      <c r="P386" s="19" t="str">
        <f>IF('Data-Plot'!C386="","",$Q$11+('Data-Plot'!C386-'Data-Plot'!D386)*$P$9)</f>
        <v/>
      </c>
      <c r="Q386" s="19" t="str">
        <f>IF('Data-Plot'!C386="","",MAX('Data-Plot'!$C$11:$C$1010)*(1+$Q$9/100))</f>
        <v/>
      </c>
      <c r="R386" s="19" t="str">
        <f>IF('Data-Plot'!C386="","",('Data-Plot'!C386-'Data-Plot'!D386)*$P$9)</f>
        <v/>
      </c>
      <c r="S386" s="19">
        <v>167.82513629636398</v>
      </c>
      <c r="AC386" s="17"/>
    </row>
    <row r="387" spans="1:29" x14ac:dyDescent="0.25">
      <c r="A387" s="51"/>
      <c r="M387" s="17"/>
      <c r="P387" s="19" t="str">
        <f>IF('Data-Plot'!C387="","",$Q$11+('Data-Plot'!C387-'Data-Plot'!D387)*$P$9)</f>
        <v/>
      </c>
      <c r="Q387" s="19" t="str">
        <f>IF('Data-Plot'!C387="","",MAX('Data-Plot'!$C$11:$C$1010)*(1+$Q$9/100))</f>
        <v/>
      </c>
      <c r="R387" s="19" t="str">
        <f>IF('Data-Plot'!C387="","",('Data-Plot'!C387-'Data-Plot'!D387)*$P$9)</f>
        <v/>
      </c>
      <c r="S387" s="19">
        <v>171.99763469553554</v>
      </c>
      <c r="AC387" s="17"/>
    </row>
    <row r="388" spans="1:29" x14ac:dyDescent="0.25">
      <c r="A388" s="51"/>
      <c r="M388" s="17"/>
      <c r="P388" s="19" t="str">
        <f>IF('Data-Plot'!C388="","",$Q$11+('Data-Plot'!C388-'Data-Plot'!D388)*$P$9)</f>
        <v/>
      </c>
      <c r="Q388" s="19" t="str">
        <f>IF('Data-Plot'!C388="","",MAX('Data-Plot'!$C$11:$C$1010)*(1+$Q$9/100))</f>
        <v/>
      </c>
      <c r="R388" s="19" t="str">
        <f>IF('Data-Plot'!C388="","",('Data-Plot'!C388-'Data-Plot'!D388)*$P$9)</f>
        <v/>
      </c>
      <c r="S388" s="19">
        <v>176.24009972707429</v>
      </c>
      <c r="AC388" s="17"/>
    </row>
    <row r="389" spans="1:29" x14ac:dyDescent="0.25">
      <c r="A389" s="51"/>
      <c r="M389" s="17"/>
      <c r="P389" s="19" t="str">
        <f>IF('Data-Plot'!C389="","",$Q$11+('Data-Plot'!C389-'Data-Plot'!D389)*$P$9)</f>
        <v/>
      </c>
      <c r="Q389" s="19" t="str">
        <f>IF('Data-Plot'!C389="","",MAX('Data-Plot'!$C$11:$C$1010)*(1+$Q$9/100))</f>
        <v/>
      </c>
      <c r="R389" s="19" t="str">
        <f>IF('Data-Plot'!C389="","",('Data-Plot'!C389-'Data-Plot'!D389)*$P$9)</f>
        <v/>
      </c>
      <c r="S389" s="19">
        <v>180.54816091732286</v>
      </c>
      <c r="AC389" s="17"/>
    </row>
    <row r="390" spans="1:29" x14ac:dyDescent="0.25">
      <c r="A390" s="51"/>
      <c r="M390" s="17"/>
      <c r="P390" s="19" t="str">
        <f>IF('Data-Plot'!C390="","",$Q$11+('Data-Plot'!C390-'Data-Plot'!D390)*$P$9)</f>
        <v/>
      </c>
      <c r="Q390" s="19" t="str">
        <f>IF('Data-Plot'!C390="","",MAX('Data-Plot'!$C$11:$C$1010)*(1+$Q$9/100))</f>
        <v/>
      </c>
      <c r="R390" s="19" t="str">
        <f>IF('Data-Plot'!C390="","",('Data-Plot'!C390-'Data-Plot'!D390)*$P$9)</f>
        <v/>
      </c>
      <c r="S390" s="19">
        <v>184.91729387998276</v>
      </c>
      <c r="AC390" s="17"/>
    </row>
    <row r="391" spans="1:29" x14ac:dyDescent="0.25">
      <c r="A391" s="51"/>
      <c r="M391" s="17"/>
      <c r="P391" s="19" t="str">
        <f>IF('Data-Plot'!C391="","",$Q$11+('Data-Plot'!C391-'Data-Plot'!D391)*$P$9)</f>
        <v/>
      </c>
      <c r="Q391" s="19" t="str">
        <f>IF('Data-Plot'!C391="","",MAX('Data-Plot'!$C$11:$C$1010)*(1+$Q$9/100))</f>
        <v/>
      </c>
      <c r="R391" s="19" t="str">
        <f>IF('Data-Plot'!C391="","",('Data-Plot'!C391-'Data-Plot'!D391)*$P$9)</f>
        <v/>
      </c>
      <c r="S391" s="19">
        <v>189.34281104556644</v>
      </c>
      <c r="AC391" s="17"/>
    </row>
    <row r="392" spans="1:29" x14ac:dyDescent="0.25">
      <c r="A392" s="51"/>
      <c r="M392" s="17"/>
      <c r="P392" s="19" t="str">
        <f>IF('Data-Plot'!C392="","",$Q$11+('Data-Plot'!C392-'Data-Plot'!D392)*$P$9)</f>
        <v/>
      </c>
      <c r="Q392" s="19" t="str">
        <f>IF('Data-Plot'!C392="","",MAX('Data-Plot'!$C$11:$C$1010)*(1+$Q$9/100))</f>
        <v/>
      </c>
      <c r="R392" s="19" t="str">
        <f>IF('Data-Plot'!C392="","",('Data-Plot'!C392-'Data-Plot'!D392)*$P$9)</f>
        <v/>
      </c>
      <c r="S392" s="19">
        <v>193.81985324604855</v>
      </c>
      <c r="AC392" s="17"/>
    </row>
    <row r="393" spans="1:29" x14ac:dyDescent="0.25">
      <c r="A393" s="51"/>
      <c r="M393" s="17"/>
      <c r="P393" s="19" t="str">
        <f>IF('Data-Plot'!C393="","",$Q$11+('Data-Plot'!C393-'Data-Plot'!D393)*$P$9)</f>
        <v/>
      </c>
      <c r="Q393" s="19" t="str">
        <f>IF('Data-Plot'!C393="","",MAX('Data-Plot'!$C$11:$C$1010)*(1+$Q$9/100))</f>
        <v/>
      </c>
      <c r="R393" s="19" t="str">
        <f>IF('Data-Plot'!C393="","",('Data-Plot'!C393-'Data-Plot'!D393)*$P$9)</f>
        <v/>
      </c>
      <c r="S393" s="19">
        <v>198.34338223298943</v>
      </c>
      <c r="AC393" s="17"/>
    </row>
    <row r="394" spans="1:29" x14ac:dyDescent="0.25">
      <c r="A394" s="51"/>
      <c r="M394" s="17"/>
      <c r="P394" s="19" t="str">
        <f>IF('Data-Plot'!C394="","",$Q$11+('Data-Plot'!C394-'Data-Plot'!D394)*$P$9)</f>
        <v/>
      </c>
      <c r="Q394" s="19" t="str">
        <f>IF('Data-Plot'!C394="","",MAX('Data-Plot'!$C$11:$C$1010)*(1+$Q$9/100))</f>
        <v/>
      </c>
      <c r="R394" s="19" t="str">
        <f>IF('Data-Plot'!C394="","",('Data-Plot'!C394-'Data-Plot'!D394)*$P$9)</f>
        <v/>
      </c>
      <c r="S394" s="19">
        <v>202.90817420502071</v>
      </c>
      <c r="AC394" s="17"/>
    </row>
    <row r="395" spans="1:29" x14ac:dyDescent="0.25">
      <c r="A395" s="51"/>
      <c r="M395" s="17"/>
      <c r="P395" s="19" t="str">
        <f>IF('Data-Plot'!C395="","",$Q$11+('Data-Plot'!C395-'Data-Plot'!D395)*$P$9)</f>
        <v/>
      </c>
      <c r="Q395" s="19" t="str">
        <f>IF('Data-Plot'!C395="","",MAX('Data-Plot'!$C$11:$C$1010)*(1+$Q$9/100))</f>
        <v/>
      </c>
      <c r="R395" s="19" t="str">
        <f>IF('Data-Plot'!C395="","",('Data-Plot'!C395-'Data-Plot'!D395)*$P$9)</f>
        <v/>
      </c>
      <c r="S395" s="19">
        <v>207.50881441814485</v>
      </c>
      <c r="AC395" s="17"/>
    </row>
    <row r="396" spans="1:29" x14ac:dyDescent="0.25">
      <c r="A396" s="51"/>
      <c r="M396" s="17"/>
      <c r="P396" s="19" t="str">
        <f>IF('Data-Plot'!C396="","",$Q$11+('Data-Plot'!C396-'Data-Plot'!D396)*$P$9)</f>
        <v/>
      </c>
      <c r="Q396" s="19" t="str">
        <f>IF('Data-Plot'!C396="","",MAX('Data-Plot'!$C$11:$C$1010)*(1+$Q$9/100))</f>
        <v/>
      </c>
      <c r="R396" s="19" t="str">
        <f>IF('Data-Plot'!C396="","",('Data-Plot'!C396-'Data-Plot'!D396)*$P$9)</f>
        <v/>
      </c>
      <c r="S396" s="19">
        <v>212.13969294972173</v>
      </c>
      <c r="AC396" s="17"/>
    </row>
    <row r="397" spans="1:29" x14ac:dyDescent="0.25">
      <c r="A397" s="51"/>
      <c r="M397" s="17"/>
      <c r="P397" s="19" t="str">
        <f>IF('Data-Plot'!C397="","",$Q$11+('Data-Plot'!C397-'Data-Plot'!D397)*$P$9)</f>
        <v/>
      </c>
      <c r="Q397" s="19" t="str">
        <f>IF('Data-Plot'!C397="","",MAX('Data-Plot'!$C$11:$C$1010)*(1+$Q$9/100))</f>
        <v/>
      </c>
      <c r="R397" s="19" t="str">
        <f>IF('Data-Plot'!C397="","",('Data-Plot'!C397-'Data-Plot'!D397)*$P$9)</f>
        <v/>
      </c>
      <c r="S397" s="19">
        <v>216.79500168420611</v>
      </c>
      <c r="AC397" s="17"/>
    </row>
    <row r="398" spans="1:29" x14ac:dyDescent="0.25">
      <c r="A398" s="51"/>
      <c r="M398" s="17"/>
      <c r="P398" s="19" t="str">
        <f>IF('Data-Plot'!C398="","",$Q$11+('Data-Plot'!C398-'Data-Plot'!D398)*$P$9)</f>
        <v/>
      </c>
      <c r="Q398" s="19" t="str">
        <f>IF('Data-Plot'!C398="","",MAX('Data-Plot'!$C$11:$C$1010)*(1+$Q$9/100))</f>
        <v/>
      </c>
      <c r="R398" s="19" t="str">
        <f>IF('Data-Plot'!C398="","",('Data-Plot'!C398-'Data-Plot'!D398)*$P$9)</f>
        <v/>
      </c>
      <c r="S398" s="19">
        <v>221.46873258557855</v>
      </c>
      <c r="AC398" s="17"/>
    </row>
    <row r="399" spans="1:29" x14ac:dyDescent="0.25">
      <c r="A399" s="51"/>
      <c r="M399" s="17"/>
      <c r="P399" s="19" t="str">
        <f>IF('Data-Plot'!C399="","",$Q$11+('Data-Plot'!C399-'Data-Plot'!D399)*$P$9)</f>
        <v/>
      </c>
      <c r="Q399" s="19" t="str">
        <f>IF('Data-Plot'!C399="","",MAX('Data-Plot'!$C$11:$C$1010)*(1+$Q$9/100))</f>
        <v/>
      </c>
      <c r="R399" s="19" t="str">
        <f>IF('Data-Plot'!C399="","",('Data-Plot'!C399-'Data-Plot'!D399)*$P$9)</f>
        <v/>
      </c>
      <c r="S399" s="19">
        <v>226.15467731789286</v>
      </c>
      <c r="AC399" s="17"/>
    </row>
    <row r="400" spans="1:29" x14ac:dyDescent="0.25">
      <c r="A400" s="51"/>
      <c r="M400" s="17"/>
      <c r="P400" s="19" t="str">
        <f>IF('Data-Plot'!C400="","",$Q$11+('Data-Plot'!C400-'Data-Plot'!D400)*$P$9)</f>
        <v/>
      </c>
      <c r="Q400" s="19" t="str">
        <f>IF('Data-Plot'!C400="","",MAX('Data-Plot'!$C$11:$C$1010)*(1+$Q$9/100))</f>
        <v/>
      </c>
      <c r="R400" s="19" t="str">
        <f>IF('Data-Plot'!C400="","",('Data-Plot'!C400-'Data-Plot'!D400)*$P$9)</f>
        <v/>
      </c>
      <c r="S400" s="19">
        <v>230.8464282713843</v>
      </c>
      <c r="AC400" s="17"/>
    </row>
    <row r="401" spans="1:29" x14ac:dyDescent="0.25">
      <c r="A401" s="51"/>
      <c r="M401" s="17"/>
      <c r="P401" s="19" t="str">
        <f>IF('Data-Plot'!C401="","",$Q$11+('Data-Plot'!C401-'Data-Plot'!D401)*$P$9)</f>
        <v/>
      </c>
      <c r="Q401" s="19" t="str">
        <f>IF('Data-Plot'!C401="","",MAX('Data-Plot'!$C$11:$C$1010)*(1+$Q$9/100))</f>
        <v/>
      </c>
      <c r="R401" s="19" t="str">
        <f>IF('Data-Plot'!C401="","",('Data-Plot'!C401-'Data-Plot'!D401)*$P$9)</f>
        <v/>
      </c>
      <c r="S401" s="19">
        <v>235.53738104705147</v>
      </c>
      <c r="AC401" s="17"/>
    </row>
    <row r="402" spans="1:29" x14ac:dyDescent="0.25">
      <c r="A402" s="51"/>
      <c r="M402" s="17"/>
      <c r="P402" s="19" t="str">
        <f>IF('Data-Plot'!C402="","",$Q$11+('Data-Plot'!C402-'Data-Plot'!D402)*$P$9)</f>
        <v/>
      </c>
      <c r="Q402" s="19" t="str">
        <f>IF('Data-Plot'!C402="","",MAX('Data-Plot'!$C$11:$C$1010)*(1+$Q$9/100))</f>
        <v/>
      </c>
      <c r="R402" s="19" t="str">
        <f>IF('Data-Plot'!C402="","",('Data-Plot'!C402-'Data-Plot'!D402)*$P$9)</f>
        <v/>
      </c>
      <c r="S402" s="19">
        <v>240.22073844750847</v>
      </c>
      <c r="AC402" s="17"/>
    </row>
    <row r="403" spans="1:29" x14ac:dyDescent="0.25">
      <c r="A403" s="51"/>
      <c r="M403" s="17"/>
      <c r="P403" s="19" t="str">
        <f>IF('Data-Plot'!C403="","",$Q$11+('Data-Plot'!C403-'Data-Plot'!D403)*$P$9)</f>
        <v/>
      </c>
      <c r="Q403" s="19" t="str">
        <f>IF('Data-Plot'!C403="","",MAX('Data-Plot'!$C$11:$C$1010)*(1+$Q$9/100))</f>
        <v/>
      </c>
      <c r="R403" s="19" t="str">
        <f>IF('Data-Plot'!C403="","",('Data-Plot'!C403-'Data-Plot'!D403)*$P$9)</f>
        <v/>
      </c>
      <c r="S403" s="19">
        <v>244.88951601611961</v>
      </c>
      <c r="AC403" s="17"/>
    </row>
    <row r="404" spans="1:29" x14ac:dyDescent="0.25">
      <c r="A404" s="51"/>
      <c r="M404" s="17"/>
      <c r="P404" s="19" t="str">
        <f>IF('Data-Plot'!C404="","",$Q$11+('Data-Plot'!C404-'Data-Plot'!D404)*$P$9)</f>
        <v/>
      </c>
      <c r="Q404" s="19" t="str">
        <f>IF('Data-Plot'!C404="","",MAX('Data-Plot'!$C$11:$C$1010)*(1+$Q$9/100))</f>
        <v/>
      </c>
      <c r="R404" s="19" t="str">
        <f>IF('Data-Plot'!C404="","",('Data-Plot'!C404-'Data-Plot'!D404)*$P$9)</f>
        <v/>
      </c>
      <c r="S404" s="19">
        <v>249.53654915995611</v>
      </c>
      <c r="AC404" s="17"/>
    </row>
    <row r="405" spans="1:29" x14ac:dyDescent="0.25">
      <c r="A405" s="51"/>
      <c r="M405" s="17"/>
      <c r="P405" s="19" t="str">
        <f>IF('Data-Plot'!C405="","",$Q$11+('Data-Plot'!C405-'Data-Plot'!D405)*$P$9)</f>
        <v/>
      </c>
      <c r="Q405" s="19" t="str">
        <f>IF('Data-Plot'!C405="","",MAX('Data-Plot'!$C$11:$C$1010)*(1+$Q$9/100))</f>
        <v/>
      </c>
      <c r="R405" s="19" t="str">
        <f>IF('Data-Plot'!C405="","",('Data-Plot'!C405-'Data-Plot'!D405)*$P$9)</f>
        <v/>
      </c>
      <c r="S405" s="19">
        <v>254.1545018849036</v>
      </c>
      <c r="AC405" s="17"/>
    </row>
    <row r="406" spans="1:29" x14ac:dyDescent="0.25">
      <c r="A406" s="51"/>
      <c r="M406" s="17"/>
      <c r="P406" s="19" t="str">
        <f>IF('Data-Plot'!C406="","",$Q$11+('Data-Plot'!C406-'Data-Plot'!D406)*$P$9)</f>
        <v/>
      </c>
      <c r="Q406" s="19" t="str">
        <f>IF('Data-Plot'!C406="","",MAX('Data-Plot'!$C$11:$C$1010)*(1+$Q$9/100))</f>
        <v/>
      </c>
      <c r="R406" s="19" t="str">
        <f>IF('Data-Plot'!C406="","",('Data-Plot'!C406-'Data-Plot'!D406)*$P$9)</f>
        <v/>
      </c>
      <c r="S406" s="19">
        <v>258.73587716328598</v>
      </c>
      <c r="AC406" s="17"/>
    </row>
    <row r="407" spans="1:29" x14ac:dyDescent="0.25">
      <c r="A407" s="51"/>
      <c r="M407" s="17"/>
      <c r="P407" s="19" t="str">
        <f>IF('Data-Plot'!C407="","",$Q$11+('Data-Plot'!C407-'Data-Plot'!D407)*$P$9)</f>
        <v/>
      </c>
      <c r="Q407" s="19" t="str">
        <f>IF('Data-Plot'!C407="","",MAX('Data-Plot'!$C$11:$C$1010)*(1+$Q$9/100))</f>
        <v/>
      </c>
      <c r="R407" s="19" t="str">
        <f>IF('Data-Plot'!C407="","",('Data-Plot'!C407-'Data-Plot'!D407)*$P$9)</f>
        <v/>
      </c>
      <c r="S407" s="19">
        <v>263.2730289456436</v>
      </c>
      <c r="AC407" s="17"/>
    </row>
    <row r="408" spans="1:29" x14ac:dyDescent="0.25">
      <c r="A408" s="51"/>
      <c r="M408" s="17"/>
      <c r="P408" s="19" t="str">
        <f>IF('Data-Plot'!C408="","",$Q$11+('Data-Plot'!C408-'Data-Plot'!D408)*$P$9)</f>
        <v/>
      </c>
      <c r="Q408" s="19" t="str">
        <f>IF('Data-Plot'!C408="","",MAX('Data-Plot'!$C$11:$C$1010)*(1+$Q$9/100))</f>
        <v/>
      </c>
      <c r="R408" s="19" t="str">
        <f>IF('Data-Plot'!C408="","",('Data-Plot'!C408-'Data-Plot'!D408)*$P$9)</f>
        <v/>
      </c>
      <c r="S408" s="19">
        <v>267.75817581881608</v>
      </c>
      <c r="AC408" s="17"/>
    </row>
    <row r="409" spans="1:29" x14ac:dyDescent="0.25">
      <c r="A409" s="51"/>
      <c r="M409" s="17"/>
      <c r="P409" s="19" t="str">
        <f>IF('Data-Plot'!C409="","",$Q$11+('Data-Plot'!C409-'Data-Plot'!D409)*$P$9)</f>
        <v/>
      </c>
      <c r="Q409" s="19" t="str">
        <f>IF('Data-Plot'!C409="","",MAX('Data-Plot'!$C$11:$C$1010)*(1+$Q$9/100))</f>
        <v/>
      </c>
      <c r="R409" s="19" t="str">
        <f>IF('Data-Plot'!C409="","",('Data-Plot'!C409-'Data-Plot'!D409)*$P$9)</f>
        <v/>
      </c>
      <c r="S409" s="19">
        <v>272.1834163022445</v>
      </c>
      <c r="AC409" s="17"/>
    </row>
    <row r="410" spans="1:29" x14ac:dyDescent="0.25">
      <c r="A410" s="51"/>
      <c r="M410" s="17"/>
      <c r="P410" s="19" t="str">
        <f>IF('Data-Plot'!C410="","",$Q$11+('Data-Plot'!C410-'Data-Plot'!D410)*$P$9)</f>
        <v/>
      </c>
      <c r="Q410" s="19" t="str">
        <f>IF('Data-Plot'!C410="","",MAX('Data-Plot'!$C$11:$C$1010)*(1+$Q$9/100))</f>
        <v/>
      </c>
      <c r="R410" s="19" t="str">
        <f>IF('Data-Plot'!C410="","",('Data-Plot'!C410-'Data-Plot'!D410)*$P$9)</f>
        <v/>
      </c>
      <c r="S410" s="19">
        <v>276.54074576347284</v>
      </c>
      <c r="AC410" s="17"/>
    </row>
    <row r="411" spans="1:29" x14ac:dyDescent="0.25">
      <c r="A411" s="51"/>
      <c r="M411" s="17"/>
      <c r="P411" s="19" t="str">
        <f>IF('Data-Plot'!C411="","",$Q$11+('Data-Plot'!C411-'Data-Plot'!D411)*$P$9)</f>
        <v/>
      </c>
      <c r="Q411" s="19" t="str">
        <f>IF('Data-Plot'!C411="","",MAX('Data-Plot'!$C$11:$C$1010)*(1+$Q$9/100))</f>
        <v/>
      </c>
      <c r="R411" s="19" t="str">
        <f>IF('Data-Plot'!C411="","",('Data-Plot'!C411-'Data-Plot'!D411)*$P$9)</f>
        <v/>
      </c>
      <c r="S411" s="19">
        <v>280.82207492221772</v>
      </c>
      <c r="AC411" s="17"/>
    </row>
    <row r="412" spans="1:29" x14ac:dyDescent="0.25">
      <c r="A412" s="51"/>
      <c r="M412" s="17"/>
      <c r="P412" s="19" t="str">
        <f>IF('Data-Plot'!C412="","",$Q$11+('Data-Plot'!C412-'Data-Plot'!D412)*$P$9)</f>
        <v/>
      </c>
      <c r="Q412" s="19" t="str">
        <f>IF('Data-Plot'!C412="","",MAX('Data-Plot'!$C$11:$C$1010)*(1+$Q$9/100))</f>
        <v/>
      </c>
      <c r="R412" s="19" t="str">
        <f>IF('Data-Plot'!C412="","",('Data-Plot'!C412-'Data-Plot'!D412)*$P$9)</f>
        <v/>
      </c>
      <c r="S412" s="19">
        <v>285.01924990018171</v>
      </c>
      <c r="AC412" s="17"/>
    </row>
    <row r="413" spans="1:29" x14ac:dyDescent="0.25">
      <c r="A413" s="51"/>
      <c r="M413" s="17"/>
      <c r="P413" s="19" t="str">
        <f>IF('Data-Plot'!C413="","",$Q$11+('Data-Plot'!C413-'Data-Plot'!D413)*$P$9)</f>
        <v/>
      </c>
      <c r="Q413" s="19" t="str">
        <f>IF('Data-Plot'!C413="","",MAX('Data-Plot'!$C$11:$C$1010)*(1+$Q$9/100))</f>
        <v/>
      </c>
      <c r="R413" s="19" t="str">
        <f>IF('Data-Plot'!C413="","",('Data-Plot'!C413-'Data-Plot'!D413)*$P$9)</f>
        <v/>
      </c>
      <c r="S413" s="19">
        <v>289.12407376105716</v>
      </c>
      <c r="AC413" s="17"/>
    </row>
    <row r="414" spans="1:29" x14ac:dyDescent="0.25">
      <c r="A414" s="51"/>
      <c r="M414" s="17"/>
      <c r="P414" s="19" t="str">
        <f>IF('Data-Plot'!C414="","",$Q$11+('Data-Plot'!C414-'Data-Plot'!D414)*$P$9)</f>
        <v/>
      </c>
      <c r="Q414" s="19" t="str">
        <f>IF('Data-Plot'!C414="","",MAX('Data-Plot'!$C$11:$C$1010)*(1+$Q$9/100))</f>
        <v/>
      </c>
      <c r="R414" s="19" t="str">
        <f>IF('Data-Plot'!C414="","",('Data-Plot'!C414-'Data-Plot'!D414)*$P$9)</f>
        <v/>
      </c>
      <c r="S414" s="19">
        <v>293.12832947203452</v>
      </c>
      <c r="AC414" s="17"/>
    </row>
    <row r="415" spans="1:29" x14ac:dyDescent="0.25">
      <c r="A415" s="51"/>
      <c r="M415" s="17"/>
      <c r="P415" s="19" t="str">
        <f>IF('Data-Plot'!C415="","",$Q$11+('Data-Plot'!C415-'Data-Plot'!D415)*$P$9)</f>
        <v/>
      </c>
      <c r="Q415" s="19" t="str">
        <f>IF('Data-Plot'!C415="","",MAX('Data-Plot'!$C$11:$C$1010)*(1+$Q$9/100))</f>
        <v/>
      </c>
      <c r="R415" s="19" t="str">
        <f>IF('Data-Plot'!C415="","",('Data-Plot'!C415-'Data-Plot'!D415)*$P$9)</f>
        <v/>
      </c>
      <c r="S415" s="19">
        <v>297.02380420467114</v>
      </c>
      <c r="AC415" s="17"/>
    </row>
    <row r="416" spans="1:29" x14ac:dyDescent="0.25">
      <c r="A416" s="51"/>
      <c r="M416" s="17"/>
      <c r="P416" s="19" t="str">
        <f>IF('Data-Plot'!C416="","",$Q$11+('Data-Plot'!C416-'Data-Plot'!D416)*$P$9)</f>
        <v/>
      </c>
      <c r="Q416" s="19" t="str">
        <f>IF('Data-Plot'!C416="","",MAX('Data-Plot'!$C$11:$C$1010)*(1+$Q$9/100))</f>
        <v/>
      </c>
      <c r="R416" s="19" t="str">
        <f>IF('Data-Plot'!C416="","",('Data-Plot'!C416-'Data-Plot'!D416)*$P$9)</f>
        <v/>
      </c>
      <c r="S416" s="19">
        <v>300.8023148793377</v>
      </c>
      <c r="AC416" s="17"/>
    </row>
    <row r="417" spans="1:29" x14ac:dyDescent="0.25">
      <c r="A417" s="51"/>
      <c r="M417" s="17"/>
      <c r="P417" s="19" t="str">
        <f>IF('Data-Plot'!C417="","",$Q$11+('Data-Plot'!C417-'Data-Plot'!D417)*$P$9)</f>
        <v/>
      </c>
      <c r="Q417" s="19" t="str">
        <f>IF('Data-Plot'!C417="","",MAX('Data-Plot'!$C$11:$C$1010)*(1+$Q$9/100))</f>
        <v/>
      </c>
      <c r="R417" s="19" t="str">
        <f>IF('Data-Plot'!C417="","",('Data-Plot'!C417-'Data-Plot'!D417)*$P$9)</f>
        <v/>
      </c>
      <c r="S417" s="19">
        <v>304.45573484378292</v>
      </c>
      <c r="AC417" s="17"/>
    </row>
    <row r="418" spans="1:29" x14ac:dyDescent="0.25">
      <c r="A418" s="51"/>
      <c r="M418" s="17"/>
      <c r="P418" s="19" t="str">
        <f>IF('Data-Plot'!C418="","",$Q$11+('Data-Plot'!C418-'Data-Plot'!D418)*$P$9)</f>
        <v/>
      </c>
      <c r="Q418" s="19" t="str">
        <f>IF('Data-Plot'!C418="","",MAX('Data-Plot'!$C$11:$C$1010)*(1+$Q$9/100))</f>
        <v/>
      </c>
      <c r="R418" s="19" t="str">
        <f>IF('Data-Plot'!C418="","",('Data-Plot'!C418-'Data-Plot'!D418)*$P$9)</f>
        <v/>
      </c>
      <c r="S418" s="19">
        <v>307.97602156277378</v>
      </c>
      <c r="AC418" s="17"/>
    </row>
    <row r="419" spans="1:29" x14ac:dyDescent="0.25">
      <c r="A419" s="51"/>
      <c r="M419" s="17"/>
      <c r="P419" s="19" t="str">
        <f>IF('Data-Plot'!C419="","",$Q$11+('Data-Plot'!C419-'Data-Plot'!D419)*$P$9)</f>
        <v/>
      </c>
      <c r="Q419" s="19" t="str">
        <f>IF('Data-Plot'!C419="","",MAX('Data-Plot'!$C$11:$C$1010)*(1+$Q$9/100))</f>
        <v/>
      </c>
      <c r="R419" s="19" t="str">
        <f>IF('Data-Plot'!C419="","",('Data-Plot'!C419-'Data-Plot'!D419)*$P$9)</f>
        <v/>
      </c>
      <c r="S419" s="19">
        <v>311.35524518247183</v>
      </c>
      <c r="AC419" s="17"/>
    </row>
    <row r="420" spans="1:29" x14ac:dyDescent="0.25">
      <c r="A420" s="51"/>
      <c r="M420" s="17"/>
      <c r="P420" s="19" t="str">
        <f>IF('Data-Plot'!C420="","",$Q$11+('Data-Plot'!C420-'Data-Plot'!D420)*$P$9)</f>
        <v/>
      </c>
      <c r="Q420" s="19" t="str">
        <f>IF('Data-Plot'!C420="","",MAX('Data-Plot'!$C$11:$C$1010)*(1+$Q$9/100))</f>
        <v/>
      </c>
      <c r="R420" s="19" t="str">
        <f>IF('Data-Plot'!C420="","",('Data-Plot'!C420-'Data-Plot'!D420)*$P$9)</f>
        <v/>
      </c>
      <c r="S420" s="19">
        <v>314.58561782034229</v>
      </c>
      <c r="AC420" s="17"/>
    </row>
    <row r="421" spans="1:29" x14ac:dyDescent="0.25">
      <c r="A421" s="51"/>
      <c r="M421" s="17"/>
      <c r="P421" s="19" t="str">
        <f>IF('Data-Plot'!C421="","",$Q$11+('Data-Plot'!C421-'Data-Plot'!D421)*$P$9)</f>
        <v/>
      </c>
      <c r="Q421" s="19" t="str">
        <f>IF('Data-Plot'!C421="","",MAX('Data-Plot'!$C$11:$C$1010)*(1+$Q$9/100))</f>
        <v/>
      </c>
      <c r="R421" s="19" t="str">
        <f>IF('Data-Plot'!C421="","",('Data-Plot'!C421-'Data-Plot'!D421)*$P$9)</f>
        <v/>
      </c>
      <c r="S421" s="19">
        <v>317.65952341915801</v>
      </c>
      <c r="AC421" s="17"/>
    </row>
    <row r="422" spans="1:29" x14ac:dyDescent="0.25">
      <c r="A422" s="51"/>
      <c r="M422" s="17"/>
      <c r="P422" s="19" t="str">
        <f>IF('Data-Plot'!C422="","",$Q$11+('Data-Plot'!C422-'Data-Plot'!D422)*$P$9)</f>
        <v/>
      </c>
      <c r="Q422" s="19" t="str">
        <f>IF('Data-Plot'!C422="","",MAX('Data-Plot'!$C$11:$C$1010)*(1+$Q$9/100))</f>
        <v/>
      </c>
      <c r="R422" s="19" t="str">
        <f>IF('Data-Plot'!C422="","",('Data-Plot'!C422-'Data-Plot'!D422)*$P$9)</f>
        <v/>
      </c>
      <c r="S422" s="19">
        <v>320.5695479922349</v>
      </c>
      <c r="AC422" s="17"/>
    </row>
    <row r="423" spans="1:29" x14ac:dyDescent="0.25">
      <c r="A423" s="51"/>
      <c r="M423" s="17"/>
      <c r="P423" s="19" t="str">
        <f>IF('Data-Plot'!C423="","",$Q$11+('Data-Plot'!C423-'Data-Plot'!D423)*$P$9)</f>
        <v/>
      </c>
      <c r="Q423" s="19" t="str">
        <f>IF('Data-Plot'!C423="","",MAX('Data-Plot'!$C$11:$C$1010)*(1+$Q$9/100))</f>
        <v/>
      </c>
      <c r="R423" s="19" t="str">
        <f>IF('Data-Plot'!C423="","",('Data-Plot'!C423-'Data-Plot'!D423)*$P$9)</f>
        <v/>
      </c>
      <c r="S423" s="19">
        <v>323.30851007660107</v>
      </c>
      <c r="AC423" s="17"/>
    </row>
    <row r="424" spans="1:29" x14ac:dyDescent="0.25">
      <c r="A424" s="51"/>
      <c r="M424" s="17"/>
      <c r="P424" s="19" t="str">
        <f>IF('Data-Plot'!C424="","",$Q$11+('Data-Plot'!C424-'Data-Plot'!D424)*$P$9)</f>
        <v/>
      </c>
      <c r="Q424" s="19" t="str">
        <f>IF('Data-Plot'!C424="","",MAX('Data-Plot'!$C$11:$C$1010)*(1+$Q$9/100))</f>
        <v/>
      </c>
      <c r="R424" s="19" t="str">
        <f>IF('Data-Plot'!C424="","",('Data-Plot'!C424-'Data-Plot'!D424)*$P$9)</f>
        <v/>
      </c>
      <c r="S424" s="19">
        <v>325.86949120155026</v>
      </c>
      <c r="AC424" s="17"/>
    </row>
    <row r="425" spans="1:29" x14ac:dyDescent="0.25">
      <c r="A425" s="51"/>
      <c r="M425" s="17"/>
      <c r="P425" s="19" t="str">
        <f>IF('Data-Plot'!C425="","",$Q$11+('Data-Plot'!C425-'Data-Plot'!D425)*$P$9)</f>
        <v/>
      </c>
      <c r="Q425" s="19" t="str">
        <f>IF('Data-Plot'!C425="","",MAX('Data-Plot'!$C$11:$C$1010)*(1+$Q$9/100))</f>
        <v/>
      </c>
      <c r="R425" s="19" t="str">
        <f>IF('Data-Plot'!C425="","",('Data-Plot'!C425-'Data-Plot'!D425)*$P$9)</f>
        <v/>
      </c>
      <c r="S425" s="19">
        <v>328.24586617213203</v>
      </c>
      <c r="AC425" s="17"/>
    </row>
    <row r="426" spans="1:29" x14ac:dyDescent="0.25">
      <c r="A426" s="51"/>
      <c r="M426" s="17"/>
      <c r="P426" s="19" t="str">
        <f>IF('Data-Plot'!C426="","",$Q$11+('Data-Plot'!C426-'Data-Plot'!D426)*$P$9)</f>
        <v/>
      </c>
      <c r="Q426" s="19" t="str">
        <f>IF('Data-Plot'!C426="","",MAX('Data-Plot'!$C$11:$C$1010)*(1+$Q$9/100))</f>
        <v/>
      </c>
      <c r="R426" s="19" t="str">
        <f>IF('Data-Plot'!C426="","",('Data-Plot'!C426-'Data-Plot'!D426)*$P$9)</f>
        <v/>
      </c>
      <c r="S426" s="19">
        <v>330.43133296077269</v>
      </c>
      <c r="AC426" s="17"/>
    </row>
    <row r="427" spans="1:29" x14ac:dyDescent="0.25">
      <c r="A427" s="51"/>
      <c r="M427" s="17"/>
      <c r="P427" s="19" t="str">
        <f>IF('Data-Plot'!C427="","",$Q$11+('Data-Plot'!C427-'Data-Plot'!D427)*$P$9)</f>
        <v/>
      </c>
      <c r="Q427" s="19" t="str">
        <f>IF('Data-Plot'!C427="","",MAX('Data-Plot'!$C$11:$C$1010)*(1+$Q$9/100))</f>
        <v/>
      </c>
      <c r="R427" s="19" t="str">
        <f>IF('Data-Plot'!C427="","",('Data-Plot'!C427-'Data-Plot'!D427)*$P$9)</f>
        <v/>
      </c>
      <c r="S427" s="19">
        <v>332.41994199554722</v>
      </c>
      <c r="AC427" s="17"/>
    </row>
    <row r="428" spans="1:29" x14ac:dyDescent="0.25">
      <c r="A428" s="51"/>
      <c r="M428" s="17"/>
      <c r="P428" s="19" t="str">
        <f>IF('Data-Plot'!C428="","",$Q$11+('Data-Plot'!C428-'Data-Plot'!D428)*$P$9)</f>
        <v/>
      </c>
      <c r="Q428" s="19" t="str">
        <f>IF('Data-Plot'!C428="","",MAX('Data-Plot'!$C$11:$C$1010)*(1+$Q$9/100))</f>
        <v/>
      </c>
      <c r="R428" s="19" t="str">
        <f>IF('Data-Plot'!C428="","",('Data-Plot'!C428-'Data-Plot'!D428)*$P$9)</f>
        <v/>
      </c>
      <c r="S428" s="19">
        <v>334.20612463078743</v>
      </c>
      <c r="AC428" s="17"/>
    </row>
    <row r="429" spans="1:29" x14ac:dyDescent="0.25">
      <c r="A429" s="51"/>
      <c r="M429" s="17"/>
      <c r="P429" s="19" t="str">
        <f>IF('Data-Plot'!C429="","",$Q$11+('Data-Plot'!C429-'Data-Plot'!D429)*$P$9)</f>
        <v/>
      </c>
      <c r="Q429" s="19" t="str">
        <f>IF('Data-Plot'!C429="","",MAX('Data-Plot'!$C$11:$C$1010)*(1+$Q$9/100))</f>
        <v/>
      </c>
      <c r="R429" s="19" t="str">
        <f>IF('Data-Plot'!C429="","",('Data-Plot'!C429-'Data-Plot'!D429)*$P$9)</f>
        <v/>
      </c>
      <c r="S429" s="19">
        <v>335.78472058484613</v>
      </c>
      <c r="AC429" s="17"/>
    </row>
    <row r="430" spans="1:29" x14ac:dyDescent="0.25">
      <c r="A430" s="51"/>
      <c r="M430" s="17"/>
      <c r="P430" s="19" t="str">
        <f>IF('Data-Plot'!C430="","",$Q$11+('Data-Plot'!C430-'Data-Plot'!D430)*$P$9)</f>
        <v/>
      </c>
      <c r="Q430" s="19" t="str">
        <f>IF('Data-Plot'!C430="","",MAX('Data-Plot'!$C$11:$C$1010)*(1+$Q$9/100))</f>
        <v/>
      </c>
      <c r="R430" s="19" t="str">
        <f>IF('Data-Plot'!C430="","",('Data-Plot'!C430-'Data-Plot'!D430)*$P$9)</f>
        <v/>
      </c>
      <c r="S430" s="19">
        <v>337.1510041310396</v>
      </c>
      <c r="AC430" s="17"/>
    </row>
    <row r="431" spans="1:29" x14ac:dyDescent="0.25">
      <c r="A431" s="51"/>
      <c r="M431" s="17"/>
      <c r="P431" s="19" t="str">
        <f>IF('Data-Plot'!C431="","",$Q$11+('Data-Plot'!C431-'Data-Plot'!D431)*$P$9)</f>
        <v/>
      </c>
      <c r="Q431" s="19" t="str">
        <f>IF('Data-Plot'!C431="","",MAX('Data-Plot'!$C$11:$C$1010)*(1+$Q$9/100))</f>
        <v/>
      </c>
      <c r="R431" s="19" t="str">
        <f>IF('Data-Plot'!C431="","",('Data-Plot'!C431-'Data-Plot'!D431)*$P$9)</f>
        <v/>
      </c>
      <c r="S431" s="19">
        <v>338.30070883114581</v>
      </c>
      <c r="AC431" s="17"/>
    </row>
    <row r="432" spans="1:29" x14ac:dyDescent="0.25">
      <c r="A432" s="51"/>
      <c r="M432" s="17"/>
      <c r="P432" s="19" t="str">
        <f>IF('Data-Plot'!C432="","",$Q$11+('Data-Plot'!C432-'Data-Plot'!D432)*$P$9)</f>
        <v/>
      </c>
      <c r="Q432" s="19" t="str">
        <f>IF('Data-Plot'!C432="","",MAX('Data-Plot'!$C$11:$C$1010)*(1+$Q$9/100))</f>
        <v/>
      </c>
      <c r="R432" s="19" t="str">
        <f>IF('Data-Plot'!C432="","",('Data-Plot'!C432-'Data-Plot'!D432)*$P$9)</f>
        <v/>
      </c>
      <c r="S432" s="19">
        <v>339.23005060640446</v>
      </c>
      <c r="AC432" s="17"/>
    </row>
    <row r="433" spans="1:29" x14ac:dyDescent="0.25">
      <c r="A433" s="51"/>
      <c r="M433" s="17"/>
      <c r="P433" s="19" t="str">
        <f>IF('Data-Plot'!C433="","",$Q$11+('Data-Plot'!C433-'Data-Plot'!D433)*$P$9)</f>
        <v/>
      </c>
      <c r="Q433" s="19" t="str">
        <f>IF('Data-Plot'!C433="","",MAX('Data-Plot'!$C$11:$C$1010)*(1+$Q$9/100))</f>
        <v/>
      </c>
      <c r="R433" s="19" t="str">
        <f>IF('Data-Plot'!C433="","",('Data-Plot'!C433-'Data-Plot'!D433)*$P$9)</f>
        <v/>
      </c>
      <c r="S433" s="19">
        <v>339.93574894875701</v>
      </c>
      <c r="AC433" s="17"/>
    </row>
    <row r="434" spans="1:29" x14ac:dyDescent="0.25">
      <c r="A434" s="51"/>
      <c r="M434" s="17"/>
      <c r="P434" s="19" t="str">
        <f>IF('Data-Plot'!C434="","",$Q$11+('Data-Plot'!C434-'Data-Plot'!D434)*$P$9)</f>
        <v/>
      </c>
      <c r="Q434" s="19" t="str">
        <f>IF('Data-Plot'!C434="","",MAX('Data-Plot'!$C$11:$C$1010)*(1+$Q$9/100))</f>
        <v/>
      </c>
      <c r="R434" s="19" t="str">
        <f>IF('Data-Plot'!C434="","",('Data-Plot'!C434-'Data-Plot'!D434)*$P$9)</f>
        <v/>
      </c>
      <c r="S434" s="19">
        <v>340.41504608509075</v>
      </c>
      <c r="AC434" s="17"/>
    </row>
    <row r="435" spans="1:29" x14ac:dyDescent="0.25">
      <c r="A435" s="51"/>
      <c r="M435" s="17"/>
      <c r="P435" s="19" t="str">
        <f>IF('Data-Plot'!C435="","",$Q$11+('Data-Plot'!C435-'Data-Plot'!D435)*$P$9)</f>
        <v/>
      </c>
      <c r="Q435" s="19" t="str">
        <f>IF('Data-Plot'!C435="","",MAX('Data-Plot'!$C$11:$C$1010)*(1+$Q$9/100))</f>
        <v/>
      </c>
      <c r="R435" s="19" t="str">
        <f>IF('Data-Plot'!C435="","",('Data-Plot'!C435-'Data-Plot'!D435)*$P$9)</f>
        <v/>
      </c>
      <c r="S435" s="19">
        <v>340.66572391946221</v>
      </c>
      <c r="AC435" s="17"/>
    </row>
    <row r="436" spans="1:29" x14ac:dyDescent="0.25">
      <c r="A436" s="51"/>
      <c r="M436" s="17"/>
      <c r="P436" s="19" t="str">
        <f>IF('Data-Plot'!C436="","",$Q$11+('Data-Plot'!C436-'Data-Plot'!D436)*$P$9)</f>
        <v/>
      </c>
      <c r="Q436" s="19" t="str">
        <f>IF('Data-Plot'!C436="","",MAX('Data-Plot'!$C$11:$C$1010)*(1+$Q$9/100))</f>
        <v/>
      </c>
      <c r="R436" s="19" t="str">
        <f>IF('Data-Plot'!C436="","",('Data-Plot'!C436-'Data-Plot'!D436)*$P$9)</f>
        <v/>
      </c>
      <c r="S436" s="19">
        <v>340.68611859259323</v>
      </c>
      <c r="AC436" s="17"/>
    </row>
    <row r="437" spans="1:29" x14ac:dyDescent="0.25">
      <c r="A437" s="51"/>
      <c r="M437" s="17"/>
      <c r="P437" s="19" t="str">
        <f>IF('Data-Plot'!C437="","",$Q$11+('Data-Plot'!C437-'Data-Plot'!D437)*$P$9)</f>
        <v/>
      </c>
      <c r="Q437" s="19" t="str">
        <f>IF('Data-Plot'!C437="","",MAX('Data-Plot'!$C$11:$C$1010)*(1+$Q$9/100))</f>
        <v/>
      </c>
      <c r="R437" s="19" t="str">
        <f>IF('Data-Plot'!C437="","",('Data-Plot'!C437-'Data-Plot'!D437)*$P$9)</f>
        <v/>
      </c>
      <c r="S437" s="19">
        <v>340.47513251426994</v>
      </c>
      <c r="AC437" s="17"/>
    </row>
    <row r="438" spans="1:29" x14ac:dyDescent="0.25">
      <c r="A438" s="51"/>
      <c r="M438" s="17"/>
      <c r="P438" s="19" t="str">
        <f>IF('Data-Plot'!C438="","",$Q$11+('Data-Plot'!C438-'Data-Plot'!D438)*$P$9)</f>
        <v/>
      </c>
      <c r="Q438" s="19" t="str">
        <f>IF('Data-Plot'!C438="","",MAX('Data-Plot'!$C$11:$C$1010)*(1+$Q$9/100))</f>
        <v/>
      </c>
      <c r="R438" s="19" t="str">
        <f>IF('Data-Plot'!C438="","",('Data-Plot'!C438-'Data-Plot'!D438)*$P$9)</f>
        <v/>
      </c>
      <c r="S438" s="19">
        <v>340.03224374246429</v>
      </c>
      <c r="AC438" s="17"/>
    </row>
    <row r="439" spans="1:29" x14ac:dyDescent="0.25">
      <c r="A439" s="51"/>
      <c r="M439" s="17"/>
      <c r="P439" s="19" t="str">
        <f>IF('Data-Plot'!C439="","",$Q$11+('Data-Plot'!C439-'Data-Plot'!D439)*$P$9)</f>
        <v/>
      </c>
      <c r="Q439" s="19" t="str">
        <f>IF('Data-Plot'!C439="","",MAX('Data-Plot'!$C$11:$C$1010)*(1+$Q$9/100))</f>
        <v/>
      </c>
      <c r="R439" s="19" t="str">
        <f>IF('Data-Plot'!C439="","",('Data-Plot'!C439-'Data-Plot'!D439)*$P$9)</f>
        <v/>
      </c>
      <c r="S439" s="19">
        <v>339.35751260289948</v>
      </c>
      <c r="AC439" s="17"/>
    </row>
    <row r="440" spans="1:29" x14ac:dyDescent="0.25">
      <c r="A440" s="51"/>
      <c r="M440" s="17"/>
      <c r="P440" s="19" t="str">
        <f>IF('Data-Plot'!C440="","",$Q$11+('Data-Plot'!C440-'Data-Plot'!D440)*$P$9)</f>
        <v/>
      </c>
      <c r="Q440" s="19" t="str">
        <f>IF('Data-Plot'!C440="","",MAX('Data-Plot'!$C$11:$C$1010)*(1+$Q$9/100))</f>
        <v/>
      </c>
      <c r="R440" s="19" t="str">
        <f>IF('Data-Plot'!C440="","",('Data-Plot'!C440-'Data-Plot'!D440)*$P$9)</f>
        <v/>
      </c>
      <c r="S440" s="19">
        <v>338.4515854641561</v>
      </c>
      <c r="AC440" s="17"/>
    </row>
    <row r="441" spans="1:29" x14ac:dyDescent="0.25">
      <c r="A441" s="51"/>
      <c r="M441" s="17"/>
      <c r="P441" s="19" t="str">
        <f>IF('Data-Plot'!C441="","",$Q$11+('Data-Plot'!C441-'Data-Plot'!D441)*$P$9)</f>
        <v/>
      </c>
      <c r="Q441" s="19" t="str">
        <f>IF('Data-Plot'!C441="","",MAX('Data-Plot'!$C$11:$C$1010)*(1+$Q$9/100))</f>
        <v/>
      </c>
      <c r="R441" s="19" t="str">
        <f>IF('Data-Plot'!C441="","",('Data-Plot'!C441-'Data-Plot'!D441)*$P$9)</f>
        <v/>
      </c>
      <c r="S441" s="19">
        <v>337.31569560607187</v>
      </c>
      <c r="AC441" s="17"/>
    </row>
    <row r="442" spans="1:29" x14ac:dyDescent="0.25">
      <c r="A442" s="51"/>
      <c r="M442" s="17"/>
      <c r="P442" s="19" t="str">
        <f>IF('Data-Plot'!C442="","",$Q$11+('Data-Plot'!C442-'Data-Plot'!D442)*$P$9)</f>
        <v/>
      </c>
      <c r="Q442" s="19" t="str">
        <f>IF('Data-Plot'!C442="","",MAX('Data-Plot'!$C$11:$C$1010)*(1+$Q$9/100))</f>
        <v/>
      </c>
      <c r="R442" s="19" t="str">
        <f>IF('Data-Plot'!C442="","",('Data-Plot'!C442-'Data-Plot'!D442)*$P$9)</f>
        <v/>
      </c>
      <c r="S442" s="19">
        <v>335.9516611428445</v>
      </c>
      <c r="AC442" s="17"/>
    </row>
    <row r="443" spans="1:29" x14ac:dyDescent="0.25">
      <c r="A443" s="51"/>
      <c r="M443" s="17"/>
      <c r="P443" s="19" t="str">
        <f>IF('Data-Plot'!C443="","",$Q$11+('Data-Plot'!C443-'Data-Plot'!D443)*$P$9)</f>
        <v/>
      </c>
      <c r="Q443" s="19" t="str">
        <f>IF('Data-Plot'!C443="","",MAX('Data-Plot'!$C$11:$C$1010)*(1+$Q$9/100))</f>
        <v/>
      </c>
      <c r="R443" s="19" t="str">
        <f>IF('Data-Plot'!C443="","",('Data-Plot'!C443-'Data-Plot'!D443)*$P$9)</f>
        <v/>
      </c>
      <c r="S443" s="19">
        <v>334.36187998664087</v>
      </c>
      <c r="AC443" s="17"/>
    </row>
    <row r="444" spans="1:29" x14ac:dyDescent="0.25">
      <c r="A444" s="51"/>
      <c r="M444" s="17"/>
      <c r="P444" s="19" t="str">
        <f>IF('Data-Plot'!C444="","",$Q$11+('Data-Plot'!C444-'Data-Plot'!D444)*$P$9)</f>
        <v/>
      </c>
      <c r="Q444" s="19" t="str">
        <f>IF('Data-Plot'!C444="","",MAX('Data-Plot'!$C$11:$C$1010)*(1+$Q$9/100))</f>
        <v/>
      </c>
      <c r="R444" s="19" t="str">
        <f>IF('Data-Plot'!C444="","",('Data-Plot'!C444-'Data-Plot'!D444)*$P$9)</f>
        <v/>
      </c>
      <c r="S444" s="19">
        <v>332.54932186235635</v>
      </c>
      <c r="AC444" s="17"/>
    </row>
    <row r="445" spans="1:29" x14ac:dyDescent="0.25">
      <c r="A445" s="51"/>
      <c r="M445" s="17"/>
      <c r="P445" s="19" t="str">
        <f>IF('Data-Plot'!C445="","",$Q$11+('Data-Plot'!C445-'Data-Plot'!D445)*$P$9)</f>
        <v/>
      </c>
      <c r="Q445" s="19" t="str">
        <f>IF('Data-Plot'!C445="","",MAX('Data-Plot'!$C$11:$C$1010)*(1+$Q$9/100))</f>
        <v/>
      </c>
      <c r="R445" s="19" t="str">
        <f>IF('Data-Plot'!C445="","",('Data-Plot'!C445-'Data-Plot'!D445)*$P$9)</f>
        <v/>
      </c>
      <c r="S445" s="19">
        <v>330.51751740914779</v>
      </c>
      <c r="AC445" s="17"/>
    </row>
    <row r="446" spans="1:29" x14ac:dyDescent="0.25">
      <c r="A446" s="51"/>
      <c r="M446" s="17"/>
      <c r="P446" s="19" t="str">
        <f>IF('Data-Plot'!C446="","",$Q$11+('Data-Plot'!C446-'Data-Plot'!D446)*$P$9)</f>
        <v/>
      </c>
      <c r="Q446" s="19" t="str">
        <f>IF('Data-Plot'!C446="","",MAX('Data-Plot'!$C$11:$C$1010)*(1+$Q$9/100))</f>
        <v/>
      </c>
      <c r="R446" s="19" t="str">
        <f>IF('Data-Plot'!C446="","",('Data-Plot'!C446-'Data-Plot'!D446)*$P$9)</f>
        <v/>
      </c>
      <c r="S446" s="19">
        <v>328.27054442918251</v>
      </c>
      <c r="AC446" s="17"/>
    </row>
    <row r="447" spans="1:29" x14ac:dyDescent="0.25">
      <c r="A447" s="51"/>
      <c r="M447" s="17"/>
      <c r="P447" s="19" t="str">
        <f>IF('Data-Plot'!C447="","",$Q$11+('Data-Plot'!C447-'Data-Plot'!D447)*$P$9)</f>
        <v/>
      </c>
      <c r="Q447" s="19" t="str">
        <f>IF('Data-Plot'!C447="","",MAX('Data-Plot'!$C$11:$C$1010)*(1+$Q$9/100))</f>
        <v/>
      </c>
      <c r="R447" s="19" t="str">
        <f>IF('Data-Plot'!C447="","",('Data-Plot'!C447-'Data-Plot'!D447)*$P$9)</f>
        <v/>
      </c>
      <c r="S447" s="19">
        <v>325.813011368383</v>
      </c>
      <c r="AC447" s="17"/>
    </row>
    <row r="448" spans="1:29" x14ac:dyDescent="0.25">
      <c r="A448" s="51"/>
      <c r="M448" s="17"/>
      <c r="P448" s="19" t="str">
        <f>IF('Data-Plot'!C448="","",$Q$11+('Data-Plot'!C448-'Data-Plot'!D448)*$P$9)</f>
        <v/>
      </c>
      <c r="Q448" s="19" t="str">
        <f>IF('Data-Plot'!C448="","",MAX('Data-Plot'!$C$11:$C$1010)*(1+$Q$9/100))</f>
        <v/>
      </c>
      <c r="R448" s="19" t="str">
        <f>IF('Data-Plot'!C448="","",('Data-Plot'!C448-'Data-Plot'!D448)*$P$9)</f>
        <v/>
      </c>
      <c r="S448" s="19">
        <v>323.15003813750513</v>
      </c>
      <c r="AC448" s="17"/>
    </row>
    <row r="449" spans="1:29" x14ac:dyDescent="0.25">
      <c r="A449" s="51"/>
      <c r="M449" s="17"/>
      <c r="P449" s="19" t="str">
        <f>IF('Data-Plot'!C449="","",$Q$11+('Data-Plot'!C449-'Data-Plot'!D449)*$P$9)</f>
        <v/>
      </c>
      <c r="Q449" s="19" t="str">
        <f>IF('Data-Plot'!C449="","",MAX('Data-Plot'!$C$11:$C$1010)*(1+$Q$9/100))</f>
        <v/>
      </c>
      <c r="R449" s="19" t="str">
        <f>IF('Data-Plot'!C449="","",('Data-Plot'!C449-'Data-Plot'!D449)*$P$9)</f>
        <v/>
      </c>
      <c r="S449" s="19">
        <v>320.28723440436715</v>
      </c>
      <c r="AC449" s="17"/>
    </row>
    <row r="450" spans="1:29" x14ac:dyDescent="0.25">
      <c r="A450" s="51"/>
      <c r="M450" s="17"/>
      <c r="P450" s="19" t="str">
        <f>IF('Data-Plot'!C450="","",$Q$11+('Data-Plot'!C450-'Data-Plot'!D450)*$P$9)</f>
        <v/>
      </c>
      <c r="Q450" s="19" t="str">
        <f>IF('Data-Plot'!C450="","",MAX('Data-Plot'!$C$11:$C$1010)*(1+$Q$9/100))</f>
        <v/>
      </c>
      <c r="R450" s="19" t="str">
        <f>IF('Data-Plot'!C450="","",('Data-Plot'!C450-'Data-Plot'!D450)*$P$9)</f>
        <v/>
      </c>
      <c r="S450" s="19">
        <v>317.23067550916772</v>
      </c>
      <c r="AC450" s="17"/>
    </row>
    <row r="451" spans="1:29" x14ac:dyDescent="0.25">
      <c r="A451" s="51"/>
      <c r="M451" s="17"/>
      <c r="P451" s="19" t="str">
        <f>IF('Data-Plot'!C451="","",$Q$11+('Data-Plot'!C451-'Data-Plot'!D451)*$P$9)</f>
        <v/>
      </c>
      <c r="Q451" s="19" t="str">
        <f>IF('Data-Plot'!C451="","",MAX('Data-Plot'!$C$11:$C$1010)*(1+$Q$9/100))</f>
        <v/>
      </c>
      <c r="R451" s="19" t="str">
        <f>IF('Data-Plot'!C451="","",('Data-Plot'!C451-'Data-Plot'!D451)*$P$9)</f>
        <v/>
      </c>
      <c r="S451" s="19">
        <v>313.9868761743258</v>
      </c>
      <c r="AC451" s="17"/>
    </row>
    <row r="452" spans="1:29" x14ac:dyDescent="0.25">
      <c r="A452" s="51"/>
      <c r="M452" s="17"/>
      <c r="P452" s="19" t="str">
        <f>IF('Data-Plot'!C452="","",$Q$11+('Data-Plot'!C452-'Data-Plot'!D452)*$P$9)</f>
        <v/>
      </c>
      <c r="Q452" s="19" t="str">
        <f>IF('Data-Plot'!C452="","",MAX('Data-Plot'!$C$11:$C$1010)*(1+$Q$9/100))</f>
        <v/>
      </c>
      <c r="R452" s="19" t="str">
        <f>IF('Data-Plot'!C452="","",('Data-Plot'!C452-'Data-Plot'!D452)*$P$9)</f>
        <v/>
      </c>
      <c r="S452" s="19">
        <v>310.56276219791278</v>
      </c>
      <c r="AC452" s="17"/>
    </row>
    <row r="453" spans="1:29" x14ac:dyDescent="0.25">
      <c r="A453" s="51"/>
      <c r="M453" s="17"/>
      <c r="P453" s="19" t="str">
        <f>IF('Data-Plot'!C453="","",$Q$11+('Data-Plot'!C453-'Data-Plot'!D453)*$P$9)</f>
        <v/>
      </c>
      <c r="Q453" s="19" t="str">
        <f>IF('Data-Plot'!C453="","",MAX('Data-Plot'!$C$11:$C$1010)*(1+$Q$9/100))</f>
        <v/>
      </c>
      <c r="R453" s="19" t="str">
        <f>IF('Data-Plot'!C453="","",('Data-Plot'!C453-'Data-Plot'!D453)*$P$9)</f>
        <v/>
      </c>
      <c r="S453" s="19">
        <v>306.96564033531541</v>
      </c>
      <c r="AC453" s="17"/>
    </row>
    <row r="454" spans="1:29" x14ac:dyDescent="0.25">
      <c r="A454" s="51"/>
      <c r="M454" s="17"/>
      <c r="P454" s="19" t="str">
        <f>IF('Data-Plot'!C454="","",$Q$11+('Data-Plot'!C454-'Data-Plot'!D454)*$P$9)</f>
        <v/>
      </c>
      <c r="Q454" s="19" t="str">
        <f>IF('Data-Plot'!C454="","",MAX('Data-Plot'!$C$11:$C$1010)*(1+$Q$9/100))</f>
        <v/>
      </c>
      <c r="R454" s="19" t="str">
        <f>IF('Data-Plot'!C454="","",('Data-Plot'!C454-'Data-Plot'!D454)*$P$9)</f>
        <v/>
      </c>
      <c r="S454" s="19">
        <v>303.20316658708367</v>
      </c>
      <c r="AC454" s="17"/>
    </row>
    <row r="455" spans="1:29" x14ac:dyDescent="0.25">
      <c r="A455" s="51"/>
      <c r="M455" s="17"/>
      <c r="P455" s="19" t="str">
        <f>IF('Data-Plot'!C455="","",$Q$11+('Data-Plot'!C455-'Data-Plot'!D455)*$P$9)</f>
        <v/>
      </c>
      <c r="Q455" s="19" t="str">
        <f>IF('Data-Plot'!C455="","",MAX('Data-Plot'!$C$11:$C$1010)*(1+$Q$9/100))</f>
        <v/>
      </c>
      <c r="R455" s="19" t="str">
        <f>IF('Data-Plot'!C455="","",('Data-Plot'!C455-'Data-Plot'!D455)*$P$9)</f>
        <v/>
      </c>
      <c r="S455" s="19">
        <v>299.28331312184707</v>
      </c>
      <c r="AC455" s="17"/>
    </row>
    <row r="456" spans="1:29" x14ac:dyDescent="0.25">
      <c r="A456" s="51"/>
      <c r="M456" s="17"/>
      <c r="P456" s="19" t="str">
        <f>IF('Data-Plot'!C456="","",$Q$11+('Data-Plot'!C456-'Data-Plot'!D456)*$P$9)</f>
        <v/>
      </c>
      <c r="Q456" s="19" t="str">
        <f>IF('Data-Plot'!C456="","",MAX('Data-Plot'!$C$11:$C$1010)*(1+$Q$9/100))</f>
        <v/>
      </c>
      <c r="R456" s="19" t="str">
        <f>IF('Data-Plot'!C456="","",('Data-Plot'!C456-'Data-Plot'!D456)*$P$9)</f>
        <v/>
      </c>
      <c r="S456" s="19">
        <v>295.21433407160998</v>
      </c>
      <c r="AC456" s="17"/>
    </row>
    <row r="457" spans="1:29" x14ac:dyDescent="0.25">
      <c r="A457" s="51"/>
      <c r="M457" s="17"/>
      <c r="P457" s="19" t="str">
        <f>IF('Data-Plot'!C457="","",$Q$11+('Data-Plot'!C457-'Data-Plot'!D457)*$P$9)</f>
        <v/>
      </c>
      <c r="Q457" s="19" t="str">
        <f>IF('Data-Plot'!C457="","",MAX('Data-Plot'!$C$11:$C$1010)*(1+$Q$9/100))</f>
        <v/>
      </c>
      <c r="R457" s="19" t="str">
        <f>IF('Data-Plot'!C457="","",('Data-Plot'!C457-'Data-Plot'!D457)*$P$9)</f>
        <v/>
      </c>
      <c r="S457" s="19">
        <v>291.00473044259547</v>
      </c>
      <c r="AC457" s="17"/>
    </row>
    <row r="458" spans="1:29" x14ac:dyDescent="0.25">
      <c r="A458" s="51"/>
      <c r="M458" s="17"/>
      <c r="P458" s="19" t="str">
        <f>IF('Data-Plot'!C458="","",$Q$11+('Data-Plot'!C458-'Data-Plot'!D458)*$P$9)</f>
        <v/>
      </c>
      <c r="Q458" s="19" t="str">
        <f>IF('Data-Plot'!C458="","",MAX('Data-Plot'!$C$11:$C$1010)*(1+$Q$9/100))</f>
        <v/>
      </c>
      <c r="R458" s="19" t="str">
        <f>IF('Data-Plot'!C458="","",('Data-Plot'!C458-'Data-Plot'!D458)*$P$9)</f>
        <v/>
      </c>
      <c r="S458" s="19">
        <v>286.66321438807773</v>
      </c>
      <c r="AC458" s="17"/>
    </row>
    <row r="459" spans="1:29" x14ac:dyDescent="0.25">
      <c r="A459" s="51"/>
      <c r="M459" s="17"/>
      <c r="P459" s="19" t="str">
        <f>IF('Data-Plot'!C459="","",$Q$11+('Data-Plot'!C459-'Data-Plot'!D459)*$P$9)</f>
        <v/>
      </c>
      <c r="Q459" s="19" t="str">
        <f>IF('Data-Plot'!C459="","",MAX('Data-Plot'!$C$11:$C$1010)*(1+$Q$9/100))</f>
        <v/>
      </c>
      <c r="R459" s="19" t="str">
        <f>IF('Data-Plot'!C459="","",('Data-Plot'!C459-'Data-Plot'!D459)*$P$9)</f>
        <v/>
      </c>
      <c r="S459" s="19">
        <v>282.19867309030826</v>
      </c>
      <c r="AC459" s="17"/>
    </row>
    <row r="460" spans="1:29" x14ac:dyDescent="0.25">
      <c r="A460" s="51"/>
      <c r="M460" s="17"/>
      <c r="P460" s="19" t="str">
        <f>IF('Data-Plot'!C460="","",$Q$11+('Data-Plot'!C460-'Data-Plot'!D460)*$P$9)</f>
        <v/>
      </c>
      <c r="Q460" s="19" t="str">
        <f>IF('Data-Plot'!C460="","",MAX('Data-Plot'!$C$11:$C$1010)*(1+$Q$9/100))</f>
        <v/>
      </c>
      <c r="R460" s="19" t="str">
        <f>IF('Data-Plot'!C460="","",('Data-Plot'!C460-'Data-Plot'!D460)*$P$9)</f>
        <v/>
      </c>
      <c r="S460" s="19">
        <v>277.62013249678404</v>
      </c>
      <c r="AC460" s="17"/>
    </row>
    <row r="461" spans="1:29" x14ac:dyDescent="0.25">
      <c r="A461" s="51"/>
      <c r="M461" s="17"/>
      <c r="P461" s="19" t="str">
        <f>IF('Data-Plot'!C461="","",$Q$11+('Data-Plot'!C461-'Data-Plot'!D461)*$P$9)</f>
        <v/>
      </c>
      <c r="Q461" s="19" t="str">
        <f>IF('Data-Plot'!C461="","",MAX('Data-Plot'!$C$11:$C$1010)*(1+$Q$9/100))</f>
        <v/>
      </c>
      <c r="R461" s="19" t="str">
        <f>IF('Data-Plot'!C461="","",('Data-Plot'!C461-'Data-Plot'!D461)*$P$9)</f>
        <v/>
      </c>
      <c r="S461" s="19">
        <v>0</v>
      </c>
      <c r="AC461" s="17"/>
    </row>
    <row r="462" spans="1:29" x14ac:dyDescent="0.25">
      <c r="A462" s="51"/>
      <c r="M462" s="17"/>
      <c r="P462" s="19" t="str">
        <f>IF('Data-Plot'!C462="","",$Q$11+('Data-Plot'!C462-'Data-Plot'!D462)*$P$9)</f>
        <v/>
      </c>
      <c r="Q462" s="19" t="str">
        <f>IF('Data-Plot'!C462="","",MAX('Data-Plot'!$C$11:$C$1010)*(1+$Q$9/100))</f>
        <v/>
      </c>
      <c r="R462" s="19" t="str">
        <f>IF('Data-Plot'!C462="","",('Data-Plot'!C462-'Data-Plot'!D462)*$P$9)</f>
        <v/>
      </c>
      <c r="S462" s="19">
        <v>0</v>
      </c>
      <c r="AC462" s="17"/>
    </row>
    <row r="463" spans="1:29" x14ac:dyDescent="0.25">
      <c r="A463" s="51"/>
      <c r="M463" s="17"/>
      <c r="P463" s="19" t="str">
        <f>IF('Data-Plot'!C463="","",$Q$11+('Data-Plot'!C463-'Data-Plot'!D463)*$P$9)</f>
        <v/>
      </c>
      <c r="Q463" s="19" t="str">
        <f>IF('Data-Plot'!C463="","",MAX('Data-Plot'!$C$11:$C$1010)*(1+$Q$9/100))</f>
        <v/>
      </c>
      <c r="R463" s="19" t="str">
        <f>IF('Data-Plot'!C463="","",('Data-Plot'!C463-'Data-Plot'!D463)*$P$9)</f>
        <v/>
      </c>
      <c r="S463" s="19">
        <v>0</v>
      </c>
      <c r="AC463" s="17"/>
    </row>
    <row r="464" spans="1:29" x14ac:dyDescent="0.25">
      <c r="A464" s="51"/>
      <c r="M464" s="17"/>
      <c r="P464" s="19" t="str">
        <f>IF('Data-Plot'!C464="","",$Q$11+('Data-Plot'!C464-'Data-Plot'!D464)*$P$9)</f>
        <v/>
      </c>
      <c r="Q464" s="19" t="str">
        <f>IF('Data-Plot'!C464="","",MAX('Data-Plot'!$C$11:$C$1010)*(1+$Q$9/100))</f>
        <v/>
      </c>
      <c r="R464" s="19" t="str">
        <f>IF('Data-Plot'!C464="","",('Data-Plot'!C464-'Data-Plot'!D464)*$P$9)</f>
        <v/>
      </c>
      <c r="S464" s="19">
        <v>0</v>
      </c>
      <c r="AC464" s="17"/>
    </row>
    <row r="465" spans="1:29" x14ac:dyDescent="0.25">
      <c r="A465" s="51"/>
      <c r="M465" s="17"/>
      <c r="P465" s="19" t="str">
        <f>IF('Data-Plot'!C465="","",$Q$11+('Data-Plot'!C465-'Data-Plot'!D465)*$P$9)</f>
        <v/>
      </c>
      <c r="Q465" s="19" t="str">
        <f>IF('Data-Plot'!C465="","",MAX('Data-Plot'!$C$11:$C$1010)*(1+$Q$9/100))</f>
        <v/>
      </c>
      <c r="R465" s="19" t="str">
        <f>IF('Data-Plot'!C465="","",('Data-Plot'!C465-'Data-Plot'!D465)*$P$9)</f>
        <v/>
      </c>
      <c r="S465" s="19">
        <v>0</v>
      </c>
      <c r="AC465" s="17"/>
    </row>
    <row r="466" spans="1:29" x14ac:dyDescent="0.25">
      <c r="A466" s="51"/>
      <c r="M466" s="17"/>
      <c r="P466" s="19" t="str">
        <f>IF('Data-Plot'!C466="","",$Q$11+('Data-Plot'!C466-'Data-Plot'!D466)*$P$9)</f>
        <v/>
      </c>
      <c r="Q466" s="19" t="str">
        <f>IF('Data-Plot'!C466="","",MAX('Data-Plot'!$C$11:$C$1010)*(1+$Q$9/100))</f>
        <v/>
      </c>
      <c r="R466" s="19" t="str">
        <f>IF('Data-Plot'!C466="","",('Data-Plot'!C466-'Data-Plot'!D466)*$P$9)</f>
        <v/>
      </c>
      <c r="S466" s="19">
        <v>0</v>
      </c>
      <c r="AC466" s="17"/>
    </row>
    <row r="467" spans="1:29" x14ac:dyDescent="0.25">
      <c r="A467" s="51"/>
      <c r="M467" s="17"/>
      <c r="P467" s="19" t="str">
        <f>IF('Data-Plot'!C467="","",$Q$11+('Data-Plot'!C467-'Data-Plot'!D467)*$P$9)</f>
        <v/>
      </c>
      <c r="Q467" s="19" t="str">
        <f>IF('Data-Plot'!C467="","",MAX('Data-Plot'!$C$11:$C$1010)*(1+$Q$9/100))</f>
        <v/>
      </c>
      <c r="R467" s="19" t="str">
        <f>IF('Data-Plot'!C467="","",('Data-Plot'!C467-'Data-Plot'!D467)*$P$9)</f>
        <v/>
      </c>
      <c r="S467" s="19">
        <v>0</v>
      </c>
      <c r="AC467" s="17"/>
    </row>
    <row r="468" spans="1:29" x14ac:dyDescent="0.25">
      <c r="A468" s="51"/>
      <c r="M468" s="17"/>
      <c r="P468" s="19" t="str">
        <f>IF('Data-Plot'!C468="","",$Q$11+('Data-Plot'!C468-'Data-Plot'!D468)*$P$9)</f>
        <v/>
      </c>
      <c r="Q468" s="19" t="str">
        <f>IF('Data-Plot'!C468="","",MAX('Data-Plot'!$C$11:$C$1010)*(1+$Q$9/100))</f>
        <v/>
      </c>
      <c r="R468" s="19" t="str">
        <f>IF('Data-Plot'!C468="","",('Data-Plot'!C468-'Data-Plot'!D468)*$P$9)</f>
        <v/>
      </c>
      <c r="S468" s="19">
        <v>0</v>
      </c>
      <c r="AC468" s="17"/>
    </row>
    <row r="469" spans="1:29" x14ac:dyDescent="0.25">
      <c r="A469" s="51"/>
      <c r="M469" s="17"/>
      <c r="P469" s="19" t="str">
        <f>IF('Data-Plot'!C469="","",$Q$11+('Data-Plot'!C469-'Data-Plot'!D469)*$P$9)</f>
        <v/>
      </c>
      <c r="Q469" s="19" t="str">
        <f>IF('Data-Plot'!C469="","",MAX('Data-Plot'!$C$11:$C$1010)*(1+$Q$9/100))</f>
        <v/>
      </c>
      <c r="R469" s="19" t="str">
        <f>IF('Data-Plot'!C469="","",('Data-Plot'!C469-'Data-Plot'!D469)*$P$9)</f>
        <v/>
      </c>
      <c r="S469" s="19">
        <v>0</v>
      </c>
      <c r="AC469" s="17"/>
    </row>
    <row r="470" spans="1:29" x14ac:dyDescent="0.25">
      <c r="A470" s="51"/>
      <c r="M470" s="17"/>
      <c r="P470" s="19" t="str">
        <f>IF('Data-Plot'!C470="","",$Q$11+('Data-Plot'!C470-'Data-Plot'!D470)*$P$9)</f>
        <v/>
      </c>
      <c r="Q470" s="19" t="str">
        <f>IF('Data-Plot'!C470="","",MAX('Data-Plot'!$C$11:$C$1010)*(1+$Q$9/100))</f>
        <v/>
      </c>
      <c r="R470" s="19" t="str">
        <f>IF('Data-Plot'!C470="","",('Data-Plot'!C470-'Data-Plot'!D470)*$P$9)</f>
        <v/>
      </c>
      <c r="S470" s="19">
        <v>0</v>
      </c>
      <c r="AC470" s="17"/>
    </row>
    <row r="471" spans="1:29" x14ac:dyDescent="0.25">
      <c r="A471" s="51"/>
      <c r="M471" s="17"/>
      <c r="P471" s="19" t="str">
        <f>IF('Data-Plot'!C471="","",$Q$11+('Data-Plot'!C471-'Data-Plot'!D471)*$P$9)</f>
        <v/>
      </c>
      <c r="Q471" s="19" t="str">
        <f>IF('Data-Plot'!C471="","",MAX('Data-Plot'!$C$11:$C$1010)*(1+$Q$9/100))</f>
        <v/>
      </c>
      <c r="R471" s="19" t="str">
        <f>IF('Data-Plot'!C471="","",('Data-Plot'!C471-'Data-Plot'!D471)*$P$9)</f>
        <v/>
      </c>
      <c r="S471" s="19">
        <v>0</v>
      </c>
      <c r="AC471" s="17"/>
    </row>
    <row r="472" spans="1:29" x14ac:dyDescent="0.25">
      <c r="A472" s="51"/>
      <c r="M472" s="17"/>
      <c r="P472" s="19" t="str">
        <f>IF('Data-Plot'!C472="","",$Q$11+('Data-Plot'!C472-'Data-Plot'!D472)*$P$9)</f>
        <v/>
      </c>
      <c r="Q472" s="19" t="str">
        <f>IF('Data-Plot'!C472="","",MAX('Data-Plot'!$C$11:$C$1010)*(1+$Q$9/100))</f>
        <v/>
      </c>
      <c r="R472" s="19" t="str">
        <f>IF('Data-Plot'!C472="","",('Data-Plot'!C472-'Data-Plot'!D472)*$P$9)</f>
        <v/>
      </c>
      <c r="S472" s="19">
        <v>0</v>
      </c>
      <c r="AC472" s="17"/>
    </row>
    <row r="473" spans="1:29" x14ac:dyDescent="0.25">
      <c r="A473" s="51"/>
      <c r="M473" s="17"/>
      <c r="P473" s="19" t="str">
        <f>IF('Data-Plot'!C473="","",$Q$11+('Data-Plot'!C473-'Data-Plot'!D473)*$P$9)</f>
        <v/>
      </c>
      <c r="Q473" s="19" t="str">
        <f>IF('Data-Plot'!C473="","",MAX('Data-Plot'!$C$11:$C$1010)*(1+$Q$9/100))</f>
        <v/>
      </c>
      <c r="R473" s="19" t="str">
        <f>IF('Data-Plot'!C473="","",('Data-Plot'!C473-'Data-Plot'!D473)*$P$9)</f>
        <v/>
      </c>
      <c r="S473" s="19">
        <v>0</v>
      </c>
      <c r="AC473" s="17"/>
    </row>
    <row r="474" spans="1:29" x14ac:dyDescent="0.25">
      <c r="A474" s="51"/>
      <c r="M474" s="17"/>
      <c r="P474" s="19" t="str">
        <f>IF('Data-Plot'!C474="","",$Q$11+('Data-Plot'!C474-'Data-Plot'!D474)*$P$9)</f>
        <v/>
      </c>
      <c r="Q474" s="19" t="str">
        <f>IF('Data-Plot'!C474="","",MAX('Data-Plot'!$C$11:$C$1010)*(1+$Q$9/100))</f>
        <v/>
      </c>
      <c r="R474" s="19" t="str">
        <f>IF('Data-Plot'!C474="","",('Data-Plot'!C474-'Data-Plot'!D474)*$P$9)</f>
        <v/>
      </c>
      <c r="S474" s="19">
        <v>0</v>
      </c>
      <c r="AC474" s="17"/>
    </row>
    <row r="475" spans="1:29" x14ac:dyDescent="0.25">
      <c r="A475" s="51"/>
      <c r="M475" s="17"/>
      <c r="P475" s="19" t="str">
        <f>IF('Data-Plot'!C475="","",$Q$11+('Data-Plot'!C475-'Data-Plot'!D475)*$P$9)</f>
        <v/>
      </c>
      <c r="Q475" s="19" t="str">
        <f>IF('Data-Plot'!C475="","",MAX('Data-Plot'!$C$11:$C$1010)*(1+$Q$9/100))</f>
        <v/>
      </c>
      <c r="R475" s="19" t="str">
        <f>IF('Data-Plot'!C475="","",('Data-Plot'!C475-'Data-Plot'!D475)*$P$9)</f>
        <v/>
      </c>
      <c r="S475" s="19">
        <v>0</v>
      </c>
      <c r="AC475" s="17"/>
    </row>
    <row r="476" spans="1:29" x14ac:dyDescent="0.25">
      <c r="A476" s="51"/>
      <c r="M476" s="17"/>
      <c r="P476" s="19" t="str">
        <f>IF('Data-Plot'!C476="","",$Q$11+('Data-Plot'!C476-'Data-Plot'!D476)*$P$9)</f>
        <v/>
      </c>
      <c r="Q476" s="19" t="str">
        <f>IF('Data-Plot'!C476="","",MAX('Data-Plot'!$C$11:$C$1010)*(1+$Q$9/100))</f>
        <v/>
      </c>
      <c r="R476" s="19" t="str">
        <f>IF('Data-Plot'!C476="","",('Data-Plot'!C476-'Data-Plot'!D476)*$P$9)</f>
        <v/>
      </c>
      <c r="S476" s="19">
        <v>0</v>
      </c>
      <c r="AC476" s="17"/>
    </row>
    <row r="477" spans="1:29" x14ac:dyDescent="0.25">
      <c r="A477" s="51"/>
      <c r="M477" s="17"/>
      <c r="P477" s="19" t="str">
        <f>IF('Data-Plot'!C477="","",$Q$11+('Data-Plot'!C477-'Data-Plot'!D477)*$P$9)</f>
        <v/>
      </c>
      <c r="Q477" s="19" t="str">
        <f>IF('Data-Plot'!C477="","",MAX('Data-Plot'!$C$11:$C$1010)*(1+$Q$9/100))</f>
        <v/>
      </c>
      <c r="R477" s="19" t="str">
        <f>IF('Data-Plot'!C477="","",('Data-Plot'!C477-'Data-Plot'!D477)*$P$9)</f>
        <v/>
      </c>
      <c r="S477" s="19">
        <v>0</v>
      </c>
      <c r="AC477" s="17"/>
    </row>
    <row r="478" spans="1:29" x14ac:dyDescent="0.25">
      <c r="A478" s="51"/>
      <c r="M478" s="17"/>
      <c r="P478" s="19" t="str">
        <f>IF('Data-Plot'!C478="","",$Q$11+('Data-Plot'!C478-'Data-Plot'!D478)*$P$9)</f>
        <v/>
      </c>
      <c r="Q478" s="19" t="str">
        <f>IF('Data-Plot'!C478="","",MAX('Data-Plot'!$C$11:$C$1010)*(1+$Q$9/100))</f>
        <v/>
      </c>
      <c r="R478" s="19" t="str">
        <f>IF('Data-Plot'!C478="","",('Data-Plot'!C478-'Data-Plot'!D478)*$P$9)</f>
        <v/>
      </c>
      <c r="S478" s="19">
        <v>0</v>
      </c>
      <c r="AC478" s="17"/>
    </row>
    <row r="479" spans="1:29" x14ac:dyDescent="0.25">
      <c r="A479" s="51"/>
      <c r="M479" s="17"/>
      <c r="P479" s="19" t="str">
        <f>IF('Data-Plot'!C479="","",$Q$11+('Data-Plot'!C479-'Data-Plot'!D479)*$P$9)</f>
        <v/>
      </c>
      <c r="Q479" s="19" t="str">
        <f>IF('Data-Plot'!C479="","",MAX('Data-Plot'!$C$11:$C$1010)*(1+$Q$9/100))</f>
        <v/>
      </c>
      <c r="R479" s="19" t="str">
        <f>IF('Data-Plot'!C479="","",('Data-Plot'!C479-'Data-Plot'!D479)*$P$9)</f>
        <v/>
      </c>
      <c r="S479" s="19">
        <v>0</v>
      </c>
      <c r="AC479" s="17"/>
    </row>
    <row r="480" spans="1:29" x14ac:dyDescent="0.25">
      <c r="A480" s="51"/>
      <c r="M480" s="17"/>
      <c r="P480" s="19" t="str">
        <f>IF('Data-Plot'!C480="","",$Q$11+('Data-Plot'!C480-'Data-Plot'!D480)*$P$9)</f>
        <v/>
      </c>
      <c r="Q480" s="19" t="str">
        <f>IF('Data-Plot'!C480="","",MAX('Data-Plot'!$C$11:$C$1010)*(1+$Q$9/100))</f>
        <v/>
      </c>
      <c r="R480" s="19" t="str">
        <f>IF('Data-Plot'!C480="","",('Data-Plot'!C480-'Data-Plot'!D480)*$P$9)</f>
        <v/>
      </c>
      <c r="S480" s="19">
        <v>0</v>
      </c>
      <c r="AC480" s="17"/>
    </row>
    <row r="481" spans="1:29" x14ac:dyDescent="0.25">
      <c r="A481" s="51"/>
      <c r="M481" s="17"/>
      <c r="P481" s="19" t="str">
        <f>IF('Data-Plot'!C481="","",$Q$11+('Data-Plot'!C481-'Data-Plot'!D481)*$P$9)</f>
        <v/>
      </c>
      <c r="Q481" s="19" t="str">
        <f>IF('Data-Plot'!C481="","",MAX('Data-Plot'!$C$11:$C$1010)*(1+$Q$9/100))</f>
        <v/>
      </c>
      <c r="R481" s="19" t="str">
        <f>IF('Data-Plot'!C481="","",('Data-Plot'!C481-'Data-Plot'!D481)*$P$9)</f>
        <v/>
      </c>
      <c r="S481" s="19">
        <v>0</v>
      </c>
      <c r="AC481" s="17"/>
    </row>
    <row r="482" spans="1:29" x14ac:dyDescent="0.25">
      <c r="A482" s="51"/>
      <c r="M482" s="17"/>
      <c r="P482" s="19" t="str">
        <f>IF('Data-Plot'!C482="","",$Q$11+('Data-Plot'!C482-'Data-Plot'!D482)*$P$9)</f>
        <v/>
      </c>
      <c r="Q482" s="19" t="str">
        <f>IF('Data-Plot'!C482="","",MAX('Data-Plot'!$C$11:$C$1010)*(1+$Q$9/100))</f>
        <v/>
      </c>
      <c r="R482" s="19" t="str">
        <f>IF('Data-Plot'!C482="","",('Data-Plot'!C482-'Data-Plot'!D482)*$P$9)</f>
        <v/>
      </c>
      <c r="S482" s="19">
        <v>0</v>
      </c>
      <c r="AC482" s="17"/>
    </row>
    <row r="483" spans="1:29" x14ac:dyDescent="0.25">
      <c r="A483" s="51"/>
      <c r="M483" s="17"/>
      <c r="P483" s="19" t="str">
        <f>IF('Data-Plot'!C483="","",$Q$11+('Data-Plot'!C483-'Data-Plot'!D483)*$P$9)</f>
        <v/>
      </c>
      <c r="Q483" s="19" t="str">
        <f>IF('Data-Plot'!C483="","",MAX('Data-Plot'!$C$11:$C$1010)*(1+$Q$9/100))</f>
        <v/>
      </c>
      <c r="R483" s="19" t="str">
        <f>IF('Data-Plot'!C483="","",('Data-Plot'!C483-'Data-Plot'!D483)*$P$9)</f>
        <v/>
      </c>
      <c r="S483" s="19">
        <v>0</v>
      </c>
      <c r="AC483" s="17"/>
    </row>
    <row r="484" spans="1:29" x14ac:dyDescent="0.25">
      <c r="A484" s="51"/>
      <c r="M484" s="17"/>
      <c r="P484" s="19" t="str">
        <f>IF('Data-Plot'!C484="","",$Q$11+('Data-Plot'!C484-'Data-Plot'!D484)*$P$9)</f>
        <v/>
      </c>
      <c r="Q484" s="19" t="str">
        <f>IF('Data-Plot'!C484="","",MAX('Data-Plot'!$C$11:$C$1010)*(1+$Q$9/100))</f>
        <v/>
      </c>
      <c r="R484" s="19" t="str">
        <f>IF('Data-Plot'!C484="","",('Data-Plot'!C484-'Data-Plot'!D484)*$P$9)</f>
        <v/>
      </c>
      <c r="S484" s="19">
        <v>0</v>
      </c>
      <c r="AC484" s="17"/>
    </row>
    <row r="485" spans="1:29" x14ac:dyDescent="0.25">
      <c r="A485" s="51"/>
      <c r="M485" s="17"/>
      <c r="P485" s="19" t="str">
        <f>IF('Data-Plot'!C485="","",$Q$11+('Data-Plot'!C485-'Data-Plot'!D485)*$P$9)</f>
        <v/>
      </c>
      <c r="Q485" s="19" t="str">
        <f>IF('Data-Plot'!C485="","",MAX('Data-Plot'!$C$11:$C$1010)*(1+$Q$9/100))</f>
        <v/>
      </c>
      <c r="R485" s="19" t="str">
        <f>IF('Data-Plot'!C485="","",('Data-Plot'!C485-'Data-Plot'!D485)*$P$9)</f>
        <v/>
      </c>
      <c r="S485" s="19">
        <v>0</v>
      </c>
      <c r="AC485" s="17"/>
    </row>
    <row r="486" spans="1:29" x14ac:dyDescent="0.25">
      <c r="A486" s="51"/>
      <c r="M486" s="17"/>
      <c r="P486" s="19" t="str">
        <f>IF('Data-Plot'!C486="","",$Q$11+('Data-Plot'!C486-'Data-Plot'!D486)*$P$9)</f>
        <v/>
      </c>
      <c r="Q486" s="19" t="str">
        <f>IF('Data-Plot'!C486="","",MAX('Data-Plot'!$C$11:$C$1010)*(1+$Q$9/100))</f>
        <v/>
      </c>
      <c r="R486" s="19" t="str">
        <f>IF('Data-Plot'!C486="","",('Data-Plot'!C486-'Data-Plot'!D486)*$P$9)</f>
        <v/>
      </c>
      <c r="S486" s="19">
        <v>0</v>
      </c>
      <c r="AC486" s="17"/>
    </row>
    <row r="487" spans="1:29" x14ac:dyDescent="0.25">
      <c r="A487" s="51"/>
      <c r="M487" s="17"/>
      <c r="P487" s="19" t="str">
        <f>IF('Data-Plot'!C487="","",$Q$11+('Data-Plot'!C487-'Data-Plot'!D487)*$P$9)</f>
        <v/>
      </c>
      <c r="Q487" s="19" t="str">
        <f>IF('Data-Plot'!C487="","",MAX('Data-Plot'!$C$11:$C$1010)*(1+$Q$9/100))</f>
        <v/>
      </c>
      <c r="R487" s="19" t="str">
        <f>IF('Data-Plot'!C487="","",('Data-Plot'!C487-'Data-Plot'!D487)*$P$9)</f>
        <v/>
      </c>
      <c r="S487" s="19">
        <v>0</v>
      </c>
      <c r="AC487" s="17"/>
    </row>
    <row r="488" spans="1:29" x14ac:dyDescent="0.25">
      <c r="A488" s="51"/>
      <c r="M488" s="17"/>
      <c r="P488" s="19" t="str">
        <f>IF('Data-Plot'!C488="","",$Q$11+('Data-Plot'!C488-'Data-Plot'!D488)*$P$9)</f>
        <v/>
      </c>
      <c r="Q488" s="19" t="str">
        <f>IF('Data-Plot'!C488="","",MAX('Data-Plot'!$C$11:$C$1010)*(1+$Q$9/100))</f>
        <v/>
      </c>
      <c r="R488" s="19" t="str">
        <f>IF('Data-Plot'!C488="","",('Data-Plot'!C488-'Data-Plot'!D488)*$P$9)</f>
        <v/>
      </c>
      <c r="S488" s="19">
        <v>0</v>
      </c>
      <c r="AC488" s="17"/>
    </row>
    <row r="489" spans="1:29" x14ac:dyDescent="0.25">
      <c r="A489" s="51"/>
      <c r="M489" s="17"/>
      <c r="P489" s="19" t="str">
        <f>IF('Data-Plot'!C489="","",$Q$11+('Data-Plot'!C489-'Data-Plot'!D489)*$P$9)</f>
        <v/>
      </c>
      <c r="Q489" s="19" t="str">
        <f>IF('Data-Plot'!C489="","",MAX('Data-Plot'!$C$11:$C$1010)*(1+$Q$9/100))</f>
        <v/>
      </c>
      <c r="R489" s="19" t="str">
        <f>IF('Data-Plot'!C489="","",('Data-Plot'!C489-'Data-Plot'!D489)*$P$9)</f>
        <v/>
      </c>
      <c r="S489" s="19">
        <v>0</v>
      </c>
      <c r="AC489" s="17"/>
    </row>
    <row r="490" spans="1:29" x14ac:dyDescent="0.25">
      <c r="A490" s="51"/>
      <c r="M490" s="17"/>
      <c r="P490" s="19" t="str">
        <f>IF('Data-Plot'!C490="","",$Q$11+('Data-Plot'!C490-'Data-Plot'!D490)*$P$9)</f>
        <v/>
      </c>
      <c r="Q490" s="19" t="str">
        <f>IF('Data-Plot'!C490="","",MAX('Data-Plot'!$C$11:$C$1010)*(1+$Q$9/100))</f>
        <v/>
      </c>
      <c r="R490" s="19" t="str">
        <f>IF('Data-Plot'!C490="","",('Data-Plot'!C490-'Data-Plot'!D490)*$P$9)</f>
        <v/>
      </c>
      <c r="S490" s="19">
        <v>0</v>
      </c>
      <c r="AC490" s="17"/>
    </row>
    <row r="491" spans="1:29" x14ac:dyDescent="0.25">
      <c r="A491" s="51"/>
      <c r="M491" s="17"/>
      <c r="P491" s="19" t="str">
        <f>IF('Data-Plot'!C491="","",$Q$11+('Data-Plot'!C491-'Data-Plot'!D491)*$P$9)</f>
        <v/>
      </c>
      <c r="Q491" s="19" t="str">
        <f>IF('Data-Plot'!C491="","",MAX('Data-Plot'!$C$11:$C$1010)*(1+$Q$9/100))</f>
        <v/>
      </c>
      <c r="R491" s="19" t="str">
        <f>IF('Data-Plot'!C491="","",('Data-Plot'!C491-'Data-Plot'!D491)*$P$9)</f>
        <v/>
      </c>
      <c r="S491" s="19">
        <v>0</v>
      </c>
      <c r="AC491" s="17"/>
    </row>
    <row r="492" spans="1:29" x14ac:dyDescent="0.25">
      <c r="A492" s="51"/>
      <c r="M492" s="17"/>
      <c r="P492" s="19" t="str">
        <f>IF('Data-Plot'!C492="","",$Q$11+('Data-Plot'!C492-'Data-Plot'!D492)*$P$9)</f>
        <v/>
      </c>
      <c r="Q492" s="19" t="str">
        <f>IF('Data-Plot'!C492="","",MAX('Data-Plot'!$C$11:$C$1010)*(1+$Q$9/100))</f>
        <v/>
      </c>
      <c r="R492" s="19" t="str">
        <f>IF('Data-Plot'!C492="","",('Data-Plot'!C492-'Data-Plot'!D492)*$P$9)</f>
        <v/>
      </c>
      <c r="S492" s="19">
        <v>0</v>
      </c>
      <c r="AC492" s="17"/>
    </row>
    <row r="493" spans="1:29" x14ac:dyDescent="0.25">
      <c r="A493" s="51"/>
      <c r="M493" s="17"/>
      <c r="P493" s="19" t="str">
        <f>IF('Data-Plot'!C493="","",$Q$11+('Data-Plot'!C493-'Data-Plot'!D493)*$P$9)</f>
        <v/>
      </c>
      <c r="Q493" s="19" t="str">
        <f>IF('Data-Plot'!C493="","",MAX('Data-Plot'!$C$11:$C$1010)*(1+$Q$9/100))</f>
        <v/>
      </c>
      <c r="R493" s="19" t="str">
        <f>IF('Data-Plot'!C493="","",('Data-Plot'!C493-'Data-Plot'!D493)*$P$9)</f>
        <v/>
      </c>
      <c r="S493" s="19">
        <v>0</v>
      </c>
      <c r="AC493" s="17"/>
    </row>
    <row r="494" spans="1:29" x14ac:dyDescent="0.25">
      <c r="A494" s="51"/>
      <c r="M494" s="17"/>
      <c r="P494" s="19" t="str">
        <f>IF('Data-Plot'!C494="","",$Q$11+('Data-Plot'!C494-'Data-Plot'!D494)*$P$9)</f>
        <v/>
      </c>
      <c r="Q494" s="19" t="str">
        <f>IF('Data-Plot'!C494="","",MAX('Data-Plot'!$C$11:$C$1010)*(1+$Q$9/100))</f>
        <v/>
      </c>
      <c r="R494" s="19" t="str">
        <f>IF('Data-Plot'!C494="","",('Data-Plot'!C494-'Data-Plot'!D494)*$P$9)</f>
        <v/>
      </c>
      <c r="S494" s="19">
        <v>0</v>
      </c>
      <c r="AC494" s="17"/>
    </row>
    <row r="495" spans="1:29" x14ac:dyDescent="0.25">
      <c r="A495" s="51"/>
      <c r="M495" s="17"/>
      <c r="P495" s="19" t="str">
        <f>IF('Data-Plot'!C495="","",$Q$11+('Data-Plot'!C495-'Data-Plot'!D495)*$P$9)</f>
        <v/>
      </c>
      <c r="Q495" s="19" t="str">
        <f>IF('Data-Plot'!C495="","",MAX('Data-Plot'!$C$11:$C$1010)*(1+$Q$9/100))</f>
        <v/>
      </c>
      <c r="R495" s="19" t="str">
        <f>IF('Data-Plot'!C495="","",('Data-Plot'!C495-'Data-Plot'!D495)*$P$9)</f>
        <v/>
      </c>
      <c r="S495" s="19">
        <v>0</v>
      </c>
      <c r="AC495" s="17"/>
    </row>
    <row r="496" spans="1:29" x14ac:dyDescent="0.25">
      <c r="A496" s="51"/>
      <c r="M496" s="17"/>
      <c r="P496" s="19" t="str">
        <f>IF('Data-Plot'!C496="","",$Q$11+('Data-Plot'!C496-'Data-Plot'!D496)*$P$9)</f>
        <v/>
      </c>
      <c r="Q496" s="19" t="str">
        <f>IF('Data-Plot'!C496="","",MAX('Data-Plot'!$C$11:$C$1010)*(1+$Q$9/100))</f>
        <v/>
      </c>
      <c r="R496" s="19" t="str">
        <f>IF('Data-Plot'!C496="","",('Data-Plot'!C496-'Data-Plot'!D496)*$P$9)</f>
        <v/>
      </c>
      <c r="S496" s="19">
        <v>0</v>
      </c>
      <c r="AC496" s="17"/>
    </row>
    <row r="497" spans="1:29" x14ac:dyDescent="0.25">
      <c r="A497" s="51"/>
      <c r="M497" s="17"/>
      <c r="P497" s="19" t="str">
        <f>IF('Data-Plot'!C497="","",$Q$11+('Data-Plot'!C497-'Data-Plot'!D497)*$P$9)</f>
        <v/>
      </c>
      <c r="Q497" s="19" t="str">
        <f>IF('Data-Plot'!C497="","",MAX('Data-Plot'!$C$11:$C$1010)*(1+$Q$9/100))</f>
        <v/>
      </c>
      <c r="R497" s="19" t="str">
        <f>IF('Data-Plot'!C497="","",('Data-Plot'!C497-'Data-Plot'!D497)*$P$9)</f>
        <v/>
      </c>
      <c r="S497" s="19">
        <v>0</v>
      </c>
      <c r="AC497" s="17"/>
    </row>
    <row r="498" spans="1:29" x14ac:dyDescent="0.25">
      <c r="A498" s="51"/>
      <c r="M498" s="17"/>
      <c r="P498" s="19" t="str">
        <f>IF('Data-Plot'!C498="","",$Q$11+('Data-Plot'!C498-'Data-Plot'!D498)*$P$9)</f>
        <v/>
      </c>
      <c r="Q498" s="19" t="str">
        <f>IF('Data-Plot'!C498="","",MAX('Data-Plot'!$C$11:$C$1010)*(1+$Q$9/100))</f>
        <v/>
      </c>
      <c r="R498" s="19" t="str">
        <f>IF('Data-Plot'!C498="","",('Data-Plot'!C498-'Data-Plot'!D498)*$P$9)</f>
        <v/>
      </c>
      <c r="S498" s="19">
        <v>0</v>
      </c>
      <c r="AC498" s="17"/>
    </row>
    <row r="499" spans="1:29" x14ac:dyDescent="0.25">
      <c r="A499" s="51"/>
      <c r="M499" s="17"/>
      <c r="P499" s="19" t="str">
        <f>IF('Data-Plot'!C499="","",$Q$11+('Data-Plot'!C499-'Data-Plot'!D499)*$P$9)</f>
        <v/>
      </c>
      <c r="Q499" s="19" t="str">
        <f>IF('Data-Plot'!C499="","",MAX('Data-Plot'!$C$11:$C$1010)*(1+$Q$9/100))</f>
        <v/>
      </c>
      <c r="R499" s="19" t="str">
        <f>IF('Data-Plot'!C499="","",('Data-Plot'!C499-'Data-Plot'!D499)*$P$9)</f>
        <v/>
      </c>
      <c r="S499" s="19">
        <v>0</v>
      </c>
      <c r="AC499" s="17"/>
    </row>
    <row r="500" spans="1:29" x14ac:dyDescent="0.25">
      <c r="A500" s="51"/>
      <c r="M500" s="17"/>
      <c r="P500" s="19" t="str">
        <f>IF('Data-Plot'!C500="","",$Q$11+('Data-Plot'!C500-'Data-Plot'!D500)*$P$9)</f>
        <v/>
      </c>
      <c r="Q500" s="19" t="str">
        <f>IF('Data-Plot'!C500="","",MAX('Data-Plot'!$C$11:$C$1010)*(1+$Q$9/100))</f>
        <v/>
      </c>
      <c r="R500" s="19" t="str">
        <f>IF('Data-Plot'!C500="","",('Data-Plot'!C500-'Data-Plot'!D500)*$P$9)</f>
        <v/>
      </c>
      <c r="S500" s="19">
        <v>0</v>
      </c>
      <c r="AC500" s="17"/>
    </row>
    <row r="501" spans="1:29" x14ac:dyDescent="0.25">
      <c r="A501" s="51"/>
      <c r="M501" s="17"/>
      <c r="P501" s="19" t="str">
        <f>IF('Data-Plot'!C501="","",$Q$11+('Data-Plot'!C501-'Data-Plot'!D501)*$P$9)</f>
        <v/>
      </c>
      <c r="Q501" s="19" t="str">
        <f>IF('Data-Plot'!C501="","",MAX('Data-Plot'!$C$11:$C$1010)*(1+$Q$9/100))</f>
        <v/>
      </c>
      <c r="R501" s="19" t="str">
        <f>IF('Data-Plot'!C501="","",('Data-Plot'!C501-'Data-Plot'!D501)*$P$9)</f>
        <v/>
      </c>
      <c r="S501" s="19">
        <v>0</v>
      </c>
      <c r="AC501" s="17"/>
    </row>
    <row r="502" spans="1:29" x14ac:dyDescent="0.25">
      <c r="A502" s="51"/>
      <c r="M502" s="17"/>
      <c r="P502" s="19" t="str">
        <f>IF('Data-Plot'!C502="","",$Q$11+('Data-Plot'!C502-'Data-Plot'!D502)*$P$9)</f>
        <v/>
      </c>
      <c r="Q502" s="19" t="str">
        <f>IF('Data-Plot'!C502="","",MAX('Data-Plot'!$C$11:$C$1010)*(1+$Q$9/100))</f>
        <v/>
      </c>
      <c r="R502" s="19" t="str">
        <f>IF('Data-Plot'!C502="","",('Data-Plot'!C502-'Data-Plot'!D502)*$P$9)</f>
        <v/>
      </c>
      <c r="S502" s="19">
        <v>0</v>
      </c>
      <c r="AC502" s="17"/>
    </row>
    <row r="503" spans="1:29" x14ac:dyDescent="0.25">
      <c r="A503" s="51"/>
      <c r="M503" s="17"/>
      <c r="P503" s="19" t="str">
        <f>IF('Data-Plot'!C503="","",$Q$11+('Data-Plot'!C503-'Data-Plot'!D503)*$P$9)</f>
        <v/>
      </c>
      <c r="Q503" s="19" t="str">
        <f>IF('Data-Plot'!C503="","",MAX('Data-Plot'!$C$11:$C$1010)*(1+$Q$9/100))</f>
        <v/>
      </c>
      <c r="R503" s="19" t="str">
        <f>IF('Data-Plot'!C503="","",('Data-Plot'!C503-'Data-Plot'!D503)*$P$9)</f>
        <v/>
      </c>
      <c r="S503" s="19">
        <v>0</v>
      </c>
      <c r="AC503" s="17"/>
    </row>
    <row r="504" spans="1:29" x14ac:dyDescent="0.25">
      <c r="A504" s="51"/>
      <c r="M504" s="17"/>
      <c r="P504" s="19" t="str">
        <f>IF('Data-Plot'!C504="","",$Q$11+('Data-Plot'!C504-'Data-Plot'!D504)*$P$9)</f>
        <v/>
      </c>
      <c r="Q504" s="19" t="str">
        <f>IF('Data-Plot'!C504="","",MAX('Data-Plot'!$C$11:$C$1010)*(1+$Q$9/100))</f>
        <v/>
      </c>
      <c r="R504" s="19" t="str">
        <f>IF('Data-Plot'!C504="","",('Data-Plot'!C504-'Data-Plot'!D504)*$P$9)</f>
        <v/>
      </c>
      <c r="S504" s="19">
        <v>0</v>
      </c>
      <c r="AC504" s="17"/>
    </row>
    <row r="505" spans="1:29" x14ac:dyDescent="0.25">
      <c r="A505" s="51"/>
      <c r="M505" s="17"/>
      <c r="P505" s="19" t="str">
        <f>IF('Data-Plot'!C505="","",$Q$11+('Data-Plot'!C505-'Data-Plot'!D505)*$P$9)</f>
        <v/>
      </c>
      <c r="Q505" s="19" t="str">
        <f>IF('Data-Plot'!C505="","",MAX('Data-Plot'!$C$11:$C$1010)*(1+$Q$9/100))</f>
        <v/>
      </c>
      <c r="R505" s="19" t="str">
        <f>IF('Data-Plot'!C505="","",('Data-Plot'!C505-'Data-Plot'!D505)*$P$9)</f>
        <v/>
      </c>
      <c r="S505" s="19">
        <v>0</v>
      </c>
      <c r="AC505" s="17"/>
    </row>
    <row r="506" spans="1:29" x14ac:dyDescent="0.25">
      <c r="A506" s="51"/>
      <c r="M506" s="17"/>
      <c r="P506" s="19" t="str">
        <f>IF('Data-Plot'!C506="","",$Q$11+('Data-Plot'!C506-'Data-Plot'!D506)*$P$9)</f>
        <v/>
      </c>
      <c r="Q506" s="19" t="str">
        <f>IF('Data-Plot'!C506="","",MAX('Data-Plot'!$C$11:$C$1010)*(1+$Q$9/100))</f>
        <v/>
      </c>
      <c r="R506" s="19" t="str">
        <f>IF('Data-Plot'!C506="","",('Data-Plot'!C506-'Data-Plot'!D506)*$P$9)</f>
        <v/>
      </c>
      <c r="S506" s="19">
        <v>0</v>
      </c>
      <c r="AC506" s="17"/>
    </row>
    <row r="507" spans="1:29" x14ac:dyDescent="0.25">
      <c r="A507" s="51"/>
      <c r="M507" s="17"/>
      <c r="P507" s="19" t="str">
        <f>IF('Data-Plot'!C507="","",$Q$11+('Data-Plot'!C507-'Data-Plot'!D507)*$P$9)</f>
        <v/>
      </c>
      <c r="Q507" s="19" t="str">
        <f>IF('Data-Plot'!C507="","",MAX('Data-Plot'!$C$11:$C$1010)*(1+$Q$9/100))</f>
        <v/>
      </c>
      <c r="R507" s="19" t="str">
        <f>IF('Data-Plot'!C507="","",('Data-Plot'!C507-'Data-Plot'!D507)*$P$9)</f>
        <v/>
      </c>
      <c r="S507" s="19">
        <v>0</v>
      </c>
      <c r="AC507" s="17"/>
    </row>
    <row r="508" spans="1:29" x14ac:dyDescent="0.25">
      <c r="A508" s="51"/>
      <c r="M508" s="17"/>
      <c r="P508" s="19" t="str">
        <f>IF('Data-Plot'!C508="","",$Q$11+('Data-Plot'!C508-'Data-Plot'!D508)*$P$9)</f>
        <v/>
      </c>
      <c r="Q508" s="19" t="str">
        <f>IF('Data-Plot'!C508="","",MAX('Data-Plot'!$C$11:$C$1010)*(1+$Q$9/100))</f>
        <v/>
      </c>
      <c r="R508" s="19" t="str">
        <f>IF('Data-Plot'!C508="","",('Data-Plot'!C508-'Data-Plot'!D508)*$P$9)</f>
        <v/>
      </c>
      <c r="S508" s="19">
        <v>0</v>
      </c>
      <c r="AC508" s="17"/>
    </row>
    <row r="509" spans="1:29" x14ac:dyDescent="0.25">
      <c r="A509" s="51"/>
      <c r="M509" s="17"/>
      <c r="P509" s="19" t="str">
        <f>IF('Data-Plot'!C509="","",$Q$11+('Data-Plot'!C509-'Data-Plot'!D509)*$P$9)</f>
        <v/>
      </c>
      <c r="Q509" s="19" t="str">
        <f>IF('Data-Plot'!C509="","",MAX('Data-Plot'!$C$11:$C$1010)*(1+$Q$9/100))</f>
        <v/>
      </c>
      <c r="R509" s="19" t="str">
        <f>IF('Data-Plot'!C509="","",('Data-Plot'!C509-'Data-Plot'!D509)*$P$9)</f>
        <v/>
      </c>
      <c r="S509" s="19">
        <v>0</v>
      </c>
      <c r="AC509" s="17"/>
    </row>
    <row r="510" spans="1:29" x14ac:dyDescent="0.25">
      <c r="A510" s="51"/>
      <c r="M510" s="17"/>
      <c r="P510" s="19" t="str">
        <f>IF('Data-Plot'!C510="","",$Q$11+('Data-Plot'!C510-'Data-Plot'!D510)*$P$9)</f>
        <v/>
      </c>
      <c r="Q510" s="19" t="str">
        <f>IF('Data-Plot'!C510="","",MAX('Data-Plot'!$C$11:$C$1010)*(1+$Q$9/100))</f>
        <v/>
      </c>
      <c r="R510" s="19" t="str">
        <f>IF('Data-Plot'!C510="","",('Data-Plot'!C510-'Data-Plot'!D510)*$P$9)</f>
        <v/>
      </c>
      <c r="S510" s="19">
        <v>0</v>
      </c>
      <c r="AC510" s="17"/>
    </row>
    <row r="511" spans="1:29" x14ac:dyDescent="0.25">
      <c r="A511" s="51"/>
      <c r="M511" s="17"/>
      <c r="P511" s="19" t="str">
        <f>IF('Data-Plot'!C511="","",$Q$11+('Data-Plot'!C511-'Data-Plot'!D511)*$P$9)</f>
        <v/>
      </c>
      <c r="Q511" s="19" t="str">
        <f>IF('Data-Plot'!C511="","",MAX('Data-Plot'!$C$11:$C$1010)*(1+$Q$9/100))</f>
        <v/>
      </c>
      <c r="R511" s="19" t="str">
        <f>IF('Data-Plot'!C511="","",('Data-Plot'!C511-'Data-Plot'!D511)*$P$9)</f>
        <v/>
      </c>
      <c r="S511" s="19">
        <v>0</v>
      </c>
      <c r="AC511" s="17"/>
    </row>
    <row r="512" spans="1:29" x14ac:dyDescent="0.25">
      <c r="A512" s="51"/>
      <c r="M512" s="17"/>
      <c r="P512" s="19" t="str">
        <f>IF('Data-Plot'!C512="","",$Q$11+('Data-Plot'!C512-'Data-Plot'!D512)*$P$9)</f>
        <v/>
      </c>
      <c r="Q512" s="19" t="str">
        <f>IF('Data-Plot'!C512="","",MAX('Data-Plot'!$C$11:$C$1010)*(1+$Q$9/100))</f>
        <v/>
      </c>
      <c r="R512" s="19" t="str">
        <f>IF('Data-Plot'!C512="","",('Data-Plot'!C512-'Data-Plot'!D512)*$P$9)</f>
        <v/>
      </c>
      <c r="S512" s="19">
        <v>0</v>
      </c>
      <c r="AC512" s="17"/>
    </row>
    <row r="513" spans="1:29" x14ac:dyDescent="0.25">
      <c r="A513" s="51"/>
      <c r="M513" s="17"/>
      <c r="P513" s="19" t="str">
        <f>IF('Data-Plot'!C513="","",$Q$11+('Data-Plot'!C513-'Data-Plot'!D513)*$P$9)</f>
        <v/>
      </c>
      <c r="Q513" s="19" t="str">
        <f>IF('Data-Plot'!C513="","",MAX('Data-Plot'!$C$11:$C$1010)*(1+$Q$9/100))</f>
        <v/>
      </c>
      <c r="R513" s="19" t="str">
        <f>IF('Data-Plot'!C513="","",('Data-Plot'!C513-'Data-Plot'!D513)*$P$9)</f>
        <v/>
      </c>
      <c r="S513" s="19">
        <v>0</v>
      </c>
      <c r="AC513" s="17"/>
    </row>
    <row r="514" spans="1:29" x14ac:dyDescent="0.25">
      <c r="A514" s="51"/>
      <c r="M514" s="17"/>
      <c r="P514" s="19" t="str">
        <f>IF('Data-Plot'!C514="","",$Q$11+('Data-Plot'!C514-'Data-Plot'!D514)*$P$9)</f>
        <v/>
      </c>
      <c r="Q514" s="19" t="str">
        <f>IF('Data-Plot'!C514="","",MAX('Data-Plot'!$C$11:$C$1010)*(1+$Q$9/100))</f>
        <v/>
      </c>
      <c r="R514" s="19" t="str">
        <f>IF('Data-Plot'!C514="","",('Data-Plot'!C514-'Data-Plot'!D514)*$P$9)</f>
        <v/>
      </c>
      <c r="S514" s="19">
        <v>0</v>
      </c>
      <c r="AC514" s="17"/>
    </row>
    <row r="515" spans="1:29" x14ac:dyDescent="0.25">
      <c r="A515" s="51"/>
      <c r="M515" s="17"/>
      <c r="P515" s="19" t="str">
        <f>IF('Data-Plot'!C515="","",$Q$11+('Data-Plot'!C515-'Data-Plot'!D515)*$P$9)</f>
        <v/>
      </c>
      <c r="Q515" s="19" t="str">
        <f>IF('Data-Plot'!C515="","",MAX('Data-Plot'!$C$11:$C$1010)*(1+$Q$9/100))</f>
        <v/>
      </c>
      <c r="R515" s="19" t="str">
        <f>IF('Data-Plot'!C515="","",('Data-Plot'!C515-'Data-Plot'!D515)*$P$9)</f>
        <v/>
      </c>
      <c r="S515" s="19">
        <v>0</v>
      </c>
      <c r="AC515" s="17"/>
    </row>
    <row r="516" spans="1:29" x14ac:dyDescent="0.25">
      <c r="A516" s="51"/>
      <c r="M516" s="17"/>
      <c r="P516" s="19" t="str">
        <f>IF('Data-Plot'!C516="","",$Q$11+('Data-Plot'!C516-'Data-Plot'!D516)*$P$9)</f>
        <v/>
      </c>
      <c r="Q516" s="19" t="str">
        <f>IF('Data-Plot'!C516="","",MAX('Data-Plot'!$C$11:$C$1010)*(1+$Q$9/100))</f>
        <v/>
      </c>
      <c r="R516" s="19" t="str">
        <f>IF('Data-Plot'!C516="","",('Data-Plot'!C516-'Data-Plot'!D516)*$P$9)</f>
        <v/>
      </c>
      <c r="S516" s="19">
        <v>0</v>
      </c>
      <c r="AC516" s="17"/>
    </row>
    <row r="517" spans="1:29" x14ac:dyDescent="0.25">
      <c r="A517" s="51"/>
      <c r="M517" s="17"/>
      <c r="P517" s="19" t="str">
        <f>IF('Data-Plot'!C517="","",$Q$11+('Data-Plot'!C517-'Data-Plot'!D517)*$P$9)</f>
        <v/>
      </c>
      <c r="Q517" s="19" t="str">
        <f>IF('Data-Plot'!C517="","",MAX('Data-Plot'!$C$11:$C$1010)*(1+$Q$9/100))</f>
        <v/>
      </c>
      <c r="R517" s="19" t="str">
        <f>IF('Data-Plot'!C517="","",('Data-Plot'!C517-'Data-Plot'!D517)*$P$9)</f>
        <v/>
      </c>
      <c r="S517" s="19">
        <v>0</v>
      </c>
      <c r="AC517" s="17"/>
    </row>
    <row r="518" spans="1:29" x14ac:dyDescent="0.25">
      <c r="A518" s="51"/>
      <c r="M518" s="17"/>
      <c r="P518" s="19" t="str">
        <f>IF('Data-Plot'!C518="","",$Q$11+('Data-Plot'!C518-'Data-Plot'!D518)*$P$9)</f>
        <v/>
      </c>
      <c r="Q518" s="19" t="str">
        <f>IF('Data-Plot'!C518="","",MAX('Data-Plot'!$C$11:$C$1010)*(1+$Q$9/100))</f>
        <v/>
      </c>
      <c r="R518" s="19" t="str">
        <f>IF('Data-Plot'!C518="","",('Data-Plot'!C518-'Data-Plot'!D518)*$P$9)</f>
        <v/>
      </c>
      <c r="S518" s="19">
        <v>0</v>
      </c>
      <c r="AC518" s="17"/>
    </row>
    <row r="519" spans="1:29" x14ac:dyDescent="0.25">
      <c r="A519" s="51"/>
      <c r="M519" s="17"/>
      <c r="P519" s="19" t="str">
        <f>IF('Data-Plot'!C519="","",$Q$11+('Data-Plot'!C519-'Data-Plot'!D519)*$P$9)</f>
        <v/>
      </c>
      <c r="Q519" s="19" t="str">
        <f>IF('Data-Plot'!C519="","",MAX('Data-Plot'!$C$11:$C$1010)*(1+$Q$9/100))</f>
        <v/>
      </c>
      <c r="R519" s="19" t="str">
        <f>IF('Data-Plot'!C519="","",('Data-Plot'!C519-'Data-Plot'!D519)*$P$9)</f>
        <v/>
      </c>
      <c r="S519" s="19">
        <v>0</v>
      </c>
      <c r="AC519" s="17"/>
    </row>
    <row r="520" spans="1:29" x14ac:dyDescent="0.25">
      <c r="A520" s="51"/>
      <c r="M520" s="17"/>
      <c r="P520" s="19" t="str">
        <f>IF('Data-Plot'!C520="","",$Q$11+('Data-Plot'!C520-'Data-Plot'!D520)*$P$9)</f>
        <v/>
      </c>
      <c r="Q520" s="19" t="str">
        <f>IF('Data-Plot'!C520="","",MAX('Data-Plot'!$C$11:$C$1010)*(1+$Q$9/100))</f>
        <v/>
      </c>
      <c r="R520" s="19" t="str">
        <f>IF('Data-Plot'!C520="","",('Data-Plot'!C520-'Data-Plot'!D520)*$P$9)</f>
        <v/>
      </c>
      <c r="S520" s="19">
        <v>0</v>
      </c>
      <c r="AC520" s="17"/>
    </row>
    <row r="521" spans="1:29" x14ac:dyDescent="0.25">
      <c r="A521" s="51"/>
      <c r="M521" s="17"/>
      <c r="P521" s="19" t="str">
        <f>IF('Data-Plot'!C521="","",$Q$11+('Data-Plot'!C521-'Data-Plot'!D521)*$P$9)</f>
        <v/>
      </c>
      <c r="Q521" s="19" t="str">
        <f>IF('Data-Plot'!C521="","",MAX('Data-Plot'!$C$11:$C$1010)*(1+$Q$9/100))</f>
        <v/>
      </c>
      <c r="R521" s="19" t="str">
        <f>IF('Data-Plot'!C521="","",('Data-Plot'!C521-'Data-Plot'!D521)*$P$9)</f>
        <v/>
      </c>
      <c r="S521" s="19">
        <v>0</v>
      </c>
      <c r="AC521" s="17"/>
    </row>
    <row r="522" spans="1:29" x14ac:dyDescent="0.25">
      <c r="M522" s="17"/>
      <c r="P522" s="19" t="str">
        <f>IF('Data-Plot'!C522="","",$Q$11+('Data-Plot'!C522-'Data-Plot'!D522)*$P$9)</f>
        <v/>
      </c>
      <c r="Q522" s="19" t="str">
        <f>IF('Data-Plot'!C522="","",MAX('Data-Plot'!$C$11:$C$1010)*(1+$Q$9/100))</f>
        <v/>
      </c>
      <c r="R522" s="19" t="str">
        <f>IF('Data-Plot'!C522="","",('Data-Plot'!C522-'Data-Plot'!D522)*$P$9)</f>
        <v/>
      </c>
      <c r="S522" s="19">
        <v>0</v>
      </c>
      <c r="AC522" s="17"/>
    </row>
    <row r="523" spans="1:29" x14ac:dyDescent="0.25">
      <c r="M523" s="17"/>
      <c r="P523" s="19" t="str">
        <f>IF('Data-Plot'!C523="","",$Q$11+('Data-Plot'!C523-'Data-Plot'!D523)*$P$9)</f>
        <v/>
      </c>
      <c r="Q523" s="19" t="str">
        <f>IF('Data-Plot'!C523="","",MAX('Data-Plot'!$C$11:$C$1010)*(1+$Q$9/100))</f>
        <v/>
      </c>
      <c r="R523" s="19" t="str">
        <f>IF('Data-Plot'!C523="","",('Data-Plot'!C523-'Data-Plot'!D523)*$P$9)</f>
        <v/>
      </c>
      <c r="S523" s="19">
        <v>0</v>
      </c>
      <c r="AC523" s="17"/>
    </row>
    <row r="524" spans="1:29" x14ac:dyDescent="0.25">
      <c r="M524" s="17"/>
      <c r="P524" s="19" t="str">
        <f>IF('Data-Plot'!C524="","",$Q$11+('Data-Plot'!C524-'Data-Plot'!D524)*$P$9)</f>
        <v/>
      </c>
      <c r="Q524" s="19" t="str">
        <f>IF('Data-Plot'!C524="","",MAX('Data-Plot'!$C$11:$C$1010)*(1+$Q$9/100))</f>
        <v/>
      </c>
      <c r="R524" s="19" t="str">
        <f>IF('Data-Plot'!C524="","",('Data-Plot'!C524-'Data-Plot'!D524)*$P$9)</f>
        <v/>
      </c>
      <c r="S524" s="19">
        <v>0</v>
      </c>
      <c r="AC524" s="17"/>
    </row>
    <row r="525" spans="1:29" x14ac:dyDescent="0.25">
      <c r="M525" s="17"/>
      <c r="P525" s="19" t="str">
        <f>IF('Data-Plot'!C525="","",$Q$11+('Data-Plot'!C525-'Data-Plot'!D525)*$P$9)</f>
        <v/>
      </c>
      <c r="Q525" s="19" t="str">
        <f>IF('Data-Plot'!C525="","",MAX('Data-Plot'!$C$11:$C$1010)*(1+$Q$9/100))</f>
        <v/>
      </c>
      <c r="R525" s="19" t="str">
        <f>IF('Data-Plot'!C525="","",('Data-Plot'!C525-'Data-Plot'!D525)*$P$9)</f>
        <v/>
      </c>
      <c r="S525" s="19">
        <v>0</v>
      </c>
      <c r="AC525" s="17"/>
    </row>
    <row r="526" spans="1:29" x14ac:dyDescent="0.25">
      <c r="M526" s="17"/>
      <c r="P526" s="19" t="str">
        <f>IF('Data-Plot'!C526="","",$Q$11+('Data-Plot'!C526-'Data-Plot'!D526)*$P$9)</f>
        <v/>
      </c>
      <c r="Q526" s="19" t="str">
        <f>IF('Data-Plot'!C526="","",MAX('Data-Plot'!$C$11:$C$1010)*(1+$Q$9/100))</f>
        <v/>
      </c>
      <c r="R526" s="19" t="str">
        <f>IF('Data-Plot'!C526="","",('Data-Plot'!C526-'Data-Plot'!D526)*$P$9)</f>
        <v/>
      </c>
      <c r="S526" s="19">
        <v>0</v>
      </c>
      <c r="AC526" s="17"/>
    </row>
    <row r="527" spans="1:29" x14ac:dyDescent="0.25">
      <c r="M527" s="17"/>
      <c r="P527" s="19" t="str">
        <f>IF('Data-Plot'!C527="","",$Q$11+('Data-Plot'!C527-'Data-Plot'!D527)*$P$9)</f>
        <v/>
      </c>
      <c r="Q527" s="19" t="str">
        <f>IF('Data-Plot'!C527="","",MAX('Data-Plot'!$C$11:$C$1010)*(1+$Q$9/100))</f>
        <v/>
      </c>
      <c r="R527" s="19" t="str">
        <f>IF('Data-Plot'!C527="","",('Data-Plot'!C527-'Data-Plot'!D527)*$P$9)</f>
        <v/>
      </c>
      <c r="S527" s="19">
        <v>0</v>
      </c>
      <c r="AC527" s="17"/>
    </row>
    <row r="528" spans="1:29" x14ac:dyDescent="0.25">
      <c r="M528" s="17"/>
      <c r="P528" s="19" t="str">
        <f>IF('Data-Plot'!C528="","",$Q$11+('Data-Plot'!C528-'Data-Plot'!D528)*$P$9)</f>
        <v/>
      </c>
      <c r="Q528" s="19" t="str">
        <f>IF('Data-Plot'!C528="","",MAX('Data-Plot'!$C$11:$C$1010)*(1+$Q$9/100))</f>
        <v/>
      </c>
      <c r="R528" s="19" t="str">
        <f>IF('Data-Plot'!C528="","",('Data-Plot'!C528-'Data-Plot'!D528)*$P$9)</f>
        <v/>
      </c>
      <c r="S528" s="19">
        <v>0</v>
      </c>
      <c r="AC528" s="17"/>
    </row>
    <row r="529" spans="13:29" x14ac:dyDescent="0.25">
      <c r="M529" s="17"/>
      <c r="P529" s="19" t="str">
        <f>IF('Data-Plot'!C529="","",$Q$11+('Data-Plot'!C529-'Data-Plot'!D529)*$P$9)</f>
        <v/>
      </c>
      <c r="Q529" s="19" t="str">
        <f>IF('Data-Plot'!C529="","",MAX('Data-Plot'!$C$11:$C$1010)*(1+$Q$9/100))</f>
        <v/>
      </c>
      <c r="R529" s="19" t="str">
        <f>IF('Data-Plot'!C529="","",('Data-Plot'!C529-'Data-Plot'!D529)*$P$9)</f>
        <v/>
      </c>
      <c r="S529" s="19">
        <v>0</v>
      </c>
      <c r="AC529" s="17"/>
    </row>
    <row r="530" spans="13:29" x14ac:dyDescent="0.25">
      <c r="M530" s="17"/>
      <c r="P530" s="19" t="str">
        <f>IF('Data-Plot'!C530="","",$Q$11+('Data-Plot'!C530-'Data-Plot'!D530)*$P$9)</f>
        <v/>
      </c>
      <c r="Q530" s="19" t="str">
        <f>IF('Data-Plot'!C530="","",MAX('Data-Plot'!$C$11:$C$1010)*(1+$Q$9/100))</f>
        <v/>
      </c>
      <c r="R530" s="19" t="str">
        <f>IF('Data-Plot'!C530="","",('Data-Plot'!C530-'Data-Plot'!D530)*$P$9)</f>
        <v/>
      </c>
      <c r="S530" s="19">
        <v>0</v>
      </c>
      <c r="AC530" s="17"/>
    </row>
    <row r="531" spans="13:29" x14ac:dyDescent="0.25">
      <c r="M531" s="17"/>
      <c r="P531" s="19" t="str">
        <f>IF('Data-Plot'!C531="","",$Q$11+('Data-Plot'!C531-'Data-Plot'!D531)*$P$9)</f>
        <v/>
      </c>
      <c r="Q531" s="19" t="str">
        <f>IF('Data-Plot'!C531="","",MAX('Data-Plot'!$C$11:$C$1010)*(1+$Q$9/100))</f>
        <v/>
      </c>
      <c r="R531" s="19" t="str">
        <f>IF('Data-Plot'!C531="","",('Data-Plot'!C531-'Data-Plot'!D531)*$P$9)</f>
        <v/>
      </c>
      <c r="S531" s="19">
        <v>0</v>
      </c>
      <c r="AC531" s="17"/>
    </row>
    <row r="532" spans="13:29" x14ac:dyDescent="0.25">
      <c r="M532" s="17"/>
      <c r="P532" s="19" t="str">
        <f>IF('Data-Plot'!C532="","",$Q$11+('Data-Plot'!C532-'Data-Plot'!D532)*$P$9)</f>
        <v/>
      </c>
      <c r="Q532" s="19" t="str">
        <f>IF('Data-Plot'!C532="","",MAX('Data-Plot'!$C$11:$C$1010)*(1+$Q$9/100))</f>
        <v/>
      </c>
      <c r="R532" s="19" t="str">
        <f>IF('Data-Plot'!C532="","",('Data-Plot'!C532-'Data-Plot'!D532)*$P$9)</f>
        <v/>
      </c>
      <c r="S532" s="19">
        <v>0</v>
      </c>
      <c r="AC532" s="17"/>
    </row>
    <row r="533" spans="13:29" x14ac:dyDescent="0.25">
      <c r="M533" s="17"/>
      <c r="P533" s="19" t="str">
        <f>IF('Data-Plot'!C533="","",$Q$11+('Data-Plot'!C533-'Data-Plot'!D533)*$P$9)</f>
        <v/>
      </c>
      <c r="Q533" s="19" t="str">
        <f>IF('Data-Plot'!C533="","",MAX('Data-Plot'!$C$11:$C$1010)*(1+$Q$9/100))</f>
        <v/>
      </c>
      <c r="R533" s="19" t="str">
        <f>IF('Data-Plot'!C533="","",('Data-Plot'!C533-'Data-Plot'!D533)*$P$9)</f>
        <v/>
      </c>
      <c r="S533" s="19">
        <v>0</v>
      </c>
      <c r="AC533" s="17"/>
    </row>
    <row r="534" spans="13:29" x14ac:dyDescent="0.25">
      <c r="M534" s="17"/>
      <c r="P534" s="19" t="str">
        <f>IF('Data-Plot'!C534="","",$Q$11+('Data-Plot'!C534-'Data-Plot'!D534)*$P$9)</f>
        <v/>
      </c>
      <c r="Q534" s="19" t="str">
        <f>IF('Data-Plot'!C534="","",MAX('Data-Plot'!$C$11:$C$1010)*(1+$Q$9/100))</f>
        <v/>
      </c>
      <c r="R534" s="19" t="str">
        <f>IF('Data-Plot'!C534="","",('Data-Plot'!C534-'Data-Plot'!D534)*$P$9)</f>
        <v/>
      </c>
      <c r="S534" s="19">
        <v>0</v>
      </c>
      <c r="AC534" s="17"/>
    </row>
    <row r="535" spans="13:29" x14ac:dyDescent="0.25">
      <c r="M535" s="17"/>
      <c r="P535" s="19" t="str">
        <f>IF('Data-Plot'!C535="","",$Q$11+('Data-Plot'!C535-'Data-Plot'!D535)*$P$9)</f>
        <v/>
      </c>
      <c r="Q535" s="19" t="str">
        <f>IF('Data-Plot'!C535="","",MAX('Data-Plot'!$C$11:$C$1010)*(1+$Q$9/100))</f>
        <v/>
      </c>
      <c r="R535" s="19" t="str">
        <f>IF('Data-Plot'!C535="","",('Data-Plot'!C535-'Data-Plot'!D535)*$P$9)</f>
        <v/>
      </c>
      <c r="S535" s="19">
        <v>0</v>
      </c>
      <c r="AC535" s="17"/>
    </row>
    <row r="536" spans="13:29" x14ac:dyDescent="0.25">
      <c r="M536" s="17"/>
      <c r="P536" s="19" t="str">
        <f>IF('Data-Plot'!C536="","",$Q$11+('Data-Plot'!C536-'Data-Plot'!D536)*$P$9)</f>
        <v/>
      </c>
      <c r="Q536" s="19" t="str">
        <f>IF('Data-Plot'!C536="","",MAX('Data-Plot'!$C$11:$C$1010)*(1+$Q$9/100))</f>
        <v/>
      </c>
      <c r="R536" s="19" t="str">
        <f>IF('Data-Plot'!C536="","",('Data-Plot'!C536-'Data-Plot'!D536)*$P$9)</f>
        <v/>
      </c>
      <c r="S536" s="19">
        <v>0</v>
      </c>
      <c r="AC536" s="17"/>
    </row>
    <row r="537" spans="13:29" x14ac:dyDescent="0.25">
      <c r="M537" s="17"/>
      <c r="P537" s="19" t="str">
        <f>IF('Data-Plot'!C537="","",$Q$11+('Data-Plot'!C537-'Data-Plot'!D537)*$P$9)</f>
        <v/>
      </c>
      <c r="Q537" s="19" t="str">
        <f>IF('Data-Plot'!C537="","",MAX('Data-Plot'!$C$11:$C$1010)*(1+$Q$9/100))</f>
        <v/>
      </c>
      <c r="R537" s="19" t="str">
        <f>IF('Data-Plot'!C537="","",('Data-Plot'!C537-'Data-Plot'!D537)*$P$9)</f>
        <v/>
      </c>
      <c r="S537" s="19">
        <v>0</v>
      </c>
      <c r="AC537" s="17"/>
    </row>
    <row r="538" spans="13:29" x14ac:dyDescent="0.25">
      <c r="M538" s="17"/>
      <c r="P538" s="19" t="str">
        <f>IF('Data-Plot'!C538="","",$Q$11+('Data-Plot'!C538-'Data-Plot'!D538)*$P$9)</f>
        <v/>
      </c>
      <c r="Q538" s="19" t="str">
        <f>IF('Data-Plot'!C538="","",MAX('Data-Plot'!$C$11:$C$1010)*(1+$Q$9/100))</f>
        <v/>
      </c>
      <c r="R538" s="19" t="str">
        <f>IF('Data-Plot'!C538="","",('Data-Plot'!C538-'Data-Plot'!D538)*$P$9)</f>
        <v/>
      </c>
      <c r="S538" s="19">
        <v>0</v>
      </c>
      <c r="AC538" s="17"/>
    </row>
    <row r="539" spans="13:29" x14ac:dyDescent="0.25">
      <c r="M539" s="17"/>
      <c r="P539" s="19" t="str">
        <f>IF('Data-Plot'!C539="","",$Q$11+('Data-Plot'!C539-'Data-Plot'!D539)*$P$9)</f>
        <v/>
      </c>
      <c r="Q539" s="19" t="str">
        <f>IF('Data-Plot'!C539="","",MAX('Data-Plot'!$C$11:$C$1010)*(1+$Q$9/100))</f>
        <v/>
      </c>
      <c r="R539" s="19" t="str">
        <f>IF('Data-Plot'!C539="","",('Data-Plot'!C539-'Data-Plot'!D539)*$P$9)</f>
        <v/>
      </c>
      <c r="S539" s="19">
        <v>0</v>
      </c>
      <c r="AC539" s="17"/>
    </row>
    <row r="540" spans="13:29" x14ac:dyDescent="0.25">
      <c r="M540" s="17"/>
      <c r="P540" s="19" t="str">
        <f>IF('Data-Plot'!C540="","",$Q$11+('Data-Plot'!C540-'Data-Plot'!D540)*$P$9)</f>
        <v/>
      </c>
      <c r="Q540" s="19" t="str">
        <f>IF('Data-Plot'!C540="","",MAX('Data-Plot'!$C$11:$C$1010)*(1+$Q$9/100))</f>
        <v/>
      </c>
      <c r="R540" s="19" t="str">
        <f>IF('Data-Plot'!C540="","",('Data-Plot'!C540-'Data-Plot'!D540)*$P$9)</f>
        <v/>
      </c>
      <c r="S540" s="19">
        <v>0</v>
      </c>
      <c r="AC540" s="17"/>
    </row>
    <row r="541" spans="13:29" x14ac:dyDescent="0.25">
      <c r="M541" s="17"/>
      <c r="P541" s="19" t="str">
        <f>IF('Data-Plot'!C541="","",$Q$11+('Data-Plot'!C541-'Data-Plot'!D541)*$P$9)</f>
        <v/>
      </c>
      <c r="Q541" s="19" t="str">
        <f>IF('Data-Plot'!C541="","",MAX('Data-Plot'!$C$11:$C$1010)*(1+$Q$9/100))</f>
        <v/>
      </c>
      <c r="R541" s="19" t="str">
        <f>IF('Data-Plot'!C541="","",('Data-Plot'!C541-'Data-Plot'!D541)*$P$9)</f>
        <v/>
      </c>
      <c r="S541" s="19">
        <v>0</v>
      </c>
      <c r="AC541" s="17"/>
    </row>
    <row r="542" spans="13:29" x14ac:dyDescent="0.25">
      <c r="M542" s="17"/>
      <c r="P542" s="19" t="str">
        <f>IF('Data-Plot'!C542="","",$Q$11+('Data-Plot'!C542-'Data-Plot'!D542)*$P$9)</f>
        <v/>
      </c>
      <c r="Q542" s="19" t="str">
        <f>IF('Data-Plot'!C542="","",MAX('Data-Plot'!$C$11:$C$1010)*(1+$Q$9/100))</f>
        <v/>
      </c>
      <c r="R542" s="19" t="str">
        <f>IF('Data-Plot'!C542="","",('Data-Plot'!C542-'Data-Plot'!D542)*$P$9)</f>
        <v/>
      </c>
      <c r="S542" s="19">
        <v>0</v>
      </c>
      <c r="AC542" s="17"/>
    </row>
    <row r="543" spans="13:29" x14ac:dyDescent="0.25">
      <c r="M543" s="17"/>
      <c r="P543" s="19" t="str">
        <f>IF('Data-Plot'!C543="","",$Q$11+('Data-Plot'!C543-'Data-Plot'!D543)*$P$9)</f>
        <v/>
      </c>
      <c r="Q543" s="19" t="str">
        <f>IF('Data-Plot'!C543="","",MAX('Data-Plot'!$C$11:$C$1010)*(1+$Q$9/100))</f>
        <v/>
      </c>
      <c r="R543" s="19" t="str">
        <f>IF('Data-Plot'!C543="","",('Data-Plot'!C543-'Data-Plot'!D543)*$P$9)</f>
        <v/>
      </c>
      <c r="S543" s="19">
        <v>0</v>
      </c>
      <c r="AC543" s="17"/>
    </row>
    <row r="544" spans="13:29" x14ac:dyDescent="0.25">
      <c r="M544" s="17"/>
      <c r="P544" s="19" t="str">
        <f>IF('Data-Plot'!C544="","",$Q$11+('Data-Plot'!C544-'Data-Plot'!D544)*$P$9)</f>
        <v/>
      </c>
      <c r="Q544" s="19" t="str">
        <f>IF('Data-Plot'!C544="","",MAX('Data-Plot'!$C$11:$C$1010)*(1+$Q$9/100))</f>
        <v/>
      </c>
      <c r="R544" s="19" t="str">
        <f>IF('Data-Plot'!C544="","",('Data-Plot'!C544-'Data-Plot'!D544)*$P$9)</f>
        <v/>
      </c>
      <c r="S544" s="19">
        <v>0</v>
      </c>
      <c r="AC544" s="17"/>
    </row>
    <row r="545" spans="13:29" x14ac:dyDescent="0.25">
      <c r="M545" s="17"/>
      <c r="P545" s="19" t="str">
        <f>IF('Data-Plot'!C545="","",$Q$11+('Data-Plot'!C545-'Data-Plot'!D545)*$P$9)</f>
        <v/>
      </c>
      <c r="Q545" s="19" t="str">
        <f>IF('Data-Plot'!C545="","",MAX('Data-Plot'!$C$11:$C$1010)*(1+$Q$9/100))</f>
        <v/>
      </c>
      <c r="R545" s="19" t="str">
        <f>IF('Data-Plot'!C545="","",('Data-Plot'!C545-'Data-Plot'!D545)*$P$9)</f>
        <v/>
      </c>
      <c r="S545" s="19">
        <v>0</v>
      </c>
      <c r="AC545" s="17"/>
    </row>
    <row r="546" spans="13:29" x14ac:dyDescent="0.25">
      <c r="M546" s="17"/>
      <c r="P546" s="19" t="str">
        <f>IF('Data-Plot'!C546="","",$Q$11+('Data-Plot'!C546-'Data-Plot'!D546)*$P$9)</f>
        <v/>
      </c>
      <c r="Q546" s="19" t="str">
        <f>IF('Data-Plot'!C546="","",MAX('Data-Plot'!$C$11:$C$1010)*(1+$Q$9/100))</f>
        <v/>
      </c>
      <c r="R546" s="19" t="str">
        <f>IF('Data-Plot'!C546="","",('Data-Plot'!C546-'Data-Plot'!D546)*$P$9)</f>
        <v/>
      </c>
      <c r="S546" s="19">
        <v>0</v>
      </c>
      <c r="AC546" s="17"/>
    </row>
    <row r="547" spans="13:29" x14ac:dyDescent="0.25">
      <c r="M547" s="17"/>
      <c r="P547" s="19" t="str">
        <f>IF('Data-Plot'!C547="","",$Q$11+('Data-Plot'!C547-'Data-Plot'!D547)*$P$9)</f>
        <v/>
      </c>
      <c r="Q547" s="19" t="str">
        <f>IF('Data-Plot'!C547="","",MAX('Data-Plot'!$C$11:$C$1010)*(1+$Q$9/100))</f>
        <v/>
      </c>
      <c r="R547" s="19" t="str">
        <f>IF('Data-Plot'!C547="","",('Data-Plot'!C547-'Data-Plot'!D547)*$P$9)</f>
        <v/>
      </c>
      <c r="S547" s="19">
        <v>0</v>
      </c>
      <c r="AC547" s="17"/>
    </row>
    <row r="548" spans="13:29" x14ac:dyDescent="0.25">
      <c r="M548" s="17"/>
      <c r="P548" s="19" t="str">
        <f>IF('Data-Plot'!C548="","",$Q$11+('Data-Plot'!C548-'Data-Plot'!D548)*$P$9)</f>
        <v/>
      </c>
      <c r="Q548" s="19" t="str">
        <f>IF('Data-Plot'!C548="","",MAX('Data-Plot'!$C$11:$C$1010)*(1+$Q$9/100))</f>
        <v/>
      </c>
      <c r="R548" s="19" t="str">
        <f>IF('Data-Plot'!C548="","",('Data-Plot'!C548-'Data-Plot'!D548)*$P$9)</f>
        <v/>
      </c>
      <c r="S548" s="19">
        <v>0</v>
      </c>
      <c r="AC548" s="17"/>
    </row>
    <row r="549" spans="13:29" x14ac:dyDescent="0.25">
      <c r="M549" s="17"/>
      <c r="P549" s="19" t="str">
        <f>IF('Data-Plot'!C549="","",$Q$11+('Data-Plot'!C549-'Data-Plot'!D549)*$P$9)</f>
        <v/>
      </c>
      <c r="Q549" s="19" t="str">
        <f>IF('Data-Plot'!C549="","",MAX('Data-Plot'!$C$11:$C$1010)*(1+$Q$9/100))</f>
        <v/>
      </c>
      <c r="R549" s="19" t="str">
        <f>IF('Data-Plot'!C549="","",('Data-Plot'!C549-'Data-Plot'!D549)*$P$9)</f>
        <v/>
      </c>
      <c r="S549" s="19">
        <v>0</v>
      </c>
      <c r="AC549" s="17"/>
    </row>
    <row r="550" spans="13:29" x14ac:dyDescent="0.25">
      <c r="M550" s="17"/>
      <c r="P550" s="19" t="str">
        <f>IF('Data-Plot'!C550="","",$Q$11+('Data-Plot'!C550-'Data-Plot'!D550)*$P$9)</f>
        <v/>
      </c>
      <c r="Q550" s="19" t="str">
        <f>IF('Data-Plot'!C550="","",MAX('Data-Plot'!$C$11:$C$1010)*(1+$Q$9/100))</f>
        <v/>
      </c>
      <c r="R550" s="19" t="str">
        <f>IF('Data-Plot'!C550="","",('Data-Plot'!C550-'Data-Plot'!D550)*$P$9)</f>
        <v/>
      </c>
      <c r="S550" s="19">
        <v>0</v>
      </c>
      <c r="AC550" s="17"/>
    </row>
    <row r="551" spans="13:29" x14ac:dyDescent="0.25">
      <c r="M551" s="17"/>
      <c r="P551" s="19" t="str">
        <f>IF('Data-Plot'!C551="","",$Q$11+('Data-Plot'!C551-'Data-Plot'!D551)*$P$9)</f>
        <v/>
      </c>
      <c r="Q551" s="19" t="str">
        <f>IF('Data-Plot'!C551="","",MAX('Data-Plot'!$C$11:$C$1010)*(1+$Q$9/100))</f>
        <v/>
      </c>
      <c r="R551" s="19" t="str">
        <f>IF('Data-Plot'!C551="","",('Data-Plot'!C551-'Data-Plot'!D551)*$P$9)</f>
        <v/>
      </c>
      <c r="S551" s="19">
        <v>0</v>
      </c>
      <c r="AC551" s="17"/>
    </row>
    <row r="552" spans="13:29" x14ac:dyDescent="0.25">
      <c r="M552" s="17"/>
      <c r="P552" s="19" t="str">
        <f>IF('Data-Plot'!C552="","",$Q$11+('Data-Plot'!C552-'Data-Plot'!D552)*$P$9)</f>
        <v/>
      </c>
      <c r="Q552" s="19" t="str">
        <f>IF('Data-Plot'!C552="","",MAX('Data-Plot'!$C$11:$C$1010)*(1+$Q$9/100))</f>
        <v/>
      </c>
      <c r="R552" s="19" t="str">
        <f>IF('Data-Plot'!C552="","",('Data-Plot'!C552-'Data-Plot'!D552)*$P$9)</f>
        <v/>
      </c>
      <c r="S552" s="19">
        <v>0</v>
      </c>
      <c r="AC552" s="17"/>
    </row>
    <row r="553" spans="13:29" x14ac:dyDescent="0.25">
      <c r="M553" s="17"/>
      <c r="P553" s="19" t="str">
        <f>IF('Data-Plot'!C553="","",$Q$11+('Data-Plot'!C553-'Data-Plot'!D553)*$P$9)</f>
        <v/>
      </c>
      <c r="Q553" s="19" t="str">
        <f>IF('Data-Plot'!C553="","",MAX('Data-Plot'!$C$11:$C$1010)*(1+$Q$9/100))</f>
        <v/>
      </c>
      <c r="R553" s="19" t="str">
        <f>IF('Data-Plot'!C553="","",('Data-Plot'!C553-'Data-Plot'!D553)*$P$9)</f>
        <v/>
      </c>
      <c r="S553" s="19">
        <v>0</v>
      </c>
      <c r="AC553" s="17"/>
    </row>
    <row r="554" spans="13:29" x14ac:dyDescent="0.25">
      <c r="M554" s="17"/>
      <c r="P554" s="19" t="str">
        <f>IF('Data-Plot'!C554="","",$Q$11+('Data-Plot'!C554-'Data-Plot'!D554)*$P$9)</f>
        <v/>
      </c>
      <c r="Q554" s="19" t="str">
        <f>IF('Data-Plot'!C554="","",MAX('Data-Plot'!$C$11:$C$1010)*(1+$Q$9/100))</f>
        <v/>
      </c>
      <c r="R554" s="19" t="str">
        <f>IF('Data-Plot'!C554="","",('Data-Plot'!C554-'Data-Plot'!D554)*$P$9)</f>
        <v/>
      </c>
      <c r="S554" s="19">
        <v>0</v>
      </c>
      <c r="AC554" s="17"/>
    </row>
    <row r="555" spans="13:29" x14ac:dyDescent="0.25">
      <c r="M555" s="17"/>
      <c r="P555" s="19" t="str">
        <f>IF('Data-Plot'!C555="","",$Q$11+('Data-Plot'!C555-'Data-Plot'!D555)*$P$9)</f>
        <v/>
      </c>
      <c r="Q555" s="19" t="str">
        <f>IF('Data-Plot'!C555="","",MAX('Data-Plot'!$C$11:$C$1010)*(1+$Q$9/100))</f>
        <v/>
      </c>
      <c r="R555" s="19" t="str">
        <f>IF('Data-Plot'!C555="","",('Data-Plot'!C555-'Data-Plot'!D555)*$P$9)</f>
        <v/>
      </c>
      <c r="S555" s="19">
        <v>0</v>
      </c>
      <c r="AC555" s="17"/>
    </row>
    <row r="556" spans="13:29" x14ac:dyDescent="0.25">
      <c r="M556" s="17"/>
      <c r="P556" s="19" t="str">
        <f>IF('Data-Plot'!C556="","",$Q$11+('Data-Plot'!C556-'Data-Plot'!D556)*$P$9)</f>
        <v/>
      </c>
      <c r="Q556" s="19" t="str">
        <f>IF('Data-Plot'!C556="","",MAX('Data-Plot'!$C$11:$C$1010)*(1+$Q$9/100))</f>
        <v/>
      </c>
      <c r="R556" s="19" t="str">
        <f>IF('Data-Plot'!C556="","",('Data-Plot'!C556-'Data-Plot'!D556)*$P$9)</f>
        <v/>
      </c>
      <c r="S556" s="19">
        <v>0</v>
      </c>
      <c r="AC556" s="17"/>
    </row>
    <row r="557" spans="13:29" x14ac:dyDescent="0.25">
      <c r="M557" s="17"/>
      <c r="P557" s="19" t="str">
        <f>IF('Data-Plot'!C557="","",$Q$11+('Data-Plot'!C557-'Data-Plot'!D557)*$P$9)</f>
        <v/>
      </c>
      <c r="Q557" s="19" t="str">
        <f>IF('Data-Plot'!C557="","",MAX('Data-Plot'!$C$11:$C$1010)*(1+$Q$9/100))</f>
        <v/>
      </c>
      <c r="R557" s="19" t="str">
        <f>IF('Data-Plot'!C557="","",('Data-Plot'!C557-'Data-Plot'!D557)*$P$9)</f>
        <v/>
      </c>
      <c r="S557" s="19">
        <v>0</v>
      </c>
      <c r="AC557" s="17"/>
    </row>
    <row r="558" spans="13:29" x14ac:dyDescent="0.25">
      <c r="M558" s="17"/>
      <c r="P558" s="19" t="str">
        <f>IF('Data-Plot'!C558="","",$Q$11+('Data-Plot'!C558-'Data-Plot'!D558)*$P$9)</f>
        <v/>
      </c>
      <c r="Q558" s="19" t="str">
        <f>IF('Data-Plot'!C558="","",MAX('Data-Plot'!$C$11:$C$1010)*(1+$Q$9/100))</f>
        <v/>
      </c>
      <c r="R558" s="19" t="str">
        <f>IF('Data-Plot'!C558="","",('Data-Plot'!C558-'Data-Plot'!D558)*$P$9)</f>
        <v/>
      </c>
      <c r="S558" s="19">
        <v>0</v>
      </c>
      <c r="AC558" s="17"/>
    </row>
    <row r="559" spans="13:29" x14ac:dyDescent="0.25">
      <c r="M559" s="17"/>
      <c r="P559" s="19" t="str">
        <f>IF('Data-Plot'!C559="","",$Q$11+('Data-Plot'!C559-'Data-Plot'!D559)*$P$9)</f>
        <v/>
      </c>
      <c r="Q559" s="19" t="str">
        <f>IF('Data-Plot'!C559="","",MAX('Data-Plot'!$C$11:$C$1010)*(1+$Q$9/100))</f>
        <v/>
      </c>
      <c r="R559" s="19" t="str">
        <f>IF('Data-Plot'!C559="","",('Data-Plot'!C559-'Data-Plot'!D559)*$P$9)</f>
        <v/>
      </c>
      <c r="S559" s="19">
        <v>0</v>
      </c>
      <c r="AC559" s="17"/>
    </row>
    <row r="560" spans="13:29" x14ac:dyDescent="0.25">
      <c r="M560" s="17"/>
      <c r="P560" s="19" t="str">
        <f>IF('Data-Plot'!C560="","",$Q$11+('Data-Plot'!C560-'Data-Plot'!D560)*$P$9)</f>
        <v/>
      </c>
      <c r="Q560" s="19" t="str">
        <f>IF('Data-Plot'!C560="","",MAX('Data-Plot'!$C$11:$C$1010)*(1+$Q$9/100))</f>
        <v/>
      </c>
      <c r="R560" s="19" t="str">
        <f>IF('Data-Plot'!C560="","",('Data-Plot'!C560-'Data-Plot'!D560)*$P$9)</f>
        <v/>
      </c>
      <c r="S560" s="19">
        <v>0</v>
      </c>
      <c r="AC560" s="17"/>
    </row>
    <row r="561" spans="13:29" x14ac:dyDescent="0.25">
      <c r="M561" s="17"/>
      <c r="P561" s="19" t="str">
        <f>IF('Data-Plot'!C561="","",$Q$11+('Data-Plot'!C561-'Data-Plot'!D561)*$P$9)</f>
        <v/>
      </c>
      <c r="Q561" s="19" t="str">
        <f>IF('Data-Plot'!C561="","",MAX('Data-Plot'!$C$11:$C$1010)*(1+$Q$9/100))</f>
        <v/>
      </c>
      <c r="R561" s="19" t="str">
        <f>IF('Data-Plot'!C561="","",('Data-Plot'!C561-'Data-Plot'!D561)*$P$9)</f>
        <v/>
      </c>
      <c r="S561" s="19">
        <v>0</v>
      </c>
      <c r="AC561" s="17"/>
    </row>
    <row r="562" spans="13:29" x14ac:dyDescent="0.25">
      <c r="M562" s="17"/>
      <c r="P562" s="19" t="str">
        <f>IF('Data-Plot'!C562="","",$Q$11+('Data-Plot'!C562-'Data-Plot'!D562)*$P$9)</f>
        <v/>
      </c>
      <c r="Q562" s="19" t="str">
        <f>IF('Data-Plot'!C562="","",MAX('Data-Plot'!$C$11:$C$1010)*(1+$Q$9/100))</f>
        <v/>
      </c>
      <c r="R562" s="19" t="str">
        <f>IF('Data-Plot'!C562="","",('Data-Plot'!C562-'Data-Plot'!D562)*$P$9)</f>
        <v/>
      </c>
      <c r="S562" s="19">
        <v>0</v>
      </c>
      <c r="AC562" s="17"/>
    </row>
    <row r="563" spans="13:29" x14ac:dyDescent="0.25">
      <c r="M563" s="17"/>
      <c r="P563" s="19" t="str">
        <f>IF('Data-Plot'!C563="","",$Q$11+('Data-Plot'!C563-'Data-Plot'!D563)*$P$9)</f>
        <v/>
      </c>
      <c r="Q563" s="19" t="str">
        <f>IF('Data-Plot'!C563="","",MAX('Data-Plot'!$C$11:$C$1010)*(1+$Q$9/100))</f>
        <v/>
      </c>
      <c r="R563" s="19" t="str">
        <f>IF('Data-Plot'!C563="","",('Data-Plot'!C563-'Data-Plot'!D563)*$P$9)</f>
        <v/>
      </c>
      <c r="S563" s="19">
        <v>0</v>
      </c>
      <c r="AC563" s="17"/>
    </row>
    <row r="564" spans="13:29" x14ac:dyDescent="0.25">
      <c r="M564" s="17"/>
      <c r="P564" s="19" t="str">
        <f>IF('Data-Plot'!C564="","",$Q$11+('Data-Plot'!C564-'Data-Plot'!D564)*$P$9)</f>
        <v/>
      </c>
      <c r="Q564" s="19" t="str">
        <f>IF('Data-Plot'!C564="","",MAX('Data-Plot'!$C$11:$C$1010)*(1+$Q$9/100))</f>
        <v/>
      </c>
      <c r="R564" s="19" t="str">
        <f>IF('Data-Plot'!C564="","",('Data-Plot'!C564-'Data-Plot'!D564)*$P$9)</f>
        <v/>
      </c>
      <c r="S564" s="19">
        <v>0</v>
      </c>
      <c r="AC564" s="17"/>
    </row>
    <row r="565" spans="13:29" x14ac:dyDescent="0.25">
      <c r="M565" s="17"/>
      <c r="P565" s="19" t="str">
        <f>IF('Data-Plot'!C565="","",$Q$11+('Data-Plot'!C565-'Data-Plot'!D565)*$P$9)</f>
        <v/>
      </c>
      <c r="Q565" s="19" t="str">
        <f>IF('Data-Plot'!C565="","",MAX('Data-Plot'!$C$11:$C$1010)*(1+$Q$9/100))</f>
        <v/>
      </c>
      <c r="R565" s="19" t="str">
        <f>IF('Data-Plot'!C565="","",('Data-Plot'!C565-'Data-Plot'!D565)*$P$9)</f>
        <v/>
      </c>
      <c r="S565" s="19">
        <v>0</v>
      </c>
      <c r="AC565" s="17"/>
    </row>
    <row r="566" spans="13:29" x14ac:dyDescent="0.25">
      <c r="M566" s="17"/>
      <c r="P566" s="19" t="str">
        <f>IF('Data-Plot'!C566="","",$Q$11+('Data-Plot'!C566-'Data-Plot'!D566)*$P$9)</f>
        <v/>
      </c>
      <c r="Q566" s="19" t="str">
        <f>IF('Data-Plot'!C566="","",MAX('Data-Plot'!$C$11:$C$1010)*(1+$Q$9/100))</f>
        <v/>
      </c>
      <c r="R566" s="19" t="str">
        <f>IF('Data-Plot'!C566="","",('Data-Plot'!C566-'Data-Plot'!D566)*$P$9)</f>
        <v/>
      </c>
      <c r="S566" s="19">
        <v>0</v>
      </c>
      <c r="AC566" s="17"/>
    </row>
    <row r="567" spans="13:29" x14ac:dyDescent="0.25">
      <c r="M567" s="17"/>
      <c r="P567" s="19" t="str">
        <f>IF('Data-Plot'!C567="","",$Q$11+('Data-Plot'!C567-'Data-Plot'!D567)*$P$9)</f>
        <v/>
      </c>
      <c r="Q567" s="19" t="str">
        <f>IF('Data-Plot'!C567="","",MAX('Data-Plot'!$C$11:$C$1010)*(1+$Q$9/100))</f>
        <v/>
      </c>
      <c r="R567" s="19" t="str">
        <f>IF('Data-Plot'!C567="","",('Data-Plot'!C567-'Data-Plot'!D567)*$P$9)</f>
        <v/>
      </c>
      <c r="S567" s="19">
        <v>0</v>
      </c>
      <c r="AC567" s="17"/>
    </row>
    <row r="568" spans="13:29" x14ac:dyDescent="0.25">
      <c r="M568" s="17"/>
      <c r="P568" s="19" t="str">
        <f>IF('Data-Plot'!C568="","",$Q$11+('Data-Plot'!C568-'Data-Plot'!D568)*$P$9)</f>
        <v/>
      </c>
      <c r="Q568" s="19" t="str">
        <f>IF('Data-Plot'!C568="","",MAX('Data-Plot'!$C$11:$C$1010)*(1+$Q$9/100))</f>
        <v/>
      </c>
      <c r="R568" s="19" t="str">
        <f>IF('Data-Plot'!C568="","",('Data-Plot'!C568-'Data-Plot'!D568)*$P$9)</f>
        <v/>
      </c>
      <c r="S568" s="19">
        <v>0</v>
      </c>
      <c r="AC568" s="17"/>
    </row>
    <row r="569" spans="13:29" x14ac:dyDescent="0.25">
      <c r="M569" s="17"/>
      <c r="P569" s="19" t="str">
        <f>IF('Data-Plot'!C569="","",$Q$11+('Data-Plot'!C569-'Data-Plot'!D569)*$P$9)</f>
        <v/>
      </c>
      <c r="Q569" s="19" t="str">
        <f>IF('Data-Plot'!C569="","",MAX('Data-Plot'!$C$11:$C$1010)*(1+$Q$9/100))</f>
        <v/>
      </c>
      <c r="R569" s="19" t="str">
        <f>IF('Data-Plot'!C569="","",('Data-Plot'!C569-'Data-Plot'!D569)*$P$9)</f>
        <v/>
      </c>
      <c r="S569" s="19">
        <v>0</v>
      </c>
      <c r="AC569" s="17"/>
    </row>
    <row r="570" spans="13:29" x14ac:dyDescent="0.25">
      <c r="M570" s="17"/>
      <c r="P570" s="19" t="str">
        <f>IF('Data-Plot'!C570="","",$Q$11+('Data-Plot'!C570-'Data-Plot'!D570)*$P$9)</f>
        <v/>
      </c>
      <c r="Q570" s="19" t="str">
        <f>IF('Data-Plot'!C570="","",MAX('Data-Plot'!$C$11:$C$1010)*(1+$Q$9/100))</f>
        <v/>
      </c>
      <c r="R570" s="19" t="str">
        <f>IF('Data-Plot'!C570="","",('Data-Plot'!C570-'Data-Plot'!D570)*$P$9)</f>
        <v/>
      </c>
      <c r="S570" s="19">
        <v>0</v>
      </c>
      <c r="AC570" s="17"/>
    </row>
    <row r="571" spans="13:29" x14ac:dyDescent="0.25">
      <c r="M571" s="17"/>
      <c r="P571" s="19" t="str">
        <f>IF('Data-Plot'!C571="","",$Q$11+('Data-Plot'!C571-'Data-Plot'!D571)*$P$9)</f>
        <v/>
      </c>
      <c r="Q571" s="19" t="str">
        <f>IF('Data-Plot'!C571="","",MAX('Data-Plot'!$C$11:$C$1010)*(1+$Q$9/100))</f>
        <v/>
      </c>
      <c r="R571" s="19" t="str">
        <f>IF('Data-Plot'!C571="","",('Data-Plot'!C571-'Data-Plot'!D571)*$P$9)</f>
        <v/>
      </c>
      <c r="S571" s="19">
        <v>0</v>
      </c>
      <c r="AC571" s="17"/>
    </row>
    <row r="572" spans="13:29" x14ac:dyDescent="0.25">
      <c r="M572" s="17"/>
      <c r="P572" s="19" t="str">
        <f>IF('Data-Plot'!C572="","",$Q$11+('Data-Plot'!C572-'Data-Plot'!D572)*$P$9)</f>
        <v/>
      </c>
      <c r="Q572" s="19" t="str">
        <f>IF('Data-Plot'!C572="","",MAX('Data-Plot'!$C$11:$C$1010)*(1+$Q$9/100))</f>
        <v/>
      </c>
      <c r="R572" s="19" t="str">
        <f>IF('Data-Plot'!C572="","",('Data-Plot'!C572-'Data-Plot'!D572)*$P$9)</f>
        <v/>
      </c>
      <c r="S572" s="19">
        <v>0</v>
      </c>
      <c r="AC572" s="17"/>
    </row>
    <row r="573" spans="13:29" x14ac:dyDescent="0.25">
      <c r="M573" s="17"/>
      <c r="P573" s="19" t="str">
        <f>IF('Data-Plot'!C573="","",$Q$11+('Data-Plot'!C573-'Data-Plot'!D573)*$P$9)</f>
        <v/>
      </c>
      <c r="Q573" s="19" t="str">
        <f>IF('Data-Plot'!C573="","",MAX('Data-Plot'!$C$11:$C$1010)*(1+$Q$9/100))</f>
        <v/>
      </c>
      <c r="R573" s="19" t="str">
        <f>IF('Data-Plot'!C573="","",('Data-Plot'!C573-'Data-Plot'!D573)*$P$9)</f>
        <v/>
      </c>
      <c r="S573" s="19">
        <v>0</v>
      </c>
      <c r="AC573" s="17"/>
    </row>
    <row r="574" spans="13:29" x14ac:dyDescent="0.25">
      <c r="M574" s="17"/>
      <c r="P574" s="19" t="str">
        <f>IF('Data-Plot'!C574="","",$Q$11+('Data-Plot'!C574-'Data-Plot'!D574)*$P$9)</f>
        <v/>
      </c>
      <c r="Q574" s="19" t="str">
        <f>IF('Data-Plot'!C574="","",MAX('Data-Plot'!$C$11:$C$1010)*(1+$Q$9/100))</f>
        <v/>
      </c>
      <c r="R574" s="19" t="str">
        <f>IF('Data-Plot'!C574="","",('Data-Plot'!C574-'Data-Plot'!D574)*$P$9)</f>
        <v/>
      </c>
      <c r="S574" s="19">
        <v>0</v>
      </c>
      <c r="AC574" s="17"/>
    </row>
    <row r="575" spans="13:29" x14ac:dyDescent="0.25">
      <c r="M575" s="17"/>
      <c r="P575" s="19" t="str">
        <f>IF('Data-Plot'!C575="","",$Q$11+('Data-Plot'!C575-'Data-Plot'!D575)*$P$9)</f>
        <v/>
      </c>
      <c r="Q575" s="19" t="str">
        <f>IF('Data-Plot'!C575="","",MAX('Data-Plot'!$C$11:$C$1010)*(1+$Q$9/100))</f>
        <v/>
      </c>
      <c r="R575" s="19" t="str">
        <f>IF('Data-Plot'!C575="","",('Data-Plot'!C575-'Data-Plot'!D575)*$P$9)</f>
        <v/>
      </c>
      <c r="S575" s="19">
        <v>0</v>
      </c>
      <c r="AC575" s="17"/>
    </row>
    <row r="576" spans="13:29" x14ac:dyDescent="0.25">
      <c r="M576" s="17"/>
      <c r="P576" s="19" t="str">
        <f>IF('Data-Plot'!C576="","",$Q$11+('Data-Plot'!C576-'Data-Plot'!D576)*$P$9)</f>
        <v/>
      </c>
      <c r="Q576" s="19" t="str">
        <f>IF('Data-Plot'!C576="","",MAX('Data-Plot'!$C$11:$C$1010)*(1+$Q$9/100))</f>
        <v/>
      </c>
      <c r="R576" s="19" t="str">
        <f>IF('Data-Plot'!C576="","",('Data-Plot'!C576-'Data-Plot'!D576)*$P$9)</f>
        <v/>
      </c>
      <c r="S576" s="19">
        <v>0</v>
      </c>
      <c r="AC576" s="17"/>
    </row>
    <row r="577" spans="13:29" x14ac:dyDescent="0.25">
      <c r="M577" s="17"/>
      <c r="P577" s="19" t="str">
        <f>IF('Data-Plot'!C577="","",$Q$11+('Data-Plot'!C577-'Data-Plot'!D577)*$P$9)</f>
        <v/>
      </c>
      <c r="Q577" s="19" t="str">
        <f>IF('Data-Plot'!C577="","",MAX('Data-Plot'!$C$11:$C$1010)*(1+$Q$9/100))</f>
        <v/>
      </c>
      <c r="R577" s="19" t="str">
        <f>IF('Data-Plot'!C577="","",('Data-Plot'!C577-'Data-Plot'!D577)*$P$9)</f>
        <v/>
      </c>
      <c r="S577" s="19">
        <v>0</v>
      </c>
      <c r="AC577" s="17"/>
    </row>
    <row r="578" spans="13:29" x14ac:dyDescent="0.25">
      <c r="M578" s="17"/>
      <c r="P578" s="19" t="str">
        <f>IF('Data-Plot'!C578="","",$Q$11+('Data-Plot'!C578-'Data-Plot'!D578)*$P$9)</f>
        <v/>
      </c>
      <c r="Q578" s="19" t="str">
        <f>IF('Data-Plot'!C578="","",MAX('Data-Plot'!$C$11:$C$1010)*(1+$Q$9/100))</f>
        <v/>
      </c>
      <c r="R578" s="19" t="str">
        <f>IF('Data-Plot'!C578="","",('Data-Plot'!C578-'Data-Plot'!D578)*$P$9)</f>
        <v/>
      </c>
      <c r="S578" s="19">
        <v>0</v>
      </c>
      <c r="AC578" s="17"/>
    </row>
    <row r="579" spans="13:29" x14ac:dyDescent="0.25">
      <c r="M579" s="17"/>
      <c r="P579" s="19" t="str">
        <f>IF('Data-Plot'!C579="","",$Q$11+('Data-Plot'!C579-'Data-Plot'!D579)*$P$9)</f>
        <v/>
      </c>
      <c r="Q579" s="19" t="str">
        <f>IF('Data-Plot'!C579="","",MAX('Data-Plot'!$C$11:$C$1010)*(1+$Q$9/100))</f>
        <v/>
      </c>
      <c r="R579" s="19" t="str">
        <f>IF('Data-Plot'!C579="","",('Data-Plot'!C579-'Data-Plot'!D579)*$P$9)</f>
        <v/>
      </c>
      <c r="S579" s="19">
        <v>0</v>
      </c>
      <c r="AC579" s="17"/>
    </row>
    <row r="580" spans="13:29" x14ac:dyDescent="0.25">
      <c r="M580" s="17"/>
      <c r="P580" s="19" t="str">
        <f>IF('Data-Plot'!C580="","",$Q$11+('Data-Plot'!C580-'Data-Plot'!D580)*$P$9)</f>
        <v/>
      </c>
      <c r="Q580" s="19" t="str">
        <f>IF('Data-Plot'!C580="","",MAX('Data-Plot'!$C$11:$C$1010)*(1+$Q$9/100))</f>
        <v/>
      </c>
      <c r="R580" s="19" t="str">
        <f>IF('Data-Plot'!C580="","",('Data-Plot'!C580-'Data-Plot'!D580)*$P$9)</f>
        <v/>
      </c>
      <c r="S580" s="19">
        <v>0</v>
      </c>
      <c r="AC580" s="17"/>
    </row>
    <row r="581" spans="13:29" x14ac:dyDescent="0.25">
      <c r="M581" s="17"/>
      <c r="P581" s="19" t="str">
        <f>IF('Data-Plot'!C581="","",$Q$11+('Data-Plot'!C581-'Data-Plot'!D581)*$P$9)</f>
        <v/>
      </c>
      <c r="Q581" s="19" t="str">
        <f>IF('Data-Plot'!C581="","",MAX('Data-Plot'!$C$11:$C$1010)*(1+$Q$9/100))</f>
        <v/>
      </c>
      <c r="R581" s="19" t="str">
        <f>IF('Data-Plot'!C581="","",('Data-Plot'!C581-'Data-Plot'!D581)*$P$9)</f>
        <v/>
      </c>
      <c r="S581" s="19">
        <v>0</v>
      </c>
      <c r="AC581" s="17"/>
    </row>
    <row r="582" spans="13:29" x14ac:dyDescent="0.25">
      <c r="M582" s="17"/>
      <c r="P582" s="19" t="str">
        <f>IF('Data-Plot'!C582="","",$Q$11+('Data-Plot'!C582-'Data-Plot'!D582)*$P$9)</f>
        <v/>
      </c>
      <c r="Q582" s="19" t="str">
        <f>IF('Data-Plot'!C582="","",MAX('Data-Plot'!$C$11:$C$1010)*(1+$Q$9/100))</f>
        <v/>
      </c>
      <c r="R582" s="19" t="str">
        <f>IF('Data-Plot'!C582="","",('Data-Plot'!C582-'Data-Plot'!D582)*$P$9)</f>
        <v/>
      </c>
      <c r="S582" s="19">
        <v>0</v>
      </c>
      <c r="AC582" s="17"/>
    </row>
    <row r="583" spans="13:29" x14ac:dyDescent="0.25">
      <c r="M583" s="17"/>
      <c r="P583" s="19" t="str">
        <f>IF('Data-Plot'!C583="","",$Q$11+('Data-Plot'!C583-'Data-Plot'!D583)*$P$9)</f>
        <v/>
      </c>
      <c r="Q583" s="19" t="str">
        <f>IF('Data-Plot'!C583="","",MAX('Data-Plot'!$C$11:$C$1010)*(1+$Q$9/100))</f>
        <v/>
      </c>
      <c r="R583" s="19" t="str">
        <f>IF('Data-Plot'!C583="","",('Data-Plot'!C583-'Data-Plot'!D583)*$P$9)</f>
        <v/>
      </c>
      <c r="S583" s="19">
        <v>0</v>
      </c>
      <c r="AC583" s="17"/>
    </row>
    <row r="584" spans="13:29" x14ac:dyDescent="0.25">
      <c r="M584" s="17"/>
      <c r="P584" s="19" t="str">
        <f>IF('Data-Plot'!C584="","",$Q$11+('Data-Plot'!C584-'Data-Plot'!D584)*$P$9)</f>
        <v/>
      </c>
      <c r="Q584" s="19" t="str">
        <f>IF('Data-Plot'!C584="","",MAX('Data-Plot'!$C$11:$C$1010)*(1+$Q$9/100))</f>
        <v/>
      </c>
      <c r="R584" s="19" t="str">
        <f>IF('Data-Plot'!C584="","",('Data-Plot'!C584-'Data-Plot'!D584)*$P$9)</f>
        <v/>
      </c>
      <c r="S584" s="19">
        <v>0</v>
      </c>
      <c r="AC584" s="17"/>
    </row>
    <row r="585" spans="13:29" x14ac:dyDescent="0.25">
      <c r="M585" s="17"/>
      <c r="P585" s="19" t="str">
        <f>IF('Data-Plot'!C585="","",$Q$11+('Data-Plot'!C585-'Data-Plot'!D585)*$P$9)</f>
        <v/>
      </c>
      <c r="Q585" s="19" t="str">
        <f>IF('Data-Plot'!C585="","",MAX('Data-Plot'!$C$11:$C$1010)*(1+$Q$9/100))</f>
        <v/>
      </c>
      <c r="R585" s="19" t="str">
        <f>IF('Data-Plot'!C585="","",('Data-Plot'!C585-'Data-Plot'!D585)*$P$9)</f>
        <v/>
      </c>
      <c r="S585" s="19">
        <v>0</v>
      </c>
      <c r="AC585" s="17"/>
    </row>
    <row r="586" spans="13:29" x14ac:dyDescent="0.25">
      <c r="M586" s="17"/>
      <c r="P586" s="19" t="str">
        <f>IF('Data-Plot'!C586="","",$Q$11+('Data-Plot'!C586-'Data-Plot'!D586)*$P$9)</f>
        <v/>
      </c>
      <c r="Q586" s="19" t="str">
        <f>IF('Data-Plot'!C586="","",MAX('Data-Plot'!$C$11:$C$1010)*(1+$Q$9/100))</f>
        <v/>
      </c>
      <c r="R586" s="19" t="str">
        <f>IF('Data-Plot'!C586="","",('Data-Plot'!C586-'Data-Plot'!D586)*$P$9)</f>
        <v/>
      </c>
      <c r="S586" s="19">
        <v>0</v>
      </c>
      <c r="AC586" s="17"/>
    </row>
    <row r="587" spans="13:29" x14ac:dyDescent="0.25">
      <c r="M587" s="17"/>
      <c r="P587" s="19" t="str">
        <f>IF('Data-Plot'!C587="","",$Q$11+('Data-Plot'!C587-'Data-Plot'!D587)*$P$9)</f>
        <v/>
      </c>
      <c r="Q587" s="19" t="str">
        <f>IF('Data-Plot'!C587="","",MAX('Data-Plot'!$C$11:$C$1010)*(1+$Q$9/100))</f>
        <v/>
      </c>
      <c r="R587" s="19" t="str">
        <f>IF('Data-Plot'!C587="","",('Data-Plot'!C587-'Data-Plot'!D587)*$P$9)</f>
        <v/>
      </c>
      <c r="S587" s="19">
        <v>0</v>
      </c>
      <c r="AC587" s="17"/>
    </row>
    <row r="588" spans="13:29" x14ac:dyDescent="0.25">
      <c r="M588" s="17"/>
      <c r="P588" s="19" t="str">
        <f>IF('Data-Plot'!C588="","",$Q$11+('Data-Plot'!C588-'Data-Plot'!D588)*$P$9)</f>
        <v/>
      </c>
      <c r="Q588" s="19" t="str">
        <f>IF('Data-Plot'!C588="","",MAX('Data-Plot'!$C$11:$C$1010)*(1+$Q$9/100))</f>
        <v/>
      </c>
      <c r="R588" s="19" t="str">
        <f>IF('Data-Plot'!C588="","",('Data-Plot'!C588-'Data-Plot'!D588)*$P$9)</f>
        <v/>
      </c>
      <c r="S588" s="19">
        <v>0</v>
      </c>
      <c r="AC588" s="17"/>
    </row>
    <row r="589" spans="13:29" x14ac:dyDescent="0.25">
      <c r="M589" s="17"/>
      <c r="P589" s="19" t="str">
        <f>IF('Data-Plot'!C589="","",$Q$11+('Data-Plot'!C589-'Data-Plot'!D589)*$P$9)</f>
        <v/>
      </c>
      <c r="Q589" s="19" t="str">
        <f>IF('Data-Plot'!C589="","",MAX('Data-Plot'!$C$11:$C$1010)*(1+$Q$9/100))</f>
        <v/>
      </c>
      <c r="R589" s="19" t="str">
        <f>IF('Data-Plot'!C589="","",('Data-Plot'!C589-'Data-Plot'!D589)*$P$9)</f>
        <v/>
      </c>
      <c r="S589" s="19">
        <v>0</v>
      </c>
      <c r="AC589" s="17"/>
    </row>
    <row r="590" spans="13:29" x14ac:dyDescent="0.25">
      <c r="M590" s="17"/>
      <c r="P590" s="19" t="str">
        <f>IF('Data-Plot'!C590="","",$Q$11+('Data-Plot'!C590-'Data-Plot'!D590)*$P$9)</f>
        <v/>
      </c>
      <c r="Q590" s="19" t="str">
        <f>IF('Data-Plot'!C590="","",MAX('Data-Plot'!$C$11:$C$1010)*(1+$Q$9/100))</f>
        <v/>
      </c>
      <c r="R590" s="19" t="str">
        <f>IF('Data-Plot'!C590="","",('Data-Plot'!C590-'Data-Plot'!D590)*$P$9)</f>
        <v/>
      </c>
      <c r="S590" s="19">
        <v>0</v>
      </c>
      <c r="AC590" s="17"/>
    </row>
    <row r="591" spans="13:29" x14ac:dyDescent="0.25">
      <c r="M591" s="17"/>
      <c r="P591" s="19" t="str">
        <f>IF('Data-Plot'!C591="","",$Q$11+('Data-Plot'!C591-'Data-Plot'!D591)*$P$9)</f>
        <v/>
      </c>
      <c r="Q591" s="19" t="str">
        <f>IF('Data-Plot'!C591="","",MAX('Data-Plot'!$C$11:$C$1010)*(1+$Q$9/100))</f>
        <v/>
      </c>
      <c r="R591" s="19" t="str">
        <f>IF('Data-Plot'!C591="","",('Data-Plot'!C591-'Data-Plot'!D591)*$P$9)</f>
        <v/>
      </c>
      <c r="S591" s="19">
        <v>0</v>
      </c>
      <c r="AC591" s="17"/>
    </row>
    <row r="592" spans="13:29" x14ac:dyDescent="0.25">
      <c r="M592" s="17"/>
      <c r="P592" s="19" t="str">
        <f>IF('Data-Plot'!C592="","",$Q$11+('Data-Plot'!C592-'Data-Plot'!D592)*$P$9)</f>
        <v/>
      </c>
      <c r="Q592" s="19" t="str">
        <f>IF('Data-Plot'!C592="","",MAX('Data-Plot'!$C$11:$C$1010)*(1+$Q$9/100))</f>
        <v/>
      </c>
      <c r="R592" s="19" t="str">
        <f>IF('Data-Plot'!C592="","",('Data-Plot'!C592-'Data-Plot'!D592)*$P$9)</f>
        <v/>
      </c>
      <c r="S592" s="19">
        <v>0</v>
      </c>
      <c r="AC592" s="17"/>
    </row>
    <row r="593" spans="13:29" x14ac:dyDescent="0.25">
      <c r="M593" s="17"/>
      <c r="P593" s="19" t="str">
        <f>IF('Data-Plot'!C593="","",$Q$11+('Data-Plot'!C593-'Data-Plot'!D593)*$P$9)</f>
        <v/>
      </c>
      <c r="Q593" s="19" t="str">
        <f>IF('Data-Plot'!C593="","",MAX('Data-Plot'!$C$11:$C$1010)*(1+$Q$9/100))</f>
        <v/>
      </c>
      <c r="R593" s="19" t="str">
        <f>IF('Data-Plot'!C593="","",('Data-Plot'!C593-'Data-Plot'!D593)*$P$9)</f>
        <v/>
      </c>
      <c r="S593" s="19">
        <v>0</v>
      </c>
      <c r="AC593" s="17"/>
    </row>
    <row r="594" spans="13:29" x14ac:dyDescent="0.25">
      <c r="M594" s="17"/>
      <c r="P594" s="19" t="str">
        <f>IF('Data-Plot'!C594="","",$Q$11+('Data-Plot'!C594-'Data-Plot'!D594)*$P$9)</f>
        <v/>
      </c>
      <c r="Q594" s="19" t="str">
        <f>IF('Data-Plot'!C594="","",MAX('Data-Plot'!$C$11:$C$1010)*(1+$Q$9/100))</f>
        <v/>
      </c>
      <c r="R594" s="19" t="str">
        <f>IF('Data-Plot'!C594="","",('Data-Plot'!C594-'Data-Plot'!D594)*$P$9)</f>
        <v/>
      </c>
      <c r="S594" s="19">
        <v>0</v>
      </c>
      <c r="AC594" s="17"/>
    </row>
    <row r="595" spans="13:29" x14ac:dyDescent="0.25">
      <c r="M595" s="17"/>
      <c r="P595" s="19" t="str">
        <f>IF('Data-Plot'!C595="","",$Q$11+('Data-Plot'!C595-'Data-Plot'!D595)*$P$9)</f>
        <v/>
      </c>
      <c r="Q595" s="19" t="str">
        <f>IF('Data-Plot'!C595="","",MAX('Data-Plot'!$C$11:$C$1010)*(1+$Q$9/100))</f>
        <v/>
      </c>
      <c r="R595" s="19" t="str">
        <f>IF('Data-Plot'!C595="","",('Data-Plot'!C595-'Data-Plot'!D595)*$P$9)</f>
        <v/>
      </c>
      <c r="S595" s="19">
        <v>0</v>
      </c>
      <c r="AC595" s="17"/>
    </row>
    <row r="596" spans="13:29" x14ac:dyDescent="0.25">
      <c r="M596" s="17"/>
      <c r="P596" s="19" t="str">
        <f>IF('Data-Plot'!C596="","",$Q$11+('Data-Plot'!C596-'Data-Plot'!D596)*$P$9)</f>
        <v/>
      </c>
      <c r="Q596" s="19" t="str">
        <f>IF('Data-Plot'!C596="","",MAX('Data-Plot'!$C$11:$C$1010)*(1+$Q$9/100))</f>
        <v/>
      </c>
      <c r="R596" s="19" t="str">
        <f>IF('Data-Plot'!C596="","",('Data-Plot'!C596-'Data-Plot'!D596)*$P$9)</f>
        <v/>
      </c>
      <c r="S596" s="19">
        <v>0</v>
      </c>
      <c r="AC596" s="17"/>
    </row>
    <row r="597" spans="13:29" x14ac:dyDescent="0.25">
      <c r="M597" s="17"/>
      <c r="P597" s="19" t="str">
        <f>IF('Data-Plot'!C597="","",$Q$11+('Data-Plot'!C597-'Data-Plot'!D597)*$P$9)</f>
        <v/>
      </c>
      <c r="Q597" s="19" t="str">
        <f>IF('Data-Plot'!C597="","",MAX('Data-Plot'!$C$11:$C$1010)*(1+$Q$9/100))</f>
        <v/>
      </c>
      <c r="R597" s="19" t="str">
        <f>IF('Data-Plot'!C597="","",('Data-Plot'!C597-'Data-Plot'!D597)*$P$9)</f>
        <v/>
      </c>
      <c r="S597" s="19">
        <v>0</v>
      </c>
      <c r="AC597" s="17"/>
    </row>
    <row r="598" spans="13:29" x14ac:dyDescent="0.25">
      <c r="M598" s="17"/>
      <c r="P598" s="19" t="str">
        <f>IF('Data-Plot'!C598="","",$Q$11+('Data-Plot'!C598-'Data-Plot'!D598)*$P$9)</f>
        <v/>
      </c>
      <c r="Q598" s="19" t="str">
        <f>IF('Data-Plot'!C598="","",MAX('Data-Plot'!$C$11:$C$1010)*(1+$Q$9/100))</f>
        <v/>
      </c>
      <c r="R598" s="19" t="str">
        <f>IF('Data-Plot'!C598="","",('Data-Plot'!C598-'Data-Plot'!D598)*$P$9)</f>
        <v/>
      </c>
      <c r="S598" s="19">
        <v>0</v>
      </c>
      <c r="AC598" s="17"/>
    </row>
    <row r="599" spans="13:29" x14ac:dyDescent="0.25">
      <c r="M599" s="17"/>
      <c r="P599" s="19" t="str">
        <f>IF('Data-Plot'!C599="","",$Q$11+('Data-Plot'!C599-'Data-Plot'!D599)*$P$9)</f>
        <v/>
      </c>
      <c r="Q599" s="19" t="str">
        <f>IF('Data-Plot'!C599="","",MAX('Data-Plot'!$C$11:$C$1010)*(1+$Q$9/100))</f>
        <v/>
      </c>
      <c r="R599" s="19" t="str">
        <f>IF('Data-Plot'!C599="","",('Data-Plot'!C599-'Data-Plot'!D599)*$P$9)</f>
        <v/>
      </c>
      <c r="S599" s="19">
        <v>0</v>
      </c>
      <c r="AC599" s="17"/>
    </row>
    <row r="600" spans="13:29" x14ac:dyDescent="0.25">
      <c r="M600" s="17"/>
      <c r="P600" s="19" t="str">
        <f>IF('Data-Plot'!C600="","",$Q$11+('Data-Plot'!C600-'Data-Plot'!D600)*$P$9)</f>
        <v/>
      </c>
      <c r="Q600" s="19" t="str">
        <f>IF('Data-Plot'!C600="","",MAX('Data-Plot'!$C$11:$C$1010)*(1+$Q$9/100))</f>
        <v/>
      </c>
      <c r="R600" s="19" t="str">
        <f>IF('Data-Plot'!C600="","",('Data-Plot'!C600-'Data-Plot'!D600)*$P$9)</f>
        <v/>
      </c>
      <c r="S600" s="19">
        <v>0</v>
      </c>
      <c r="AC600" s="17"/>
    </row>
    <row r="601" spans="13:29" x14ac:dyDescent="0.25">
      <c r="M601" s="17"/>
      <c r="P601" s="19" t="str">
        <f>IF('Data-Plot'!C601="","",$Q$11+('Data-Plot'!C601-'Data-Plot'!D601)*$P$9)</f>
        <v/>
      </c>
      <c r="Q601" s="19" t="str">
        <f>IF('Data-Plot'!C601="","",MAX('Data-Plot'!$C$11:$C$1010)*(1+$Q$9/100))</f>
        <v/>
      </c>
      <c r="R601" s="19" t="str">
        <f>IF('Data-Plot'!C601="","",('Data-Plot'!C601-'Data-Plot'!D601)*$P$9)</f>
        <v/>
      </c>
      <c r="S601" s="19">
        <v>0</v>
      </c>
      <c r="AC601" s="17"/>
    </row>
    <row r="602" spans="13:29" x14ac:dyDescent="0.25">
      <c r="M602" s="17"/>
      <c r="P602" s="19" t="str">
        <f>IF('Data-Plot'!C602="","",$Q$11+('Data-Plot'!C602-'Data-Plot'!D602)*$P$9)</f>
        <v/>
      </c>
      <c r="Q602" s="19" t="str">
        <f>IF('Data-Plot'!C602="","",MAX('Data-Plot'!$C$11:$C$1010)*(1+$Q$9/100))</f>
        <v/>
      </c>
      <c r="R602" s="19" t="str">
        <f>IF('Data-Plot'!C602="","",('Data-Plot'!C602-'Data-Plot'!D602)*$P$9)</f>
        <v/>
      </c>
      <c r="S602" s="19">
        <v>0</v>
      </c>
      <c r="AC602" s="17"/>
    </row>
    <row r="603" spans="13:29" x14ac:dyDescent="0.25">
      <c r="M603" s="17"/>
      <c r="P603" s="19" t="str">
        <f>IF('Data-Plot'!C603="","",$Q$11+('Data-Plot'!C603-'Data-Plot'!D603)*$P$9)</f>
        <v/>
      </c>
      <c r="Q603" s="19" t="str">
        <f>IF('Data-Plot'!C603="","",MAX('Data-Plot'!$C$11:$C$1010)*(1+$Q$9/100))</f>
        <v/>
      </c>
      <c r="R603" s="19" t="str">
        <f>IF('Data-Plot'!C603="","",('Data-Plot'!C603-'Data-Plot'!D603)*$P$9)</f>
        <v/>
      </c>
      <c r="S603" s="19">
        <v>0</v>
      </c>
      <c r="AC603" s="17"/>
    </row>
    <row r="604" spans="13:29" x14ac:dyDescent="0.25">
      <c r="M604" s="17"/>
      <c r="P604" s="19" t="str">
        <f>IF('Data-Plot'!C604="","",$Q$11+('Data-Plot'!C604-'Data-Plot'!D604)*$P$9)</f>
        <v/>
      </c>
      <c r="Q604" s="19" t="str">
        <f>IF('Data-Plot'!C604="","",MAX('Data-Plot'!$C$11:$C$1010)*(1+$Q$9/100))</f>
        <v/>
      </c>
      <c r="R604" s="19" t="str">
        <f>IF('Data-Plot'!C604="","",('Data-Plot'!C604-'Data-Plot'!D604)*$P$9)</f>
        <v/>
      </c>
      <c r="S604" s="19">
        <v>0</v>
      </c>
      <c r="AC604" s="17"/>
    </row>
    <row r="605" spans="13:29" x14ac:dyDescent="0.25">
      <c r="M605" s="17"/>
      <c r="P605" s="19" t="str">
        <f>IF('Data-Plot'!C605="","",$Q$11+('Data-Plot'!C605-'Data-Plot'!D605)*$P$9)</f>
        <v/>
      </c>
      <c r="Q605" s="19" t="str">
        <f>IF('Data-Plot'!C605="","",MAX('Data-Plot'!$C$11:$C$1010)*(1+$Q$9/100))</f>
        <v/>
      </c>
      <c r="R605" s="19" t="str">
        <f>IF('Data-Plot'!C605="","",('Data-Plot'!C605-'Data-Plot'!D605)*$P$9)</f>
        <v/>
      </c>
      <c r="S605" s="19">
        <v>0</v>
      </c>
      <c r="AC605" s="17"/>
    </row>
    <row r="606" spans="13:29" x14ac:dyDescent="0.25">
      <c r="M606" s="17"/>
      <c r="P606" s="19" t="str">
        <f>IF('Data-Plot'!C606="","",$Q$11+('Data-Plot'!C606-'Data-Plot'!D606)*$P$9)</f>
        <v/>
      </c>
      <c r="Q606" s="19" t="str">
        <f>IF('Data-Plot'!C606="","",MAX('Data-Plot'!$C$11:$C$1010)*(1+$Q$9/100))</f>
        <v/>
      </c>
      <c r="R606" s="19" t="str">
        <f>IF('Data-Plot'!C606="","",('Data-Plot'!C606-'Data-Plot'!D606)*$P$9)</f>
        <v/>
      </c>
      <c r="S606" s="19">
        <v>0</v>
      </c>
      <c r="AC606" s="17"/>
    </row>
    <row r="607" spans="13:29" x14ac:dyDescent="0.25">
      <c r="M607" s="17"/>
      <c r="P607" s="19" t="str">
        <f>IF('Data-Plot'!C607="","",$Q$11+('Data-Plot'!C607-'Data-Plot'!D607)*$P$9)</f>
        <v/>
      </c>
      <c r="Q607" s="19" t="str">
        <f>IF('Data-Plot'!C607="","",MAX('Data-Plot'!$C$11:$C$1010)*(1+$Q$9/100))</f>
        <v/>
      </c>
      <c r="R607" s="19" t="str">
        <f>IF('Data-Plot'!C607="","",('Data-Plot'!C607-'Data-Plot'!D607)*$P$9)</f>
        <v/>
      </c>
      <c r="S607" s="19">
        <v>0</v>
      </c>
      <c r="AC607" s="17"/>
    </row>
    <row r="608" spans="13:29" x14ac:dyDescent="0.25">
      <c r="M608" s="17"/>
      <c r="P608" s="19" t="str">
        <f>IF('Data-Plot'!C608="","",$Q$11+('Data-Plot'!C608-'Data-Plot'!D608)*$P$9)</f>
        <v/>
      </c>
      <c r="Q608" s="19" t="str">
        <f>IF('Data-Plot'!C608="","",MAX('Data-Plot'!$C$11:$C$1010)*(1+$Q$9/100))</f>
        <v/>
      </c>
      <c r="R608" s="19" t="str">
        <f>IF('Data-Plot'!C608="","",('Data-Plot'!C608-'Data-Plot'!D608)*$P$9)</f>
        <v/>
      </c>
      <c r="S608" s="19">
        <v>0</v>
      </c>
      <c r="AC608" s="17"/>
    </row>
    <row r="609" spans="13:29" x14ac:dyDescent="0.25">
      <c r="M609" s="17"/>
      <c r="P609" s="19" t="str">
        <f>IF('Data-Plot'!C609="","",$Q$11+('Data-Plot'!C609-'Data-Plot'!D609)*$P$9)</f>
        <v/>
      </c>
      <c r="Q609" s="19" t="str">
        <f>IF('Data-Plot'!C609="","",MAX('Data-Plot'!$C$11:$C$1010)*(1+$Q$9/100))</f>
        <v/>
      </c>
      <c r="R609" s="19" t="str">
        <f>IF('Data-Plot'!C609="","",('Data-Plot'!C609-'Data-Plot'!D609)*$P$9)</f>
        <v/>
      </c>
      <c r="S609" s="19">
        <v>0</v>
      </c>
      <c r="AC609" s="17"/>
    </row>
    <row r="610" spans="13:29" x14ac:dyDescent="0.25">
      <c r="M610" s="17"/>
      <c r="P610" s="19" t="str">
        <f>IF('Data-Plot'!C610="","",$Q$11+('Data-Plot'!C610-'Data-Plot'!D610)*$P$9)</f>
        <v/>
      </c>
      <c r="Q610" s="19" t="str">
        <f>IF('Data-Plot'!C610="","",MAX('Data-Plot'!$C$11:$C$1010)*(1+$Q$9/100))</f>
        <v/>
      </c>
      <c r="R610" s="19" t="str">
        <f>IF('Data-Plot'!C610="","",('Data-Plot'!C610-'Data-Plot'!D610)*$P$9)</f>
        <v/>
      </c>
      <c r="S610" s="19">
        <v>0</v>
      </c>
      <c r="AC610" s="17"/>
    </row>
    <row r="611" spans="13:29" x14ac:dyDescent="0.25">
      <c r="M611" s="17"/>
      <c r="P611" s="19" t="str">
        <f>IF('Data-Plot'!C611="","",$Q$11+('Data-Plot'!C611-'Data-Plot'!D611)*$P$9)</f>
        <v/>
      </c>
      <c r="Q611" s="19" t="str">
        <f>IF('Data-Plot'!C611="","",MAX('Data-Plot'!$C$11:$C$1010)*(1+$Q$9/100))</f>
        <v/>
      </c>
      <c r="R611" s="19" t="str">
        <f>IF('Data-Plot'!C611="","",('Data-Plot'!C611-'Data-Plot'!D611)*$P$9)</f>
        <v/>
      </c>
      <c r="S611" s="19">
        <v>0</v>
      </c>
      <c r="AC611" s="17"/>
    </row>
    <row r="612" spans="13:29" x14ac:dyDescent="0.25">
      <c r="M612" s="17"/>
      <c r="P612" s="19" t="str">
        <f>IF('Data-Plot'!C612="","",$Q$11+('Data-Plot'!C612-'Data-Plot'!D612)*$P$9)</f>
        <v/>
      </c>
      <c r="Q612" s="19" t="str">
        <f>IF('Data-Plot'!C612="","",MAX('Data-Plot'!$C$11:$C$1010)*(1+$Q$9/100))</f>
        <v/>
      </c>
      <c r="R612" s="19" t="str">
        <f>IF('Data-Plot'!C612="","",('Data-Plot'!C612-'Data-Plot'!D612)*$P$9)</f>
        <v/>
      </c>
      <c r="S612" s="19">
        <v>0</v>
      </c>
      <c r="AC612" s="17"/>
    </row>
    <row r="613" spans="13:29" x14ac:dyDescent="0.25">
      <c r="M613" s="17"/>
      <c r="P613" s="19" t="str">
        <f>IF('Data-Plot'!C613="","",$Q$11+('Data-Plot'!C613-'Data-Plot'!D613)*$P$9)</f>
        <v/>
      </c>
      <c r="Q613" s="19" t="str">
        <f>IF('Data-Plot'!C613="","",MAX('Data-Plot'!$C$11:$C$1010)*(1+$Q$9/100))</f>
        <v/>
      </c>
      <c r="R613" s="19" t="str">
        <f>IF('Data-Plot'!C613="","",('Data-Plot'!C613-'Data-Plot'!D613)*$P$9)</f>
        <v/>
      </c>
      <c r="S613" s="19">
        <v>0</v>
      </c>
      <c r="AC613" s="17"/>
    </row>
    <row r="614" spans="13:29" x14ac:dyDescent="0.25">
      <c r="M614" s="17"/>
      <c r="P614" s="19" t="str">
        <f>IF('Data-Plot'!C614="","",$Q$11+('Data-Plot'!C614-'Data-Plot'!D614)*$P$9)</f>
        <v/>
      </c>
      <c r="Q614" s="19" t="str">
        <f>IF('Data-Plot'!C614="","",MAX('Data-Plot'!$C$11:$C$1010)*(1+$Q$9/100))</f>
        <v/>
      </c>
      <c r="R614" s="19" t="str">
        <f>IF('Data-Plot'!C614="","",('Data-Plot'!C614-'Data-Plot'!D614)*$P$9)</f>
        <v/>
      </c>
      <c r="S614" s="19">
        <v>0</v>
      </c>
      <c r="AC614" s="17"/>
    </row>
    <row r="615" spans="13:29" x14ac:dyDescent="0.25">
      <c r="M615" s="17"/>
      <c r="P615" s="19" t="str">
        <f>IF('Data-Plot'!C615="","",$Q$11+('Data-Plot'!C615-'Data-Plot'!D615)*$P$9)</f>
        <v/>
      </c>
      <c r="Q615" s="19" t="str">
        <f>IF('Data-Plot'!C615="","",MAX('Data-Plot'!$C$11:$C$1010)*(1+$Q$9/100))</f>
        <v/>
      </c>
      <c r="R615" s="19" t="str">
        <f>IF('Data-Plot'!C615="","",('Data-Plot'!C615-'Data-Plot'!D615)*$P$9)</f>
        <v/>
      </c>
      <c r="S615" s="19">
        <v>0</v>
      </c>
      <c r="AC615" s="17"/>
    </row>
    <row r="616" spans="13:29" x14ac:dyDescent="0.25">
      <c r="M616" s="17"/>
      <c r="P616" s="19" t="str">
        <f>IF('Data-Plot'!C616="","",$Q$11+('Data-Plot'!C616-'Data-Plot'!D616)*$P$9)</f>
        <v/>
      </c>
      <c r="Q616" s="19" t="str">
        <f>IF('Data-Plot'!C616="","",MAX('Data-Plot'!$C$11:$C$1010)*(1+$Q$9/100))</f>
        <v/>
      </c>
      <c r="R616" s="19" t="str">
        <f>IF('Data-Plot'!C616="","",('Data-Plot'!C616-'Data-Plot'!D616)*$P$9)</f>
        <v/>
      </c>
      <c r="S616" s="19">
        <v>0</v>
      </c>
      <c r="AC616" s="17"/>
    </row>
    <row r="617" spans="13:29" x14ac:dyDescent="0.25">
      <c r="M617" s="17"/>
      <c r="P617" s="19" t="str">
        <f>IF('Data-Plot'!C617="","",$Q$11+('Data-Plot'!C617-'Data-Plot'!D617)*$P$9)</f>
        <v/>
      </c>
      <c r="Q617" s="19" t="str">
        <f>IF('Data-Plot'!C617="","",MAX('Data-Plot'!$C$11:$C$1010)*(1+$Q$9/100))</f>
        <v/>
      </c>
      <c r="R617" s="19" t="str">
        <f>IF('Data-Plot'!C617="","",('Data-Plot'!C617-'Data-Plot'!D617)*$P$9)</f>
        <v/>
      </c>
      <c r="S617" s="19">
        <v>0</v>
      </c>
      <c r="AC617" s="17"/>
    </row>
    <row r="618" spans="13:29" x14ac:dyDescent="0.25">
      <c r="M618" s="17"/>
      <c r="P618" s="19" t="str">
        <f>IF('Data-Plot'!C618="","",$Q$11+('Data-Plot'!C618-'Data-Plot'!D618)*$P$9)</f>
        <v/>
      </c>
      <c r="Q618" s="19" t="str">
        <f>IF('Data-Plot'!C618="","",MAX('Data-Plot'!$C$11:$C$1010)*(1+$Q$9/100))</f>
        <v/>
      </c>
      <c r="R618" s="19" t="str">
        <f>IF('Data-Plot'!C618="","",('Data-Plot'!C618-'Data-Plot'!D618)*$P$9)</f>
        <v/>
      </c>
      <c r="S618" s="19">
        <v>0</v>
      </c>
      <c r="AC618" s="17"/>
    </row>
    <row r="619" spans="13:29" x14ac:dyDescent="0.25">
      <c r="M619" s="17"/>
      <c r="P619" s="19" t="str">
        <f>IF('Data-Plot'!C619="","",$Q$11+('Data-Plot'!C619-'Data-Plot'!D619)*$P$9)</f>
        <v/>
      </c>
      <c r="Q619" s="19" t="str">
        <f>IF('Data-Plot'!C619="","",MAX('Data-Plot'!$C$11:$C$1010)*(1+$Q$9/100))</f>
        <v/>
      </c>
      <c r="R619" s="19" t="str">
        <f>IF('Data-Plot'!C619="","",('Data-Plot'!C619-'Data-Plot'!D619)*$P$9)</f>
        <v/>
      </c>
      <c r="S619" s="19">
        <v>0</v>
      </c>
      <c r="AC619" s="17"/>
    </row>
    <row r="620" spans="13:29" x14ac:dyDescent="0.25">
      <c r="M620" s="17"/>
      <c r="P620" s="19" t="str">
        <f>IF('Data-Plot'!C620="","",$Q$11+('Data-Plot'!C620-'Data-Plot'!D620)*$P$9)</f>
        <v/>
      </c>
      <c r="Q620" s="19" t="str">
        <f>IF('Data-Plot'!C620="","",MAX('Data-Plot'!$C$11:$C$1010)*(1+$Q$9/100))</f>
        <v/>
      </c>
      <c r="R620" s="19" t="str">
        <f>IF('Data-Plot'!C620="","",('Data-Plot'!C620-'Data-Plot'!D620)*$P$9)</f>
        <v/>
      </c>
      <c r="S620" s="19">
        <v>0</v>
      </c>
      <c r="AC620" s="17"/>
    </row>
    <row r="621" spans="13:29" x14ac:dyDescent="0.25">
      <c r="M621" s="17"/>
      <c r="P621" s="19" t="str">
        <f>IF('Data-Plot'!C621="","",$Q$11+('Data-Plot'!C621-'Data-Plot'!D621)*$P$9)</f>
        <v/>
      </c>
      <c r="Q621" s="19" t="str">
        <f>IF('Data-Plot'!C621="","",MAX('Data-Plot'!$C$11:$C$1010)*(1+$Q$9/100))</f>
        <v/>
      </c>
      <c r="R621" s="19" t="str">
        <f>IF('Data-Plot'!C621="","",('Data-Plot'!C621-'Data-Plot'!D621)*$P$9)</f>
        <v/>
      </c>
      <c r="S621" s="19">
        <v>0</v>
      </c>
      <c r="AC621" s="17"/>
    </row>
    <row r="622" spans="13:29" x14ac:dyDescent="0.25">
      <c r="M622" s="17"/>
      <c r="P622" s="19" t="str">
        <f>IF('Data-Plot'!C622="","",$Q$11+('Data-Plot'!C622-'Data-Plot'!D622)*$P$9)</f>
        <v/>
      </c>
      <c r="Q622" s="19" t="str">
        <f>IF('Data-Plot'!C622="","",MAX('Data-Plot'!$C$11:$C$1010)*(1+$Q$9/100))</f>
        <v/>
      </c>
      <c r="R622" s="19" t="str">
        <f>IF('Data-Plot'!C622="","",('Data-Plot'!C622-'Data-Plot'!D622)*$P$9)</f>
        <v/>
      </c>
      <c r="S622" s="19">
        <v>0</v>
      </c>
      <c r="AC622" s="17"/>
    </row>
    <row r="623" spans="13:29" x14ac:dyDescent="0.25">
      <c r="M623" s="17"/>
      <c r="P623" s="19" t="str">
        <f>IF('Data-Plot'!C623="","",$Q$11+('Data-Plot'!C623-'Data-Plot'!D623)*$P$9)</f>
        <v/>
      </c>
      <c r="Q623" s="19" t="str">
        <f>IF('Data-Plot'!C623="","",MAX('Data-Plot'!$C$11:$C$1010)*(1+$Q$9/100))</f>
        <v/>
      </c>
      <c r="R623" s="19" t="str">
        <f>IF('Data-Plot'!C623="","",('Data-Plot'!C623-'Data-Plot'!D623)*$P$9)</f>
        <v/>
      </c>
      <c r="S623" s="19">
        <v>0</v>
      </c>
      <c r="AC623" s="17"/>
    </row>
    <row r="624" spans="13:29" x14ac:dyDescent="0.25">
      <c r="M624" s="17"/>
      <c r="P624" s="19" t="str">
        <f>IF('Data-Plot'!C624="","",$Q$11+('Data-Plot'!C624-'Data-Plot'!D624)*$P$9)</f>
        <v/>
      </c>
      <c r="Q624" s="19" t="str">
        <f>IF('Data-Plot'!C624="","",MAX('Data-Plot'!$C$11:$C$1010)*(1+$Q$9/100))</f>
        <v/>
      </c>
      <c r="R624" s="19" t="str">
        <f>IF('Data-Plot'!C624="","",('Data-Plot'!C624-'Data-Plot'!D624)*$P$9)</f>
        <v/>
      </c>
      <c r="S624" s="19">
        <v>0</v>
      </c>
      <c r="AC624" s="17"/>
    </row>
    <row r="625" spans="13:29" x14ac:dyDescent="0.25">
      <c r="M625" s="17"/>
      <c r="P625" s="19" t="str">
        <f>IF('Data-Plot'!C625="","",$Q$11+('Data-Plot'!C625-'Data-Plot'!D625)*$P$9)</f>
        <v/>
      </c>
      <c r="Q625" s="19" t="str">
        <f>IF('Data-Plot'!C625="","",MAX('Data-Plot'!$C$11:$C$1010)*(1+$Q$9/100))</f>
        <v/>
      </c>
      <c r="R625" s="19" t="str">
        <f>IF('Data-Plot'!C625="","",('Data-Plot'!C625-'Data-Plot'!D625)*$P$9)</f>
        <v/>
      </c>
      <c r="S625" s="19">
        <v>0</v>
      </c>
      <c r="AC625" s="17"/>
    </row>
    <row r="626" spans="13:29" x14ac:dyDescent="0.25">
      <c r="M626" s="17"/>
      <c r="P626" s="19" t="str">
        <f>IF('Data-Plot'!C626="","",$Q$11+('Data-Plot'!C626-'Data-Plot'!D626)*$P$9)</f>
        <v/>
      </c>
      <c r="Q626" s="19" t="str">
        <f>IF('Data-Plot'!C626="","",MAX('Data-Plot'!$C$11:$C$1010)*(1+$Q$9/100))</f>
        <v/>
      </c>
      <c r="R626" s="19" t="str">
        <f>IF('Data-Plot'!C626="","",('Data-Plot'!C626-'Data-Plot'!D626)*$P$9)</f>
        <v/>
      </c>
      <c r="S626" s="19">
        <v>0</v>
      </c>
      <c r="AC626" s="17"/>
    </row>
    <row r="627" spans="13:29" x14ac:dyDescent="0.25">
      <c r="M627" s="17"/>
      <c r="P627" s="19" t="str">
        <f>IF('Data-Plot'!C627="","",$Q$11+('Data-Plot'!C627-'Data-Plot'!D627)*$P$9)</f>
        <v/>
      </c>
      <c r="Q627" s="19" t="str">
        <f>IF('Data-Plot'!C627="","",MAX('Data-Plot'!$C$11:$C$1010)*(1+$Q$9/100))</f>
        <v/>
      </c>
      <c r="R627" s="19" t="str">
        <f>IF('Data-Plot'!C627="","",('Data-Plot'!C627-'Data-Plot'!D627)*$P$9)</f>
        <v/>
      </c>
      <c r="S627" s="19">
        <v>0</v>
      </c>
      <c r="AC627" s="17"/>
    </row>
    <row r="628" spans="13:29" x14ac:dyDescent="0.25">
      <c r="M628" s="17"/>
      <c r="P628" s="19" t="str">
        <f>IF('Data-Plot'!C628="","",$Q$11+('Data-Plot'!C628-'Data-Plot'!D628)*$P$9)</f>
        <v/>
      </c>
      <c r="Q628" s="19" t="str">
        <f>IF('Data-Plot'!C628="","",MAX('Data-Plot'!$C$11:$C$1010)*(1+$Q$9/100))</f>
        <v/>
      </c>
      <c r="R628" s="19" t="str">
        <f>IF('Data-Plot'!C628="","",('Data-Plot'!C628-'Data-Plot'!D628)*$P$9)</f>
        <v/>
      </c>
      <c r="S628" s="19">
        <v>0</v>
      </c>
      <c r="AC628" s="17"/>
    </row>
    <row r="629" spans="13:29" x14ac:dyDescent="0.25">
      <c r="M629" s="17"/>
      <c r="P629" s="19" t="str">
        <f>IF('Data-Plot'!C629="","",$Q$11+('Data-Plot'!C629-'Data-Plot'!D629)*$P$9)</f>
        <v/>
      </c>
      <c r="Q629" s="19" t="str">
        <f>IF('Data-Plot'!C629="","",MAX('Data-Plot'!$C$11:$C$1010)*(1+$Q$9/100))</f>
        <v/>
      </c>
      <c r="R629" s="19" t="str">
        <f>IF('Data-Plot'!C629="","",('Data-Plot'!C629-'Data-Plot'!D629)*$P$9)</f>
        <v/>
      </c>
      <c r="S629" s="19">
        <v>0</v>
      </c>
      <c r="AC629" s="17"/>
    </row>
    <row r="630" spans="13:29" x14ac:dyDescent="0.25">
      <c r="M630" s="17"/>
      <c r="P630" s="19" t="str">
        <f>IF('Data-Plot'!C630="","",$Q$11+('Data-Plot'!C630-'Data-Plot'!D630)*$P$9)</f>
        <v/>
      </c>
      <c r="Q630" s="19" t="str">
        <f>IF('Data-Plot'!C630="","",MAX('Data-Plot'!$C$11:$C$1010)*(1+$Q$9/100))</f>
        <v/>
      </c>
      <c r="R630" s="19" t="str">
        <f>IF('Data-Plot'!C630="","",('Data-Plot'!C630-'Data-Plot'!D630)*$P$9)</f>
        <v/>
      </c>
      <c r="S630" s="19">
        <v>0</v>
      </c>
      <c r="AC630" s="17"/>
    </row>
    <row r="631" spans="13:29" x14ac:dyDescent="0.25">
      <c r="M631" s="17"/>
      <c r="P631" s="19" t="str">
        <f>IF('Data-Plot'!C631="","",$Q$11+('Data-Plot'!C631-'Data-Plot'!D631)*$P$9)</f>
        <v/>
      </c>
      <c r="Q631" s="19" t="str">
        <f>IF('Data-Plot'!C631="","",MAX('Data-Plot'!$C$11:$C$1010)*(1+$Q$9/100))</f>
        <v/>
      </c>
      <c r="R631" s="19" t="str">
        <f>IF('Data-Plot'!C631="","",('Data-Plot'!C631-'Data-Plot'!D631)*$P$9)</f>
        <v/>
      </c>
      <c r="S631" s="19">
        <v>0</v>
      </c>
      <c r="AC631" s="17"/>
    </row>
    <row r="632" spans="13:29" x14ac:dyDescent="0.25">
      <c r="M632" s="17"/>
      <c r="P632" s="19" t="str">
        <f>IF('Data-Plot'!C632="","",$Q$11+('Data-Plot'!C632-'Data-Plot'!D632)*$P$9)</f>
        <v/>
      </c>
      <c r="Q632" s="19" t="str">
        <f>IF('Data-Plot'!C632="","",MAX('Data-Plot'!$C$11:$C$1010)*(1+$Q$9/100))</f>
        <v/>
      </c>
      <c r="R632" s="19" t="str">
        <f>IF('Data-Plot'!C632="","",('Data-Plot'!C632-'Data-Plot'!D632)*$P$9)</f>
        <v/>
      </c>
      <c r="S632" s="19">
        <v>0</v>
      </c>
      <c r="AC632" s="17"/>
    </row>
    <row r="633" spans="13:29" x14ac:dyDescent="0.25">
      <c r="M633" s="17"/>
      <c r="P633" s="19" t="str">
        <f>IF('Data-Plot'!C633="","",$Q$11+('Data-Plot'!C633-'Data-Plot'!D633)*$P$9)</f>
        <v/>
      </c>
      <c r="Q633" s="19" t="str">
        <f>IF('Data-Plot'!C633="","",MAX('Data-Plot'!$C$11:$C$1010)*(1+$Q$9/100))</f>
        <v/>
      </c>
      <c r="R633" s="19" t="str">
        <f>IF('Data-Plot'!C633="","",('Data-Plot'!C633-'Data-Plot'!D633)*$P$9)</f>
        <v/>
      </c>
      <c r="S633" s="19">
        <v>0</v>
      </c>
      <c r="AC633" s="17"/>
    </row>
    <row r="634" spans="13:29" x14ac:dyDescent="0.25">
      <c r="M634" s="17"/>
      <c r="P634" s="19" t="str">
        <f>IF('Data-Plot'!C634="","",$Q$11+('Data-Plot'!C634-'Data-Plot'!D634)*$P$9)</f>
        <v/>
      </c>
      <c r="Q634" s="19" t="str">
        <f>IF('Data-Plot'!C634="","",MAX('Data-Plot'!$C$11:$C$1010)*(1+$Q$9/100))</f>
        <v/>
      </c>
      <c r="R634" s="19" t="str">
        <f>IF('Data-Plot'!C634="","",('Data-Plot'!C634-'Data-Plot'!D634)*$P$9)</f>
        <v/>
      </c>
      <c r="S634" s="19">
        <v>0</v>
      </c>
      <c r="AC634" s="17"/>
    </row>
    <row r="635" spans="13:29" x14ac:dyDescent="0.25">
      <c r="M635" s="17"/>
      <c r="P635" s="19" t="str">
        <f>IF('Data-Plot'!C635="","",$Q$11+('Data-Plot'!C635-'Data-Plot'!D635)*$P$9)</f>
        <v/>
      </c>
      <c r="Q635" s="19" t="str">
        <f>IF('Data-Plot'!C635="","",MAX('Data-Plot'!$C$11:$C$1010)*(1+$Q$9/100))</f>
        <v/>
      </c>
      <c r="R635" s="19" t="str">
        <f>IF('Data-Plot'!C635="","",('Data-Plot'!C635-'Data-Plot'!D635)*$P$9)</f>
        <v/>
      </c>
      <c r="S635" s="19">
        <v>0</v>
      </c>
      <c r="AC635" s="17"/>
    </row>
    <row r="636" spans="13:29" x14ac:dyDescent="0.25">
      <c r="M636" s="17"/>
      <c r="P636" s="19" t="str">
        <f>IF('Data-Plot'!C636="","",$Q$11+('Data-Plot'!C636-'Data-Plot'!D636)*$P$9)</f>
        <v/>
      </c>
      <c r="Q636" s="19" t="str">
        <f>IF('Data-Plot'!C636="","",MAX('Data-Plot'!$C$11:$C$1010)*(1+$Q$9/100))</f>
        <v/>
      </c>
      <c r="R636" s="19" t="str">
        <f>IF('Data-Plot'!C636="","",('Data-Plot'!C636-'Data-Plot'!D636)*$P$9)</f>
        <v/>
      </c>
      <c r="S636" s="19">
        <v>0</v>
      </c>
      <c r="AC636" s="17"/>
    </row>
    <row r="637" spans="13:29" x14ac:dyDescent="0.25">
      <c r="M637" s="17"/>
      <c r="P637" s="19" t="str">
        <f>IF('Data-Plot'!C637="","",$Q$11+('Data-Plot'!C637-'Data-Plot'!D637)*$P$9)</f>
        <v/>
      </c>
      <c r="Q637" s="19" t="str">
        <f>IF('Data-Plot'!C637="","",MAX('Data-Plot'!$C$11:$C$1010)*(1+$Q$9/100))</f>
        <v/>
      </c>
      <c r="R637" s="19" t="str">
        <f>IF('Data-Plot'!C637="","",('Data-Plot'!C637-'Data-Plot'!D637)*$P$9)</f>
        <v/>
      </c>
      <c r="S637" s="19">
        <v>0</v>
      </c>
      <c r="AC637" s="17"/>
    </row>
    <row r="638" spans="13:29" x14ac:dyDescent="0.25">
      <c r="M638" s="17"/>
      <c r="P638" s="19" t="str">
        <f>IF('Data-Plot'!C638="","",$Q$11+('Data-Plot'!C638-'Data-Plot'!D638)*$P$9)</f>
        <v/>
      </c>
      <c r="Q638" s="19" t="str">
        <f>IF('Data-Plot'!C638="","",MAX('Data-Plot'!$C$11:$C$1010)*(1+$Q$9/100))</f>
        <v/>
      </c>
      <c r="R638" s="19" t="str">
        <f>IF('Data-Plot'!C638="","",('Data-Plot'!C638-'Data-Plot'!D638)*$P$9)</f>
        <v/>
      </c>
      <c r="S638" s="19">
        <v>0</v>
      </c>
      <c r="AC638" s="17"/>
    </row>
    <row r="639" spans="13:29" x14ac:dyDescent="0.25">
      <c r="M639" s="17"/>
      <c r="P639" s="19" t="str">
        <f>IF('Data-Plot'!C639="","",$Q$11+('Data-Plot'!C639-'Data-Plot'!D639)*$P$9)</f>
        <v/>
      </c>
      <c r="Q639" s="19" t="str">
        <f>IF('Data-Plot'!C639="","",MAX('Data-Plot'!$C$11:$C$1010)*(1+$Q$9/100))</f>
        <v/>
      </c>
      <c r="R639" s="19" t="str">
        <f>IF('Data-Plot'!C639="","",('Data-Plot'!C639-'Data-Plot'!D639)*$P$9)</f>
        <v/>
      </c>
      <c r="S639" s="19">
        <v>0</v>
      </c>
      <c r="AC639" s="17"/>
    </row>
    <row r="640" spans="13:29" x14ac:dyDescent="0.25">
      <c r="M640" s="17"/>
      <c r="P640" s="19" t="str">
        <f>IF('Data-Plot'!C640="","",$Q$11+('Data-Plot'!C640-'Data-Plot'!D640)*$P$9)</f>
        <v/>
      </c>
      <c r="Q640" s="19" t="str">
        <f>IF('Data-Plot'!C640="","",MAX('Data-Plot'!$C$11:$C$1010)*(1+$Q$9/100))</f>
        <v/>
      </c>
      <c r="R640" s="19" t="str">
        <f>IF('Data-Plot'!C640="","",('Data-Plot'!C640-'Data-Plot'!D640)*$P$9)</f>
        <v/>
      </c>
      <c r="S640" s="19">
        <v>0</v>
      </c>
      <c r="AC640" s="17"/>
    </row>
    <row r="641" spans="13:29" x14ac:dyDescent="0.25">
      <c r="M641" s="17"/>
      <c r="P641" s="19" t="str">
        <f>IF('Data-Plot'!C641="","",$Q$11+('Data-Plot'!C641-'Data-Plot'!D641)*$P$9)</f>
        <v/>
      </c>
      <c r="Q641" s="19" t="str">
        <f>IF('Data-Plot'!C641="","",MAX('Data-Plot'!$C$11:$C$1010)*(1+$Q$9/100))</f>
        <v/>
      </c>
      <c r="R641" s="19" t="str">
        <f>IF('Data-Plot'!C641="","",('Data-Plot'!C641-'Data-Plot'!D641)*$P$9)</f>
        <v/>
      </c>
      <c r="S641" s="19">
        <v>0</v>
      </c>
      <c r="AC641" s="17"/>
    </row>
    <row r="642" spans="13:29" x14ac:dyDescent="0.25">
      <c r="M642" s="17"/>
      <c r="P642" s="19" t="str">
        <f>IF('Data-Plot'!C642="","",$Q$11+('Data-Plot'!C642-'Data-Plot'!D642)*$P$9)</f>
        <v/>
      </c>
      <c r="Q642" s="19" t="str">
        <f>IF('Data-Plot'!C642="","",MAX('Data-Plot'!$C$11:$C$1010)*(1+$Q$9/100))</f>
        <v/>
      </c>
      <c r="R642" s="19" t="str">
        <f>IF('Data-Plot'!C642="","",('Data-Plot'!C642-'Data-Plot'!D642)*$P$9)</f>
        <v/>
      </c>
      <c r="S642" s="19">
        <v>0</v>
      </c>
      <c r="AC642" s="17"/>
    </row>
    <row r="643" spans="13:29" x14ac:dyDescent="0.25">
      <c r="M643" s="17"/>
      <c r="P643" s="19" t="str">
        <f>IF('Data-Plot'!C643="","",$Q$11+('Data-Plot'!C643-'Data-Plot'!D643)*$P$9)</f>
        <v/>
      </c>
      <c r="Q643" s="19" t="str">
        <f>IF('Data-Plot'!C643="","",MAX('Data-Plot'!$C$11:$C$1010)*(1+$Q$9/100))</f>
        <v/>
      </c>
      <c r="R643" s="19" t="str">
        <f>IF('Data-Plot'!C643="","",('Data-Plot'!C643-'Data-Plot'!D643)*$P$9)</f>
        <v/>
      </c>
      <c r="S643" s="19">
        <v>0</v>
      </c>
      <c r="AC643" s="17"/>
    </row>
    <row r="644" spans="13:29" x14ac:dyDescent="0.25">
      <c r="M644" s="17"/>
      <c r="P644" s="19" t="str">
        <f>IF('Data-Plot'!C644="","",$Q$11+('Data-Plot'!C644-'Data-Plot'!D644)*$P$9)</f>
        <v/>
      </c>
      <c r="Q644" s="19" t="str">
        <f>IF('Data-Plot'!C644="","",MAX('Data-Plot'!$C$11:$C$1010)*(1+$Q$9/100))</f>
        <v/>
      </c>
      <c r="R644" s="19" t="str">
        <f>IF('Data-Plot'!C644="","",('Data-Plot'!C644-'Data-Plot'!D644)*$P$9)</f>
        <v/>
      </c>
      <c r="S644" s="19">
        <v>0</v>
      </c>
      <c r="AC644" s="17"/>
    </row>
    <row r="645" spans="13:29" x14ac:dyDescent="0.25">
      <c r="M645" s="17"/>
      <c r="P645" s="19" t="str">
        <f>IF('Data-Plot'!C645="","",$Q$11+('Data-Plot'!C645-'Data-Plot'!D645)*$P$9)</f>
        <v/>
      </c>
      <c r="Q645" s="19" t="str">
        <f>IF('Data-Plot'!C645="","",MAX('Data-Plot'!$C$11:$C$1010)*(1+$Q$9/100))</f>
        <v/>
      </c>
      <c r="R645" s="19" t="str">
        <f>IF('Data-Plot'!C645="","",('Data-Plot'!C645-'Data-Plot'!D645)*$P$9)</f>
        <v/>
      </c>
      <c r="S645" s="19">
        <v>0</v>
      </c>
      <c r="AC645" s="17"/>
    </row>
    <row r="646" spans="13:29" x14ac:dyDescent="0.25">
      <c r="M646" s="17"/>
      <c r="P646" s="19" t="str">
        <f>IF('Data-Plot'!C646="","",$Q$11+('Data-Plot'!C646-'Data-Plot'!D646)*$P$9)</f>
        <v/>
      </c>
      <c r="Q646" s="19" t="str">
        <f>IF('Data-Plot'!C646="","",MAX('Data-Plot'!$C$11:$C$1010)*(1+$Q$9/100))</f>
        <v/>
      </c>
      <c r="R646" s="19" t="str">
        <f>IF('Data-Plot'!C646="","",('Data-Plot'!C646-'Data-Plot'!D646)*$P$9)</f>
        <v/>
      </c>
      <c r="S646" s="19">
        <v>0</v>
      </c>
      <c r="AC646" s="17"/>
    </row>
    <row r="647" spans="13:29" x14ac:dyDescent="0.25">
      <c r="M647" s="17"/>
      <c r="P647" s="19" t="str">
        <f>IF('Data-Plot'!C647="","",$Q$11+('Data-Plot'!C647-'Data-Plot'!D647)*$P$9)</f>
        <v/>
      </c>
      <c r="Q647" s="19" t="str">
        <f>IF('Data-Plot'!C647="","",MAX('Data-Plot'!$C$11:$C$1010)*(1+$Q$9/100))</f>
        <v/>
      </c>
      <c r="R647" s="19" t="str">
        <f>IF('Data-Plot'!C647="","",('Data-Plot'!C647-'Data-Plot'!D647)*$P$9)</f>
        <v/>
      </c>
      <c r="S647" s="19">
        <v>0</v>
      </c>
      <c r="AC647" s="17"/>
    </row>
    <row r="648" spans="13:29" x14ac:dyDescent="0.25">
      <c r="M648" s="17"/>
      <c r="P648" s="19" t="str">
        <f>IF('Data-Plot'!C648="","",$Q$11+('Data-Plot'!C648-'Data-Plot'!D648)*$P$9)</f>
        <v/>
      </c>
      <c r="Q648" s="19" t="str">
        <f>IF('Data-Plot'!C648="","",MAX('Data-Plot'!$C$11:$C$1010)*(1+$Q$9/100))</f>
        <v/>
      </c>
      <c r="R648" s="19" t="str">
        <f>IF('Data-Plot'!C648="","",('Data-Plot'!C648-'Data-Plot'!D648)*$P$9)</f>
        <v/>
      </c>
      <c r="S648" s="19">
        <v>0</v>
      </c>
      <c r="AC648" s="17"/>
    </row>
    <row r="649" spans="13:29" x14ac:dyDescent="0.25">
      <c r="M649" s="17"/>
      <c r="P649" s="19" t="str">
        <f>IF('Data-Plot'!C649="","",$Q$11+('Data-Plot'!C649-'Data-Plot'!D649)*$P$9)</f>
        <v/>
      </c>
      <c r="Q649" s="19" t="str">
        <f>IF('Data-Plot'!C649="","",MAX('Data-Plot'!$C$11:$C$1010)*(1+$Q$9/100))</f>
        <v/>
      </c>
      <c r="R649" s="19" t="str">
        <f>IF('Data-Plot'!C649="","",('Data-Plot'!C649-'Data-Plot'!D649)*$P$9)</f>
        <v/>
      </c>
      <c r="S649" s="19">
        <v>0</v>
      </c>
      <c r="AC649" s="17"/>
    </row>
    <row r="650" spans="13:29" x14ac:dyDescent="0.25">
      <c r="M650" s="17"/>
      <c r="P650" s="19" t="str">
        <f>IF('Data-Plot'!C650="","",$Q$11+('Data-Plot'!C650-'Data-Plot'!D650)*$P$9)</f>
        <v/>
      </c>
      <c r="Q650" s="19" t="str">
        <f>IF('Data-Plot'!C650="","",MAX('Data-Plot'!$C$11:$C$1010)*(1+$Q$9/100))</f>
        <v/>
      </c>
      <c r="R650" s="19" t="str">
        <f>IF('Data-Plot'!C650="","",('Data-Plot'!C650-'Data-Plot'!D650)*$P$9)</f>
        <v/>
      </c>
      <c r="S650" s="19">
        <v>0</v>
      </c>
      <c r="AC650" s="17"/>
    </row>
    <row r="651" spans="13:29" x14ac:dyDescent="0.25">
      <c r="M651" s="17"/>
      <c r="P651" s="19" t="str">
        <f>IF('Data-Plot'!C651="","",$Q$11+('Data-Plot'!C651-'Data-Plot'!D651)*$P$9)</f>
        <v/>
      </c>
      <c r="Q651" s="19" t="str">
        <f>IF('Data-Plot'!C651="","",MAX('Data-Plot'!$C$11:$C$1010)*(1+$Q$9/100))</f>
        <v/>
      </c>
      <c r="R651" s="19" t="str">
        <f>IF('Data-Plot'!C651="","",('Data-Plot'!C651-'Data-Plot'!D651)*$P$9)</f>
        <v/>
      </c>
      <c r="S651" s="19">
        <v>0</v>
      </c>
      <c r="AC651" s="17"/>
    </row>
    <row r="652" spans="13:29" x14ac:dyDescent="0.25">
      <c r="M652" s="17"/>
      <c r="P652" s="19" t="str">
        <f>IF('Data-Plot'!C652="","",$Q$11+('Data-Plot'!C652-'Data-Plot'!D652)*$P$9)</f>
        <v/>
      </c>
      <c r="Q652" s="19" t="str">
        <f>IF('Data-Plot'!C652="","",MAX('Data-Plot'!$C$11:$C$1010)*(1+$Q$9/100))</f>
        <v/>
      </c>
      <c r="R652" s="19" t="str">
        <f>IF('Data-Plot'!C652="","",('Data-Plot'!C652-'Data-Plot'!D652)*$P$9)</f>
        <v/>
      </c>
      <c r="S652" s="19">
        <v>0</v>
      </c>
      <c r="AC652" s="17"/>
    </row>
    <row r="653" spans="13:29" x14ac:dyDescent="0.25">
      <c r="M653" s="17"/>
      <c r="P653" s="19" t="str">
        <f>IF('Data-Plot'!C653="","",$Q$11+('Data-Plot'!C653-'Data-Plot'!D653)*$P$9)</f>
        <v/>
      </c>
      <c r="Q653" s="19" t="str">
        <f>IF('Data-Plot'!C653="","",MAX('Data-Plot'!$C$11:$C$1010)*(1+$Q$9/100))</f>
        <v/>
      </c>
      <c r="R653" s="19" t="str">
        <f>IF('Data-Plot'!C653="","",('Data-Plot'!C653-'Data-Plot'!D653)*$P$9)</f>
        <v/>
      </c>
      <c r="S653" s="19">
        <v>0</v>
      </c>
      <c r="AC653" s="17"/>
    </row>
    <row r="654" spans="13:29" x14ac:dyDescent="0.25">
      <c r="M654" s="17"/>
      <c r="P654" s="19" t="str">
        <f>IF('Data-Plot'!C654="","",$Q$11+('Data-Plot'!C654-'Data-Plot'!D654)*$P$9)</f>
        <v/>
      </c>
      <c r="Q654" s="19" t="str">
        <f>IF('Data-Plot'!C654="","",MAX('Data-Plot'!$C$11:$C$1010)*(1+$Q$9/100))</f>
        <v/>
      </c>
      <c r="R654" s="19" t="str">
        <f>IF('Data-Plot'!C654="","",('Data-Plot'!C654-'Data-Plot'!D654)*$P$9)</f>
        <v/>
      </c>
      <c r="S654" s="19">
        <v>0</v>
      </c>
      <c r="AC654" s="17"/>
    </row>
    <row r="655" spans="13:29" x14ac:dyDescent="0.25">
      <c r="M655" s="17"/>
      <c r="P655" s="19" t="str">
        <f>IF('Data-Plot'!C655="","",$Q$11+('Data-Plot'!C655-'Data-Plot'!D655)*$P$9)</f>
        <v/>
      </c>
      <c r="Q655" s="19" t="str">
        <f>IF('Data-Plot'!C655="","",MAX('Data-Plot'!$C$11:$C$1010)*(1+$Q$9/100))</f>
        <v/>
      </c>
      <c r="R655" s="19" t="str">
        <f>IF('Data-Plot'!C655="","",('Data-Plot'!C655-'Data-Plot'!D655)*$P$9)</f>
        <v/>
      </c>
      <c r="S655" s="19">
        <v>0</v>
      </c>
      <c r="AC655" s="17"/>
    </row>
    <row r="656" spans="13:29" x14ac:dyDescent="0.25">
      <c r="M656" s="17"/>
      <c r="P656" s="19" t="str">
        <f>IF('Data-Plot'!C656="","",$Q$11+('Data-Plot'!C656-'Data-Plot'!D656)*$P$9)</f>
        <v/>
      </c>
      <c r="Q656" s="19" t="str">
        <f>IF('Data-Plot'!C656="","",MAX('Data-Plot'!$C$11:$C$1010)*(1+$Q$9/100))</f>
        <v/>
      </c>
      <c r="R656" s="19" t="str">
        <f>IF('Data-Plot'!C656="","",('Data-Plot'!C656-'Data-Plot'!D656)*$P$9)</f>
        <v/>
      </c>
      <c r="S656" s="19">
        <v>0</v>
      </c>
      <c r="AC656" s="17"/>
    </row>
    <row r="657" spans="13:29" x14ac:dyDescent="0.25">
      <c r="M657" s="17"/>
      <c r="P657" s="19" t="str">
        <f>IF('Data-Plot'!C657="","",$Q$11+('Data-Plot'!C657-'Data-Plot'!D657)*$P$9)</f>
        <v/>
      </c>
      <c r="Q657" s="19" t="str">
        <f>IF('Data-Plot'!C657="","",MAX('Data-Plot'!$C$11:$C$1010)*(1+$Q$9/100))</f>
        <v/>
      </c>
      <c r="R657" s="19" t="str">
        <f>IF('Data-Plot'!C657="","",('Data-Plot'!C657-'Data-Plot'!D657)*$P$9)</f>
        <v/>
      </c>
      <c r="S657" s="19">
        <v>0</v>
      </c>
      <c r="AC657" s="17"/>
    </row>
    <row r="658" spans="13:29" x14ac:dyDescent="0.25">
      <c r="M658" s="17"/>
      <c r="P658" s="19" t="str">
        <f>IF('Data-Plot'!C658="","",$Q$11+('Data-Plot'!C658-'Data-Plot'!D658)*$P$9)</f>
        <v/>
      </c>
      <c r="Q658" s="19" t="str">
        <f>IF('Data-Plot'!C658="","",MAX('Data-Plot'!$C$11:$C$1010)*(1+$Q$9/100))</f>
        <v/>
      </c>
      <c r="R658" s="19" t="str">
        <f>IF('Data-Plot'!C658="","",('Data-Plot'!C658-'Data-Plot'!D658)*$P$9)</f>
        <v/>
      </c>
      <c r="S658" s="19">
        <v>0</v>
      </c>
      <c r="AC658" s="17"/>
    </row>
    <row r="659" spans="13:29" x14ac:dyDescent="0.25">
      <c r="M659" s="17"/>
      <c r="P659" s="19" t="str">
        <f>IF('Data-Plot'!C659="","",$Q$11+('Data-Plot'!C659-'Data-Plot'!D659)*$P$9)</f>
        <v/>
      </c>
      <c r="Q659" s="19" t="str">
        <f>IF('Data-Plot'!C659="","",MAX('Data-Plot'!$C$11:$C$1010)*(1+$Q$9/100))</f>
        <v/>
      </c>
      <c r="R659" s="19" t="str">
        <f>IF('Data-Plot'!C659="","",('Data-Plot'!C659-'Data-Plot'!D659)*$P$9)</f>
        <v/>
      </c>
      <c r="S659" s="19">
        <v>0</v>
      </c>
      <c r="AC659" s="17"/>
    </row>
    <row r="660" spans="13:29" x14ac:dyDescent="0.25">
      <c r="M660" s="17"/>
      <c r="P660" s="19" t="str">
        <f>IF('Data-Plot'!C660="","",$Q$11+('Data-Plot'!C660-'Data-Plot'!D660)*$P$9)</f>
        <v/>
      </c>
      <c r="Q660" s="19" t="str">
        <f>IF('Data-Plot'!C660="","",MAX('Data-Plot'!$C$11:$C$1010)*(1+$Q$9/100))</f>
        <v/>
      </c>
      <c r="R660" s="19" t="str">
        <f>IF('Data-Plot'!C660="","",('Data-Plot'!C660-'Data-Plot'!D660)*$P$9)</f>
        <v/>
      </c>
      <c r="S660" s="19">
        <v>0</v>
      </c>
      <c r="AC660" s="17"/>
    </row>
    <row r="661" spans="13:29" x14ac:dyDescent="0.25">
      <c r="M661" s="17"/>
      <c r="P661" s="19" t="str">
        <f>IF('Data-Plot'!C661="","",$Q$11+('Data-Plot'!C661-'Data-Plot'!D661)*$P$9)</f>
        <v/>
      </c>
      <c r="Q661" s="19" t="str">
        <f>IF('Data-Plot'!C661="","",MAX('Data-Plot'!$C$11:$C$1010)*(1+$Q$9/100))</f>
        <v/>
      </c>
      <c r="R661" s="19" t="str">
        <f>IF('Data-Plot'!C661="","",('Data-Plot'!C661-'Data-Plot'!D661)*$P$9)</f>
        <v/>
      </c>
      <c r="S661" s="19">
        <v>0</v>
      </c>
      <c r="AC661" s="17"/>
    </row>
    <row r="662" spans="13:29" x14ac:dyDescent="0.25">
      <c r="M662" s="17"/>
      <c r="P662" s="19" t="str">
        <f>IF('Data-Plot'!C662="","",$Q$11+('Data-Plot'!C662-'Data-Plot'!D662)*$P$9)</f>
        <v/>
      </c>
      <c r="Q662" s="19" t="str">
        <f>IF('Data-Plot'!C662="","",MAX('Data-Plot'!$C$11:$C$1010)*(1+$Q$9/100))</f>
        <v/>
      </c>
      <c r="R662" s="19" t="str">
        <f>IF('Data-Plot'!C662="","",('Data-Plot'!C662-'Data-Plot'!D662)*$P$9)</f>
        <v/>
      </c>
      <c r="S662" s="19">
        <v>0</v>
      </c>
      <c r="AC662" s="17"/>
    </row>
    <row r="663" spans="13:29" x14ac:dyDescent="0.25">
      <c r="M663" s="17"/>
      <c r="P663" s="19" t="str">
        <f>IF('Data-Plot'!C663="","",$Q$11+('Data-Plot'!C663-'Data-Plot'!D663)*$P$9)</f>
        <v/>
      </c>
      <c r="Q663" s="19" t="str">
        <f>IF('Data-Plot'!C663="","",MAX('Data-Plot'!$C$11:$C$1010)*(1+$Q$9/100))</f>
        <v/>
      </c>
      <c r="R663" s="19" t="str">
        <f>IF('Data-Plot'!C663="","",('Data-Plot'!C663-'Data-Plot'!D663)*$P$9)</f>
        <v/>
      </c>
      <c r="S663" s="19">
        <v>0</v>
      </c>
      <c r="AC663" s="17"/>
    </row>
    <row r="664" spans="13:29" x14ac:dyDescent="0.25">
      <c r="M664" s="17"/>
      <c r="P664" s="19" t="str">
        <f>IF('Data-Plot'!C664="","",$Q$11+('Data-Plot'!C664-'Data-Plot'!D664)*$P$9)</f>
        <v/>
      </c>
      <c r="Q664" s="19" t="str">
        <f>IF('Data-Plot'!C664="","",MAX('Data-Plot'!$C$11:$C$1010)*(1+$Q$9/100))</f>
        <v/>
      </c>
      <c r="R664" s="19" t="str">
        <f>IF('Data-Plot'!C664="","",('Data-Plot'!C664-'Data-Plot'!D664)*$P$9)</f>
        <v/>
      </c>
      <c r="S664" s="19">
        <v>0</v>
      </c>
      <c r="AC664" s="17"/>
    </row>
    <row r="665" spans="13:29" x14ac:dyDescent="0.25">
      <c r="M665" s="17"/>
      <c r="P665" s="19" t="str">
        <f>IF('Data-Plot'!C665="","",$Q$11+('Data-Plot'!C665-'Data-Plot'!D665)*$P$9)</f>
        <v/>
      </c>
      <c r="Q665" s="19" t="str">
        <f>IF('Data-Plot'!C665="","",MAX('Data-Plot'!$C$11:$C$1010)*(1+$Q$9/100))</f>
        <v/>
      </c>
      <c r="R665" s="19" t="str">
        <f>IF('Data-Plot'!C665="","",('Data-Plot'!C665-'Data-Plot'!D665)*$P$9)</f>
        <v/>
      </c>
      <c r="S665" s="19">
        <v>0</v>
      </c>
      <c r="AC665" s="17"/>
    </row>
    <row r="666" spans="13:29" x14ac:dyDescent="0.25">
      <c r="M666" s="17"/>
      <c r="P666" s="19" t="str">
        <f>IF('Data-Plot'!C666="","",$Q$11+('Data-Plot'!C666-'Data-Plot'!D666)*$P$9)</f>
        <v/>
      </c>
      <c r="Q666" s="19" t="str">
        <f>IF('Data-Plot'!C666="","",MAX('Data-Plot'!$C$11:$C$1010)*(1+$Q$9/100))</f>
        <v/>
      </c>
      <c r="R666" s="19" t="str">
        <f>IF('Data-Plot'!C666="","",('Data-Plot'!C666-'Data-Plot'!D666)*$P$9)</f>
        <v/>
      </c>
      <c r="S666" s="19">
        <v>0</v>
      </c>
      <c r="AC666" s="17"/>
    </row>
    <row r="667" spans="13:29" x14ac:dyDescent="0.25">
      <c r="M667" s="17"/>
      <c r="P667" s="19" t="str">
        <f>IF('Data-Plot'!C667="","",$Q$11+('Data-Plot'!C667-'Data-Plot'!D667)*$P$9)</f>
        <v/>
      </c>
      <c r="Q667" s="19" t="str">
        <f>IF('Data-Plot'!C667="","",MAX('Data-Plot'!$C$11:$C$1010)*(1+$Q$9/100))</f>
        <v/>
      </c>
      <c r="R667" s="19" t="str">
        <f>IF('Data-Plot'!C667="","",('Data-Plot'!C667-'Data-Plot'!D667)*$P$9)</f>
        <v/>
      </c>
      <c r="S667" s="19">
        <v>0</v>
      </c>
      <c r="AC667" s="17"/>
    </row>
    <row r="668" spans="13:29" x14ac:dyDescent="0.25">
      <c r="M668" s="17"/>
      <c r="P668" s="19" t="str">
        <f>IF('Data-Plot'!C668="","",$Q$11+('Data-Plot'!C668-'Data-Plot'!D668)*$P$9)</f>
        <v/>
      </c>
      <c r="Q668" s="19" t="str">
        <f>IF('Data-Plot'!C668="","",MAX('Data-Plot'!$C$11:$C$1010)*(1+$Q$9/100))</f>
        <v/>
      </c>
      <c r="R668" s="19" t="str">
        <f>IF('Data-Plot'!C668="","",('Data-Plot'!C668-'Data-Plot'!D668)*$P$9)</f>
        <v/>
      </c>
      <c r="S668" s="19">
        <v>0</v>
      </c>
      <c r="AC668" s="17"/>
    </row>
    <row r="669" spans="13:29" x14ac:dyDescent="0.25">
      <c r="M669" s="17"/>
      <c r="P669" s="19" t="str">
        <f>IF('Data-Plot'!C669="","",$Q$11+('Data-Plot'!C669-'Data-Plot'!D669)*$P$9)</f>
        <v/>
      </c>
      <c r="Q669" s="19" t="str">
        <f>IF('Data-Plot'!C669="","",MAX('Data-Plot'!$C$11:$C$1010)*(1+$Q$9/100))</f>
        <v/>
      </c>
      <c r="R669" s="19" t="str">
        <f>IF('Data-Plot'!C669="","",('Data-Plot'!C669-'Data-Plot'!D669)*$P$9)</f>
        <v/>
      </c>
      <c r="S669" s="19">
        <v>0</v>
      </c>
      <c r="AC669" s="17"/>
    </row>
    <row r="670" spans="13:29" x14ac:dyDescent="0.25">
      <c r="M670" s="17"/>
      <c r="P670" s="19" t="str">
        <f>IF('Data-Plot'!C670="","",$Q$11+('Data-Plot'!C670-'Data-Plot'!D670)*$P$9)</f>
        <v/>
      </c>
      <c r="Q670" s="19" t="str">
        <f>IF('Data-Plot'!C670="","",MAX('Data-Plot'!$C$11:$C$1010)*(1+$Q$9/100))</f>
        <v/>
      </c>
      <c r="R670" s="19" t="str">
        <f>IF('Data-Plot'!C670="","",('Data-Plot'!C670-'Data-Plot'!D670)*$P$9)</f>
        <v/>
      </c>
      <c r="S670" s="19">
        <v>0</v>
      </c>
      <c r="AC670" s="17"/>
    </row>
    <row r="671" spans="13:29" x14ac:dyDescent="0.25">
      <c r="M671" s="17"/>
      <c r="P671" s="19" t="str">
        <f>IF('Data-Plot'!C671="","",$Q$11+('Data-Plot'!C671-'Data-Plot'!D671)*$P$9)</f>
        <v/>
      </c>
      <c r="Q671" s="19" t="str">
        <f>IF('Data-Plot'!C671="","",MAX('Data-Plot'!$C$11:$C$1010)*(1+$Q$9/100))</f>
        <v/>
      </c>
      <c r="R671" s="19" t="str">
        <f>IF('Data-Plot'!C671="","",('Data-Plot'!C671-'Data-Plot'!D671)*$P$9)</f>
        <v/>
      </c>
      <c r="S671" s="19">
        <v>0</v>
      </c>
      <c r="AC671" s="17"/>
    </row>
    <row r="672" spans="13:29" x14ac:dyDescent="0.25">
      <c r="M672" s="17"/>
      <c r="P672" s="19" t="str">
        <f>IF('Data-Plot'!C672="","",$Q$11+('Data-Plot'!C672-'Data-Plot'!D672)*$P$9)</f>
        <v/>
      </c>
      <c r="Q672" s="19" t="str">
        <f>IF('Data-Plot'!C672="","",MAX('Data-Plot'!$C$11:$C$1010)*(1+$Q$9/100))</f>
        <v/>
      </c>
      <c r="R672" s="19" t="str">
        <f>IF('Data-Plot'!C672="","",('Data-Plot'!C672-'Data-Plot'!D672)*$P$9)</f>
        <v/>
      </c>
      <c r="S672" s="19">
        <v>0</v>
      </c>
      <c r="AC672" s="17"/>
    </row>
    <row r="673" spans="13:29" x14ac:dyDescent="0.25">
      <c r="M673" s="17"/>
      <c r="P673" s="19" t="str">
        <f>IF('Data-Plot'!C673="","",$Q$11+('Data-Plot'!C673-'Data-Plot'!D673)*$P$9)</f>
        <v/>
      </c>
      <c r="Q673" s="19" t="str">
        <f>IF('Data-Plot'!C673="","",MAX('Data-Plot'!$C$11:$C$1010)*(1+$Q$9/100))</f>
        <v/>
      </c>
      <c r="R673" s="19" t="str">
        <f>IF('Data-Plot'!C673="","",('Data-Plot'!C673-'Data-Plot'!D673)*$P$9)</f>
        <v/>
      </c>
      <c r="S673" s="19">
        <v>0</v>
      </c>
      <c r="AC673" s="17"/>
    </row>
    <row r="674" spans="13:29" x14ac:dyDescent="0.25">
      <c r="M674" s="17"/>
      <c r="P674" s="19" t="str">
        <f>IF('Data-Plot'!C674="","",$Q$11+('Data-Plot'!C674-'Data-Plot'!D674)*$P$9)</f>
        <v/>
      </c>
      <c r="Q674" s="19" t="str">
        <f>IF('Data-Plot'!C674="","",MAX('Data-Plot'!$C$11:$C$1010)*(1+$Q$9/100))</f>
        <v/>
      </c>
      <c r="R674" s="19" t="str">
        <f>IF('Data-Plot'!C674="","",('Data-Plot'!C674-'Data-Plot'!D674)*$P$9)</f>
        <v/>
      </c>
      <c r="S674" s="19">
        <v>0</v>
      </c>
      <c r="AC674" s="17"/>
    </row>
    <row r="675" spans="13:29" x14ac:dyDescent="0.25">
      <c r="M675" s="17"/>
      <c r="P675" s="19" t="str">
        <f>IF('Data-Plot'!C675="","",$Q$11+('Data-Plot'!C675-'Data-Plot'!D675)*$P$9)</f>
        <v/>
      </c>
      <c r="Q675" s="19" t="str">
        <f>IF('Data-Plot'!C675="","",MAX('Data-Plot'!$C$11:$C$1010)*(1+$Q$9/100))</f>
        <v/>
      </c>
      <c r="R675" s="19" t="str">
        <f>IF('Data-Plot'!C675="","",('Data-Plot'!C675-'Data-Plot'!D675)*$P$9)</f>
        <v/>
      </c>
      <c r="S675" s="19">
        <v>0</v>
      </c>
      <c r="AC675" s="17"/>
    </row>
    <row r="676" spans="13:29" x14ac:dyDescent="0.25">
      <c r="M676" s="17"/>
      <c r="P676" s="19" t="str">
        <f>IF('Data-Plot'!C676="","",$Q$11+('Data-Plot'!C676-'Data-Plot'!D676)*$P$9)</f>
        <v/>
      </c>
      <c r="Q676" s="19" t="str">
        <f>IF('Data-Plot'!C676="","",MAX('Data-Plot'!$C$11:$C$1010)*(1+$Q$9/100))</f>
        <v/>
      </c>
      <c r="R676" s="19" t="str">
        <f>IF('Data-Plot'!C676="","",('Data-Plot'!C676-'Data-Plot'!D676)*$P$9)</f>
        <v/>
      </c>
      <c r="S676" s="19">
        <v>0</v>
      </c>
      <c r="AC676" s="17"/>
    </row>
    <row r="677" spans="13:29" x14ac:dyDescent="0.25">
      <c r="M677" s="17"/>
      <c r="P677" s="19" t="str">
        <f>IF('Data-Plot'!C677="","",$Q$11+('Data-Plot'!C677-'Data-Plot'!D677)*$P$9)</f>
        <v/>
      </c>
      <c r="Q677" s="19" t="str">
        <f>IF('Data-Plot'!C677="","",MAX('Data-Plot'!$C$11:$C$1010)*(1+$Q$9/100))</f>
        <v/>
      </c>
      <c r="R677" s="19" t="str">
        <f>IF('Data-Plot'!C677="","",('Data-Plot'!C677-'Data-Plot'!D677)*$P$9)</f>
        <v/>
      </c>
      <c r="S677" s="19">
        <v>0</v>
      </c>
      <c r="AC677" s="17"/>
    </row>
    <row r="678" spans="13:29" x14ac:dyDescent="0.25">
      <c r="M678" s="17"/>
      <c r="P678" s="19" t="str">
        <f>IF('Data-Plot'!C678="","",$Q$11+('Data-Plot'!C678-'Data-Plot'!D678)*$P$9)</f>
        <v/>
      </c>
      <c r="Q678" s="19" t="str">
        <f>IF('Data-Plot'!C678="","",MAX('Data-Plot'!$C$11:$C$1010)*(1+$Q$9/100))</f>
        <v/>
      </c>
      <c r="R678" s="19" t="str">
        <f>IF('Data-Plot'!C678="","",('Data-Plot'!C678-'Data-Plot'!D678)*$P$9)</f>
        <v/>
      </c>
      <c r="S678" s="19">
        <v>0</v>
      </c>
      <c r="AC678" s="17"/>
    </row>
    <row r="679" spans="13:29" x14ac:dyDescent="0.25">
      <c r="M679" s="17"/>
      <c r="P679" s="19" t="str">
        <f>IF('Data-Plot'!C679="","",$Q$11+('Data-Plot'!C679-'Data-Plot'!D679)*$P$9)</f>
        <v/>
      </c>
      <c r="Q679" s="19" t="str">
        <f>IF('Data-Plot'!C679="","",MAX('Data-Plot'!$C$11:$C$1010)*(1+$Q$9/100))</f>
        <v/>
      </c>
      <c r="R679" s="19" t="str">
        <f>IF('Data-Plot'!C679="","",('Data-Plot'!C679-'Data-Plot'!D679)*$P$9)</f>
        <v/>
      </c>
      <c r="S679" s="19">
        <v>0</v>
      </c>
      <c r="AC679" s="17"/>
    </row>
    <row r="680" spans="13:29" x14ac:dyDescent="0.25">
      <c r="M680" s="17"/>
      <c r="P680" s="19" t="str">
        <f>IF('Data-Plot'!C680="","",$Q$11+('Data-Plot'!C680-'Data-Plot'!D680)*$P$9)</f>
        <v/>
      </c>
      <c r="Q680" s="19" t="str">
        <f>IF('Data-Plot'!C680="","",MAX('Data-Plot'!$C$11:$C$1010)*(1+$Q$9/100))</f>
        <v/>
      </c>
      <c r="R680" s="19" t="str">
        <f>IF('Data-Plot'!C680="","",('Data-Plot'!C680-'Data-Plot'!D680)*$P$9)</f>
        <v/>
      </c>
      <c r="S680" s="19">
        <v>0</v>
      </c>
      <c r="AC680" s="17"/>
    </row>
    <row r="681" spans="13:29" x14ac:dyDescent="0.25">
      <c r="M681" s="17"/>
      <c r="P681" s="19" t="str">
        <f>IF('Data-Plot'!C681="","",$Q$11+('Data-Plot'!C681-'Data-Plot'!D681)*$P$9)</f>
        <v/>
      </c>
      <c r="Q681" s="19" t="str">
        <f>IF('Data-Plot'!C681="","",MAX('Data-Plot'!$C$11:$C$1010)*(1+$Q$9/100))</f>
        <v/>
      </c>
      <c r="R681" s="19" t="str">
        <f>IF('Data-Plot'!C681="","",('Data-Plot'!C681-'Data-Plot'!D681)*$P$9)</f>
        <v/>
      </c>
      <c r="S681" s="19">
        <v>0</v>
      </c>
      <c r="AC681" s="17"/>
    </row>
    <row r="682" spans="13:29" x14ac:dyDescent="0.25">
      <c r="M682" s="17"/>
      <c r="P682" s="19" t="str">
        <f>IF('Data-Plot'!C682="","",$Q$11+('Data-Plot'!C682-'Data-Plot'!D682)*$P$9)</f>
        <v/>
      </c>
      <c r="Q682" s="19" t="str">
        <f>IF('Data-Plot'!C682="","",MAX('Data-Plot'!$C$11:$C$1010)*(1+$Q$9/100))</f>
        <v/>
      </c>
      <c r="R682" s="19" t="str">
        <f>IF('Data-Plot'!C682="","",('Data-Plot'!C682-'Data-Plot'!D682)*$P$9)</f>
        <v/>
      </c>
      <c r="S682" s="19">
        <v>0</v>
      </c>
      <c r="AC682" s="17"/>
    </row>
    <row r="683" spans="13:29" x14ac:dyDescent="0.25">
      <c r="M683" s="17"/>
      <c r="P683" s="19" t="str">
        <f>IF('Data-Plot'!C683="","",$Q$11+('Data-Plot'!C683-'Data-Plot'!D683)*$P$9)</f>
        <v/>
      </c>
      <c r="Q683" s="19" t="str">
        <f>IF('Data-Plot'!C683="","",MAX('Data-Plot'!$C$11:$C$1010)*(1+$Q$9/100))</f>
        <v/>
      </c>
      <c r="R683" s="19" t="str">
        <f>IF('Data-Plot'!C683="","",('Data-Plot'!C683-'Data-Plot'!D683)*$P$9)</f>
        <v/>
      </c>
      <c r="S683" s="19">
        <v>0</v>
      </c>
      <c r="AC683" s="17"/>
    </row>
    <row r="684" spans="13:29" x14ac:dyDescent="0.25">
      <c r="M684" s="17"/>
      <c r="P684" s="19" t="str">
        <f>IF('Data-Plot'!C684="","",$Q$11+('Data-Plot'!C684-'Data-Plot'!D684)*$P$9)</f>
        <v/>
      </c>
      <c r="Q684" s="19" t="str">
        <f>IF('Data-Plot'!C684="","",MAX('Data-Plot'!$C$11:$C$1010)*(1+$Q$9/100))</f>
        <v/>
      </c>
      <c r="R684" s="19" t="str">
        <f>IF('Data-Plot'!C684="","",('Data-Plot'!C684-'Data-Plot'!D684)*$P$9)</f>
        <v/>
      </c>
      <c r="S684" s="19">
        <v>0</v>
      </c>
      <c r="AC684" s="17"/>
    </row>
    <row r="685" spans="13:29" x14ac:dyDescent="0.25">
      <c r="M685" s="17"/>
      <c r="P685" s="19" t="str">
        <f>IF('Data-Plot'!C685="","",$Q$11+('Data-Plot'!C685-'Data-Plot'!D685)*$P$9)</f>
        <v/>
      </c>
      <c r="Q685" s="19" t="str">
        <f>IF('Data-Plot'!C685="","",MAX('Data-Plot'!$C$11:$C$1010)*(1+$Q$9/100))</f>
        <v/>
      </c>
      <c r="R685" s="19" t="str">
        <f>IF('Data-Plot'!C685="","",('Data-Plot'!C685-'Data-Plot'!D685)*$P$9)</f>
        <v/>
      </c>
      <c r="S685" s="19">
        <v>0</v>
      </c>
      <c r="AC685" s="17"/>
    </row>
    <row r="686" spans="13:29" x14ac:dyDescent="0.25">
      <c r="M686" s="17"/>
      <c r="P686" s="19" t="str">
        <f>IF('Data-Plot'!C686="","",$Q$11+('Data-Plot'!C686-'Data-Plot'!D686)*$P$9)</f>
        <v/>
      </c>
      <c r="Q686" s="19" t="str">
        <f>IF('Data-Plot'!C686="","",MAX('Data-Plot'!$C$11:$C$1010)*(1+$Q$9/100))</f>
        <v/>
      </c>
      <c r="R686" s="19" t="str">
        <f>IF('Data-Plot'!C686="","",('Data-Plot'!C686-'Data-Plot'!D686)*$P$9)</f>
        <v/>
      </c>
      <c r="S686" s="19">
        <v>0</v>
      </c>
      <c r="AC686" s="17"/>
    </row>
    <row r="687" spans="13:29" x14ac:dyDescent="0.25">
      <c r="M687" s="17"/>
      <c r="P687" s="19" t="str">
        <f>IF('Data-Plot'!C687="","",$Q$11+('Data-Plot'!C687-'Data-Plot'!D687)*$P$9)</f>
        <v/>
      </c>
      <c r="Q687" s="19" t="str">
        <f>IF('Data-Plot'!C687="","",MAX('Data-Plot'!$C$11:$C$1010)*(1+$Q$9/100))</f>
        <v/>
      </c>
      <c r="R687" s="19" t="str">
        <f>IF('Data-Plot'!C687="","",('Data-Plot'!C687-'Data-Plot'!D687)*$P$9)</f>
        <v/>
      </c>
      <c r="S687" s="19">
        <v>0</v>
      </c>
      <c r="AC687" s="17"/>
    </row>
    <row r="688" spans="13:29" x14ac:dyDescent="0.25">
      <c r="M688" s="17"/>
      <c r="P688" s="19" t="str">
        <f>IF('Data-Plot'!C688="","",$Q$11+('Data-Plot'!C688-'Data-Plot'!D688)*$P$9)</f>
        <v/>
      </c>
      <c r="Q688" s="19" t="str">
        <f>IF('Data-Plot'!C688="","",MAX('Data-Plot'!$C$11:$C$1010)*(1+$Q$9/100))</f>
        <v/>
      </c>
      <c r="R688" s="19" t="str">
        <f>IF('Data-Plot'!C688="","",('Data-Plot'!C688-'Data-Plot'!D688)*$P$9)</f>
        <v/>
      </c>
      <c r="S688" s="19">
        <v>0</v>
      </c>
      <c r="AC688" s="17"/>
    </row>
    <row r="689" spans="13:29" x14ac:dyDescent="0.25">
      <c r="M689" s="17"/>
      <c r="P689" s="19" t="str">
        <f>IF('Data-Plot'!C689="","",$Q$11+('Data-Plot'!C689-'Data-Plot'!D689)*$P$9)</f>
        <v/>
      </c>
      <c r="Q689" s="19" t="str">
        <f>IF('Data-Plot'!C689="","",MAX('Data-Plot'!$C$11:$C$1010)*(1+$Q$9/100))</f>
        <v/>
      </c>
      <c r="R689" s="19" t="str">
        <f>IF('Data-Plot'!C689="","",('Data-Plot'!C689-'Data-Plot'!D689)*$P$9)</f>
        <v/>
      </c>
      <c r="S689" s="19">
        <v>0</v>
      </c>
      <c r="AC689" s="17"/>
    </row>
    <row r="690" spans="13:29" x14ac:dyDescent="0.25">
      <c r="M690" s="17"/>
      <c r="P690" s="19" t="str">
        <f>IF('Data-Plot'!C690="","",$Q$11+('Data-Plot'!C690-'Data-Plot'!D690)*$P$9)</f>
        <v/>
      </c>
      <c r="Q690" s="19" t="str">
        <f>IF('Data-Plot'!C690="","",MAX('Data-Plot'!$C$11:$C$1010)*(1+$Q$9/100))</f>
        <v/>
      </c>
      <c r="R690" s="19" t="str">
        <f>IF('Data-Plot'!C690="","",('Data-Plot'!C690-'Data-Plot'!D690)*$P$9)</f>
        <v/>
      </c>
      <c r="S690" s="19">
        <v>0</v>
      </c>
      <c r="AC690" s="17"/>
    </row>
    <row r="691" spans="13:29" x14ac:dyDescent="0.25">
      <c r="M691" s="17"/>
      <c r="P691" s="19" t="str">
        <f>IF('Data-Plot'!C691="","",$Q$11+('Data-Plot'!C691-'Data-Plot'!D691)*$P$9)</f>
        <v/>
      </c>
      <c r="Q691" s="19" t="str">
        <f>IF('Data-Plot'!C691="","",MAX('Data-Plot'!$C$11:$C$1010)*(1+$Q$9/100))</f>
        <v/>
      </c>
      <c r="R691" s="19" t="str">
        <f>IF('Data-Plot'!C691="","",('Data-Plot'!C691-'Data-Plot'!D691)*$P$9)</f>
        <v/>
      </c>
      <c r="S691" s="19">
        <v>0</v>
      </c>
      <c r="AC691" s="17"/>
    </row>
    <row r="692" spans="13:29" x14ac:dyDescent="0.25">
      <c r="M692" s="17"/>
      <c r="P692" s="19" t="str">
        <f>IF('Data-Plot'!C692="","",$Q$11+('Data-Plot'!C692-'Data-Plot'!D692)*$P$9)</f>
        <v/>
      </c>
      <c r="Q692" s="19" t="str">
        <f>IF('Data-Plot'!C692="","",MAX('Data-Plot'!$C$11:$C$1010)*(1+$Q$9/100))</f>
        <v/>
      </c>
      <c r="R692" s="19" t="str">
        <f>IF('Data-Plot'!C692="","",('Data-Plot'!C692-'Data-Plot'!D692)*$P$9)</f>
        <v/>
      </c>
      <c r="S692" s="19">
        <v>0</v>
      </c>
      <c r="AC692" s="17"/>
    </row>
    <row r="693" spans="13:29" x14ac:dyDescent="0.25">
      <c r="M693" s="17"/>
      <c r="P693" s="19" t="str">
        <f>IF('Data-Plot'!C693="","",$Q$11+('Data-Plot'!C693-'Data-Plot'!D693)*$P$9)</f>
        <v/>
      </c>
      <c r="Q693" s="19" t="str">
        <f>IF('Data-Plot'!C693="","",MAX('Data-Plot'!$C$11:$C$1010)*(1+$Q$9/100))</f>
        <v/>
      </c>
      <c r="R693" s="19" t="str">
        <f>IF('Data-Plot'!C693="","",('Data-Plot'!C693-'Data-Plot'!D693)*$P$9)</f>
        <v/>
      </c>
      <c r="S693" s="19">
        <v>0</v>
      </c>
      <c r="AC693" s="17"/>
    </row>
    <row r="694" spans="13:29" x14ac:dyDescent="0.25">
      <c r="M694" s="17"/>
      <c r="P694" s="19" t="str">
        <f>IF('Data-Plot'!C694="","",$Q$11+('Data-Plot'!C694-'Data-Plot'!D694)*$P$9)</f>
        <v/>
      </c>
      <c r="Q694" s="19" t="str">
        <f>IF('Data-Plot'!C694="","",MAX('Data-Plot'!$C$11:$C$1010)*(1+$Q$9/100))</f>
        <v/>
      </c>
      <c r="R694" s="19" t="str">
        <f>IF('Data-Plot'!C694="","",('Data-Plot'!C694-'Data-Plot'!D694)*$P$9)</f>
        <v/>
      </c>
      <c r="S694" s="19">
        <v>0</v>
      </c>
      <c r="AC694" s="17"/>
    </row>
    <row r="695" spans="13:29" x14ac:dyDescent="0.25">
      <c r="M695" s="17"/>
      <c r="P695" s="19" t="str">
        <f>IF('Data-Plot'!C695="","",$Q$11+('Data-Plot'!C695-'Data-Plot'!D695)*$P$9)</f>
        <v/>
      </c>
      <c r="Q695" s="19" t="str">
        <f>IF('Data-Plot'!C695="","",MAX('Data-Plot'!$C$11:$C$1010)*(1+$Q$9/100))</f>
        <v/>
      </c>
      <c r="R695" s="19" t="str">
        <f>IF('Data-Plot'!C695="","",('Data-Plot'!C695-'Data-Plot'!D695)*$P$9)</f>
        <v/>
      </c>
      <c r="S695" s="19">
        <v>0</v>
      </c>
      <c r="AC695" s="17"/>
    </row>
    <row r="696" spans="13:29" x14ac:dyDescent="0.25">
      <c r="M696" s="17"/>
      <c r="P696" s="19" t="str">
        <f>IF('Data-Plot'!C696="","",$Q$11+('Data-Plot'!C696-'Data-Plot'!D696)*$P$9)</f>
        <v/>
      </c>
      <c r="Q696" s="19" t="str">
        <f>IF('Data-Plot'!C696="","",MAX('Data-Plot'!$C$11:$C$1010)*(1+$Q$9/100))</f>
        <v/>
      </c>
      <c r="R696" s="19" t="str">
        <f>IF('Data-Plot'!C696="","",('Data-Plot'!C696-'Data-Plot'!D696)*$P$9)</f>
        <v/>
      </c>
      <c r="S696" s="19">
        <v>0</v>
      </c>
      <c r="AC696" s="17"/>
    </row>
    <row r="697" spans="13:29" x14ac:dyDescent="0.25">
      <c r="M697" s="17"/>
      <c r="P697" s="19" t="str">
        <f>IF('Data-Plot'!C697="","",$Q$11+('Data-Plot'!C697-'Data-Plot'!D697)*$P$9)</f>
        <v/>
      </c>
      <c r="Q697" s="19" t="str">
        <f>IF('Data-Plot'!C697="","",MAX('Data-Plot'!$C$11:$C$1010)*(1+$Q$9/100))</f>
        <v/>
      </c>
      <c r="R697" s="19" t="str">
        <f>IF('Data-Plot'!C697="","",('Data-Plot'!C697-'Data-Plot'!D697)*$P$9)</f>
        <v/>
      </c>
      <c r="S697" s="19">
        <v>0</v>
      </c>
      <c r="AC697" s="17"/>
    </row>
    <row r="698" spans="13:29" x14ac:dyDescent="0.25">
      <c r="M698" s="17"/>
      <c r="P698" s="19" t="str">
        <f>IF('Data-Plot'!C698="","",$Q$11+('Data-Plot'!C698-'Data-Plot'!D698)*$P$9)</f>
        <v/>
      </c>
      <c r="Q698" s="19" t="str">
        <f>IF('Data-Plot'!C698="","",MAX('Data-Plot'!$C$11:$C$1010)*(1+$Q$9/100))</f>
        <v/>
      </c>
      <c r="R698" s="19" t="str">
        <f>IF('Data-Plot'!C698="","",('Data-Plot'!C698-'Data-Plot'!D698)*$P$9)</f>
        <v/>
      </c>
      <c r="S698" s="19">
        <v>0</v>
      </c>
      <c r="AC698" s="17"/>
    </row>
    <row r="699" spans="13:29" x14ac:dyDescent="0.25">
      <c r="M699" s="17"/>
      <c r="P699" s="19" t="str">
        <f>IF('Data-Plot'!C699="","",$Q$11+('Data-Plot'!C699-'Data-Plot'!D699)*$P$9)</f>
        <v/>
      </c>
      <c r="Q699" s="19" t="str">
        <f>IF('Data-Plot'!C699="","",MAX('Data-Plot'!$C$11:$C$1010)*(1+$Q$9/100))</f>
        <v/>
      </c>
      <c r="R699" s="19" t="str">
        <f>IF('Data-Plot'!C699="","",('Data-Plot'!C699-'Data-Plot'!D699)*$P$9)</f>
        <v/>
      </c>
      <c r="S699" s="19">
        <v>0</v>
      </c>
      <c r="AC699" s="17"/>
    </row>
    <row r="700" spans="13:29" x14ac:dyDescent="0.25">
      <c r="M700" s="17"/>
      <c r="P700" s="19" t="str">
        <f>IF('Data-Plot'!C700="","",$Q$11+('Data-Plot'!C700-'Data-Plot'!D700)*$P$9)</f>
        <v/>
      </c>
      <c r="Q700" s="19" t="str">
        <f>IF('Data-Plot'!C700="","",MAX('Data-Plot'!$C$11:$C$1010)*(1+$Q$9/100))</f>
        <v/>
      </c>
      <c r="R700" s="19" t="str">
        <f>IF('Data-Plot'!C700="","",('Data-Plot'!C700-'Data-Plot'!D700)*$P$9)</f>
        <v/>
      </c>
      <c r="S700" s="19">
        <v>0</v>
      </c>
      <c r="AC700" s="17"/>
    </row>
    <row r="701" spans="13:29" x14ac:dyDescent="0.25">
      <c r="M701" s="17"/>
      <c r="P701" s="19" t="str">
        <f>IF('Data-Plot'!C701="","",$Q$11+('Data-Plot'!C701-'Data-Plot'!D701)*$P$9)</f>
        <v/>
      </c>
      <c r="Q701" s="19" t="str">
        <f>IF('Data-Plot'!C701="","",MAX('Data-Plot'!$C$11:$C$1010)*(1+$Q$9/100))</f>
        <v/>
      </c>
      <c r="R701" s="19" t="str">
        <f>IF('Data-Plot'!C701="","",('Data-Plot'!C701-'Data-Plot'!D701)*$P$9)</f>
        <v/>
      </c>
      <c r="S701" s="19">
        <v>0</v>
      </c>
      <c r="AC701" s="17"/>
    </row>
    <row r="702" spans="13:29" x14ac:dyDescent="0.25">
      <c r="M702" s="17"/>
      <c r="P702" s="19" t="str">
        <f>IF('Data-Plot'!C702="","",$Q$11+('Data-Plot'!C702-'Data-Plot'!D702)*$P$9)</f>
        <v/>
      </c>
      <c r="Q702" s="19" t="str">
        <f>IF('Data-Plot'!C702="","",MAX('Data-Plot'!$C$11:$C$1010)*(1+$Q$9/100))</f>
        <v/>
      </c>
      <c r="R702" s="19" t="str">
        <f>IF('Data-Plot'!C702="","",('Data-Plot'!C702-'Data-Plot'!D702)*$P$9)</f>
        <v/>
      </c>
      <c r="S702" s="19">
        <v>0</v>
      </c>
      <c r="AC702" s="17"/>
    </row>
    <row r="703" spans="13:29" x14ac:dyDescent="0.25">
      <c r="M703" s="17"/>
      <c r="P703" s="19" t="str">
        <f>IF('Data-Plot'!C703="","",$Q$11+('Data-Plot'!C703-'Data-Plot'!D703)*$P$9)</f>
        <v/>
      </c>
      <c r="Q703" s="19" t="str">
        <f>IF('Data-Plot'!C703="","",MAX('Data-Plot'!$C$11:$C$1010)*(1+$Q$9/100))</f>
        <v/>
      </c>
      <c r="R703" s="19" t="str">
        <f>IF('Data-Plot'!C703="","",('Data-Plot'!C703-'Data-Plot'!D703)*$P$9)</f>
        <v/>
      </c>
      <c r="S703" s="19">
        <v>0</v>
      </c>
      <c r="AC703" s="17"/>
    </row>
    <row r="704" spans="13:29" x14ac:dyDescent="0.25">
      <c r="M704" s="17"/>
      <c r="P704" s="19" t="str">
        <f>IF('Data-Plot'!C704="","",$Q$11+('Data-Plot'!C704-'Data-Plot'!D704)*$P$9)</f>
        <v/>
      </c>
      <c r="Q704" s="19" t="str">
        <f>IF('Data-Plot'!C704="","",MAX('Data-Plot'!$C$11:$C$1010)*(1+$Q$9/100))</f>
        <v/>
      </c>
      <c r="R704" s="19" t="str">
        <f>IF('Data-Plot'!C704="","",('Data-Plot'!C704-'Data-Plot'!D704)*$P$9)</f>
        <v/>
      </c>
      <c r="S704" s="19">
        <v>0</v>
      </c>
      <c r="AC704" s="17"/>
    </row>
    <row r="705" spans="13:29" x14ac:dyDescent="0.25">
      <c r="M705" s="17"/>
      <c r="P705" s="19" t="str">
        <f>IF('Data-Plot'!C705="","",$Q$11+('Data-Plot'!C705-'Data-Plot'!D705)*$P$9)</f>
        <v/>
      </c>
      <c r="Q705" s="19" t="str">
        <f>IF('Data-Plot'!C705="","",MAX('Data-Plot'!$C$11:$C$1010)*(1+$Q$9/100))</f>
        <v/>
      </c>
      <c r="R705" s="19" t="str">
        <f>IF('Data-Plot'!C705="","",('Data-Plot'!C705-'Data-Plot'!D705)*$P$9)</f>
        <v/>
      </c>
      <c r="S705" s="19">
        <v>0</v>
      </c>
      <c r="AC705" s="17"/>
    </row>
    <row r="706" spans="13:29" x14ac:dyDescent="0.25">
      <c r="M706" s="17"/>
      <c r="P706" s="19" t="str">
        <f>IF('Data-Plot'!C706="","",$Q$11+('Data-Plot'!C706-'Data-Plot'!D706)*$P$9)</f>
        <v/>
      </c>
      <c r="Q706" s="19" t="str">
        <f>IF('Data-Plot'!C706="","",MAX('Data-Plot'!$C$11:$C$1010)*(1+$Q$9/100))</f>
        <v/>
      </c>
      <c r="R706" s="19" t="str">
        <f>IF('Data-Plot'!C706="","",('Data-Plot'!C706-'Data-Plot'!D706)*$P$9)</f>
        <v/>
      </c>
      <c r="S706" s="19">
        <v>0</v>
      </c>
      <c r="AC706" s="17"/>
    </row>
    <row r="707" spans="13:29" x14ac:dyDescent="0.25">
      <c r="M707" s="17"/>
      <c r="P707" s="19" t="str">
        <f>IF('Data-Plot'!C707="","",$Q$11+('Data-Plot'!C707-'Data-Plot'!D707)*$P$9)</f>
        <v/>
      </c>
      <c r="Q707" s="19" t="str">
        <f>IF('Data-Plot'!C707="","",MAX('Data-Plot'!$C$11:$C$1010)*(1+$Q$9/100))</f>
        <v/>
      </c>
      <c r="R707" s="19" t="str">
        <f>IF('Data-Plot'!C707="","",('Data-Plot'!C707-'Data-Plot'!D707)*$P$9)</f>
        <v/>
      </c>
      <c r="S707" s="19">
        <v>0</v>
      </c>
      <c r="AC707" s="17"/>
    </row>
    <row r="708" spans="13:29" x14ac:dyDescent="0.25">
      <c r="M708" s="17"/>
      <c r="P708" s="19" t="str">
        <f>IF('Data-Plot'!C708="","",$Q$11+('Data-Plot'!C708-'Data-Plot'!D708)*$P$9)</f>
        <v/>
      </c>
      <c r="Q708" s="19" t="str">
        <f>IF('Data-Plot'!C708="","",MAX('Data-Plot'!$C$11:$C$1010)*(1+$Q$9/100))</f>
        <v/>
      </c>
      <c r="R708" s="19" t="str">
        <f>IF('Data-Plot'!C708="","",('Data-Plot'!C708-'Data-Plot'!D708)*$P$9)</f>
        <v/>
      </c>
      <c r="S708" s="19">
        <v>0</v>
      </c>
      <c r="AC708" s="17"/>
    </row>
    <row r="709" spans="13:29" x14ac:dyDescent="0.25">
      <c r="M709" s="17"/>
      <c r="P709" s="19" t="str">
        <f>IF('Data-Plot'!C709="","",$Q$11+('Data-Plot'!C709-'Data-Plot'!D709)*$P$9)</f>
        <v/>
      </c>
      <c r="Q709" s="19" t="str">
        <f>IF('Data-Plot'!C709="","",MAX('Data-Plot'!$C$11:$C$1010)*(1+$Q$9/100))</f>
        <v/>
      </c>
      <c r="R709" s="19" t="str">
        <f>IF('Data-Plot'!C709="","",('Data-Plot'!C709-'Data-Plot'!D709)*$P$9)</f>
        <v/>
      </c>
      <c r="S709" s="19">
        <v>0</v>
      </c>
      <c r="AC709" s="17"/>
    </row>
    <row r="710" spans="13:29" x14ac:dyDescent="0.25">
      <c r="M710" s="17"/>
      <c r="P710" s="19" t="str">
        <f>IF('Data-Plot'!C710="","",$Q$11+('Data-Plot'!C710-'Data-Plot'!D710)*$P$9)</f>
        <v/>
      </c>
      <c r="Q710" s="19" t="str">
        <f>IF('Data-Plot'!C710="","",MAX('Data-Plot'!$C$11:$C$1010)*(1+$Q$9/100))</f>
        <v/>
      </c>
      <c r="R710" s="19" t="str">
        <f>IF('Data-Plot'!C710="","",('Data-Plot'!C710-'Data-Plot'!D710)*$P$9)</f>
        <v/>
      </c>
      <c r="S710" s="19">
        <v>0</v>
      </c>
      <c r="AC710" s="17"/>
    </row>
    <row r="711" spans="13:29" x14ac:dyDescent="0.25">
      <c r="M711" s="17"/>
      <c r="P711" s="19" t="str">
        <f>IF('Data-Plot'!C711="","",$Q$11+('Data-Plot'!C711-'Data-Plot'!D711)*$P$9)</f>
        <v/>
      </c>
      <c r="Q711" s="19" t="str">
        <f>IF('Data-Plot'!C711="","",MAX('Data-Plot'!$C$11:$C$1010)*(1+$Q$9/100))</f>
        <v/>
      </c>
      <c r="R711" s="19" t="str">
        <f>IF('Data-Plot'!C711="","",('Data-Plot'!C711-'Data-Plot'!D711)*$P$9)</f>
        <v/>
      </c>
      <c r="AC711" s="17"/>
    </row>
    <row r="712" spans="13:29" x14ac:dyDescent="0.25">
      <c r="M712" s="17"/>
      <c r="P712" s="19" t="str">
        <f>IF('Data-Plot'!C712="","",$Q$11+('Data-Plot'!C712-'Data-Plot'!D712)*$P$9)</f>
        <v/>
      </c>
      <c r="Q712" s="19" t="str">
        <f>IF('Data-Plot'!C712="","",MAX('Data-Plot'!$C$11:$C$1010)*(1+$Q$9/100))</f>
        <v/>
      </c>
      <c r="R712" s="19" t="str">
        <f>IF('Data-Plot'!C712="","",('Data-Plot'!C712-'Data-Plot'!D712)*$P$9)</f>
        <v/>
      </c>
      <c r="AC712" s="17"/>
    </row>
    <row r="713" spans="13:29" x14ac:dyDescent="0.25">
      <c r="M713" s="17"/>
      <c r="P713" s="19" t="str">
        <f>IF('Data-Plot'!C713="","",$Q$11+('Data-Plot'!C713-'Data-Plot'!D713)*$P$9)</f>
        <v/>
      </c>
      <c r="Q713" s="19" t="str">
        <f>IF('Data-Plot'!C713="","",MAX('Data-Plot'!$C$11:$C$1010)*(1+$Q$9/100))</f>
        <v/>
      </c>
      <c r="R713" s="19" t="str">
        <f>IF('Data-Plot'!C713="","",('Data-Plot'!C713-'Data-Plot'!D713)*$P$9)</f>
        <v/>
      </c>
      <c r="AC713" s="17"/>
    </row>
    <row r="714" spans="13:29" x14ac:dyDescent="0.25">
      <c r="M714" s="17"/>
      <c r="P714" s="19" t="str">
        <f>IF('Data-Plot'!C714="","",$Q$11+('Data-Plot'!C714-'Data-Plot'!D714)*$P$9)</f>
        <v/>
      </c>
      <c r="Q714" s="19" t="str">
        <f>IF('Data-Plot'!C714="","",MAX('Data-Plot'!$C$11:$C$1010)*(1+$Q$9/100))</f>
        <v/>
      </c>
      <c r="R714" s="19" t="str">
        <f>IF('Data-Plot'!C714="","",('Data-Plot'!C714-'Data-Plot'!D714)*$P$9)</f>
        <v/>
      </c>
      <c r="AC714" s="17"/>
    </row>
    <row r="715" spans="13:29" x14ac:dyDescent="0.25">
      <c r="M715" s="17"/>
      <c r="P715" s="19" t="str">
        <f>IF('Data-Plot'!C715="","",$Q$11+('Data-Plot'!C715-'Data-Plot'!D715)*$P$9)</f>
        <v/>
      </c>
      <c r="Q715" s="19" t="str">
        <f>IF('Data-Plot'!C715="","",MAX('Data-Plot'!$C$11:$C$1010)*(1+$Q$9/100))</f>
        <v/>
      </c>
      <c r="R715" s="19" t="str">
        <f>IF('Data-Plot'!C715="","",('Data-Plot'!C715-'Data-Plot'!D715)*$P$9)</f>
        <v/>
      </c>
      <c r="AC715" s="17"/>
    </row>
    <row r="716" spans="13:29" x14ac:dyDescent="0.25">
      <c r="M716" s="17"/>
      <c r="P716" s="19" t="str">
        <f>IF('Data-Plot'!C716="","",$Q$11+('Data-Plot'!C716-'Data-Plot'!D716)*$P$9)</f>
        <v/>
      </c>
      <c r="Q716" s="19" t="str">
        <f>IF('Data-Plot'!C716="","",MAX('Data-Plot'!$C$11:$C$1010)*(1+$Q$9/100))</f>
        <v/>
      </c>
      <c r="R716" s="19" t="str">
        <f>IF('Data-Plot'!C716="","",('Data-Plot'!C716-'Data-Plot'!D716)*$P$9)</f>
        <v/>
      </c>
      <c r="AC716" s="17"/>
    </row>
    <row r="717" spans="13:29" x14ac:dyDescent="0.25">
      <c r="M717" s="17"/>
      <c r="P717" s="19" t="str">
        <f>IF('Data-Plot'!C717="","",$Q$11+('Data-Plot'!C717-'Data-Plot'!D717)*$P$9)</f>
        <v/>
      </c>
      <c r="Q717" s="19" t="str">
        <f>IF('Data-Plot'!C717="","",MAX('Data-Plot'!$C$11:$C$1010)*(1+$Q$9/100))</f>
        <v/>
      </c>
      <c r="R717" s="19" t="str">
        <f>IF('Data-Plot'!C717="","",('Data-Plot'!C717-'Data-Plot'!D717)*$P$9)</f>
        <v/>
      </c>
      <c r="AC717" s="17"/>
    </row>
    <row r="718" spans="13:29" x14ac:dyDescent="0.25">
      <c r="M718" s="17"/>
      <c r="P718" s="19" t="str">
        <f>IF('Data-Plot'!C718="","",$Q$11+('Data-Plot'!C718-'Data-Plot'!D718)*$P$9)</f>
        <v/>
      </c>
      <c r="Q718" s="19" t="str">
        <f>IF('Data-Plot'!C718="","",MAX('Data-Plot'!$C$11:$C$1010)*(1+$Q$9/100))</f>
        <v/>
      </c>
      <c r="R718" s="19" t="str">
        <f>IF('Data-Plot'!C718="","",('Data-Plot'!C718-'Data-Plot'!D718)*$P$9)</f>
        <v/>
      </c>
      <c r="AC718" s="17"/>
    </row>
    <row r="719" spans="13:29" x14ac:dyDescent="0.25">
      <c r="M719" s="17"/>
      <c r="P719" s="19" t="str">
        <f>IF('Data-Plot'!C719="","",$Q$11+('Data-Plot'!C719-'Data-Plot'!D719)*$P$9)</f>
        <v/>
      </c>
      <c r="Q719" s="19" t="str">
        <f>IF('Data-Plot'!C719="","",MAX('Data-Plot'!$C$11:$C$1010)*(1+$Q$9/100))</f>
        <v/>
      </c>
      <c r="R719" s="19" t="str">
        <f>IF('Data-Plot'!C719="","",('Data-Plot'!C719-'Data-Plot'!D719)*$P$9)</f>
        <v/>
      </c>
      <c r="AC719" s="17"/>
    </row>
    <row r="720" spans="13:29" x14ac:dyDescent="0.25">
      <c r="M720" s="17"/>
      <c r="P720" s="19" t="str">
        <f>IF('Data-Plot'!C720="","",$Q$11+('Data-Plot'!C720-'Data-Plot'!D720)*$P$9)</f>
        <v/>
      </c>
      <c r="Q720" s="19" t="str">
        <f>IF('Data-Plot'!C720="","",MAX('Data-Plot'!$C$11:$C$1010)*(1+$Q$9/100))</f>
        <v/>
      </c>
      <c r="R720" s="19" t="str">
        <f>IF('Data-Plot'!C720="","",('Data-Plot'!C720-'Data-Plot'!D720)*$P$9)</f>
        <v/>
      </c>
      <c r="AC720" s="17"/>
    </row>
    <row r="721" spans="13:29" x14ac:dyDescent="0.25">
      <c r="M721" s="17"/>
      <c r="P721" s="19" t="str">
        <f>IF('Data-Plot'!C721="","",$Q$11+('Data-Plot'!C721-'Data-Plot'!D721)*$P$9)</f>
        <v/>
      </c>
      <c r="Q721" s="19" t="str">
        <f>IF('Data-Plot'!C721="","",MAX('Data-Plot'!$C$11:$C$1010)*(1+$Q$9/100))</f>
        <v/>
      </c>
      <c r="R721" s="19" t="str">
        <f>IF('Data-Plot'!C721="","",('Data-Plot'!C721-'Data-Plot'!D721)*$P$9)</f>
        <v/>
      </c>
      <c r="AC721" s="17"/>
    </row>
    <row r="722" spans="13:29" x14ac:dyDescent="0.25">
      <c r="M722" s="17"/>
      <c r="P722" s="19" t="str">
        <f>IF('Data-Plot'!C722="","",$Q$11+('Data-Plot'!C722-'Data-Plot'!D722)*$P$9)</f>
        <v/>
      </c>
      <c r="Q722" s="19" t="str">
        <f>IF('Data-Plot'!C722="","",MAX('Data-Plot'!$C$11:$C$1010)*(1+$Q$9/100))</f>
        <v/>
      </c>
      <c r="R722" s="19" t="str">
        <f>IF('Data-Plot'!C722="","",('Data-Plot'!C722-'Data-Plot'!D722)*$P$9)</f>
        <v/>
      </c>
      <c r="AC722" s="17"/>
    </row>
    <row r="723" spans="13:29" x14ac:dyDescent="0.25">
      <c r="M723" s="17"/>
      <c r="P723" s="19" t="str">
        <f>IF('Data-Plot'!C723="","",$Q$11+('Data-Plot'!C723-'Data-Plot'!D723)*$P$9)</f>
        <v/>
      </c>
      <c r="Q723" s="19" t="str">
        <f>IF('Data-Plot'!C723="","",MAX('Data-Plot'!$C$11:$C$1010)*(1+$Q$9/100))</f>
        <v/>
      </c>
      <c r="R723" s="19" t="str">
        <f>IF('Data-Plot'!C723="","",('Data-Plot'!C723-'Data-Plot'!D723)*$P$9)</f>
        <v/>
      </c>
      <c r="AC723" s="17"/>
    </row>
    <row r="724" spans="13:29" x14ac:dyDescent="0.25">
      <c r="M724" s="17"/>
      <c r="P724" s="19" t="str">
        <f>IF('Data-Plot'!C724="","",$Q$11+('Data-Plot'!C724-'Data-Plot'!D724)*$P$9)</f>
        <v/>
      </c>
      <c r="Q724" s="19" t="str">
        <f>IF('Data-Plot'!C724="","",MAX('Data-Plot'!$C$11:$C$1010)*(1+$Q$9/100))</f>
        <v/>
      </c>
      <c r="R724" s="19" t="str">
        <f>IF('Data-Plot'!C724="","",('Data-Plot'!C724-'Data-Plot'!D724)*$P$9)</f>
        <v/>
      </c>
      <c r="AC724" s="17"/>
    </row>
    <row r="725" spans="13:29" x14ac:dyDescent="0.25">
      <c r="M725" s="17"/>
      <c r="P725" s="19" t="str">
        <f>IF('Data-Plot'!C725="","",$Q$11+('Data-Plot'!C725-'Data-Plot'!D725)*$P$9)</f>
        <v/>
      </c>
      <c r="Q725" s="19" t="str">
        <f>IF('Data-Plot'!C725="","",MAX('Data-Plot'!$C$11:$C$1010)*(1+$Q$9/100))</f>
        <v/>
      </c>
      <c r="R725" s="19" t="str">
        <f>IF('Data-Plot'!C725="","",('Data-Plot'!C725-'Data-Plot'!D725)*$P$9)</f>
        <v/>
      </c>
      <c r="AC725" s="17"/>
    </row>
    <row r="726" spans="13:29" x14ac:dyDescent="0.25">
      <c r="M726" s="17"/>
      <c r="P726" s="19" t="str">
        <f>IF('Data-Plot'!C726="","",$Q$11+('Data-Plot'!C726-'Data-Plot'!D726)*$P$9)</f>
        <v/>
      </c>
      <c r="Q726" s="19" t="str">
        <f>IF('Data-Plot'!C726="","",MAX('Data-Plot'!$C$11:$C$1010)*(1+$Q$9/100))</f>
        <v/>
      </c>
      <c r="R726" s="19" t="str">
        <f>IF('Data-Plot'!C726="","",('Data-Plot'!C726-'Data-Plot'!D726)*$P$9)</f>
        <v/>
      </c>
      <c r="AC726" s="17"/>
    </row>
    <row r="727" spans="13:29" x14ac:dyDescent="0.25">
      <c r="M727" s="17"/>
      <c r="P727" s="19" t="str">
        <f>IF('Data-Plot'!C727="","",$Q$11+('Data-Plot'!C727-'Data-Plot'!D727)*$P$9)</f>
        <v/>
      </c>
      <c r="Q727" s="19" t="str">
        <f>IF('Data-Plot'!C727="","",MAX('Data-Plot'!$C$11:$C$1010)*(1+$Q$9/100))</f>
        <v/>
      </c>
      <c r="R727" s="19" t="str">
        <f>IF('Data-Plot'!C727="","",('Data-Plot'!C727-'Data-Plot'!D727)*$P$9)</f>
        <v/>
      </c>
      <c r="AC727" s="17"/>
    </row>
    <row r="728" spans="13:29" x14ac:dyDescent="0.25">
      <c r="M728" s="17"/>
      <c r="P728" s="19" t="str">
        <f>IF('Data-Plot'!C728="","",$Q$11+('Data-Plot'!C728-'Data-Plot'!D728)*$P$9)</f>
        <v/>
      </c>
      <c r="Q728" s="19" t="str">
        <f>IF('Data-Plot'!C728="","",MAX('Data-Plot'!$C$11:$C$1010)*(1+$Q$9/100))</f>
        <v/>
      </c>
      <c r="R728" s="19" t="str">
        <f>IF('Data-Plot'!C728="","",('Data-Plot'!C728-'Data-Plot'!D728)*$P$9)</f>
        <v/>
      </c>
      <c r="AC728" s="17"/>
    </row>
    <row r="729" spans="13:29" x14ac:dyDescent="0.25">
      <c r="M729" s="17"/>
      <c r="P729" s="19" t="str">
        <f>IF('Data-Plot'!C729="","",$Q$11+('Data-Plot'!C729-'Data-Plot'!D729)*$P$9)</f>
        <v/>
      </c>
      <c r="Q729" s="19" t="str">
        <f>IF('Data-Plot'!C729="","",MAX('Data-Plot'!$C$11:$C$1010)*(1+$Q$9/100))</f>
        <v/>
      </c>
      <c r="R729" s="19" t="str">
        <f>IF('Data-Plot'!C729="","",('Data-Plot'!C729-'Data-Plot'!D729)*$P$9)</f>
        <v/>
      </c>
      <c r="AC729" s="17"/>
    </row>
    <row r="730" spans="13:29" x14ac:dyDescent="0.25">
      <c r="M730" s="17"/>
      <c r="P730" s="19" t="str">
        <f>IF('Data-Plot'!C730="","",$Q$11+('Data-Plot'!C730-'Data-Plot'!D730)*$P$9)</f>
        <v/>
      </c>
      <c r="Q730" s="19" t="str">
        <f>IF('Data-Plot'!C730="","",MAX('Data-Plot'!$C$11:$C$1010)*(1+$Q$9/100))</f>
        <v/>
      </c>
      <c r="R730" s="19" t="str">
        <f>IF('Data-Plot'!C730="","",('Data-Plot'!C730-'Data-Plot'!D730)*$P$9)</f>
        <v/>
      </c>
      <c r="AC730" s="17"/>
    </row>
    <row r="731" spans="13:29" x14ac:dyDescent="0.25">
      <c r="M731" s="17"/>
      <c r="P731" s="19" t="str">
        <f>IF('Data-Plot'!C731="","",$Q$11+('Data-Plot'!C731-'Data-Plot'!D731)*$P$9)</f>
        <v/>
      </c>
      <c r="Q731" s="19" t="str">
        <f>IF('Data-Plot'!C731="","",MAX('Data-Plot'!$C$11:$C$1010)*(1+$Q$9/100))</f>
        <v/>
      </c>
      <c r="R731" s="19" t="str">
        <f>IF('Data-Plot'!C731="","",('Data-Plot'!C731-'Data-Plot'!D731)*$P$9)</f>
        <v/>
      </c>
      <c r="AC731" s="17"/>
    </row>
    <row r="732" spans="13:29" x14ac:dyDescent="0.25">
      <c r="M732" s="17"/>
      <c r="P732" s="19" t="str">
        <f>IF('Data-Plot'!C732="","",$Q$11+('Data-Plot'!C732-'Data-Plot'!D732)*$P$9)</f>
        <v/>
      </c>
      <c r="Q732" s="19" t="str">
        <f>IF('Data-Plot'!C732="","",MAX('Data-Plot'!$C$11:$C$1010)*(1+$Q$9/100))</f>
        <v/>
      </c>
      <c r="R732" s="19" t="str">
        <f>IF('Data-Plot'!C732="","",('Data-Plot'!C732-'Data-Plot'!D732)*$P$9)</f>
        <v/>
      </c>
      <c r="AC732" s="17"/>
    </row>
    <row r="733" spans="13:29" x14ac:dyDescent="0.25">
      <c r="M733" s="17"/>
      <c r="P733" s="19" t="str">
        <f>IF('Data-Plot'!C733="","",$Q$11+('Data-Plot'!C733-'Data-Plot'!D733)*$P$9)</f>
        <v/>
      </c>
      <c r="Q733" s="19" t="str">
        <f>IF('Data-Plot'!C733="","",MAX('Data-Plot'!$C$11:$C$1010)*(1+$Q$9/100))</f>
        <v/>
      </c>
      <c r="R733" s="19" t="str">
        <f>IF('Data-Plot'!C733="","",('Data-Plot'!C733-'Data-Plot'!D733)*$P$9)</f>
        <v/>
      </c>
      <c r="AC733" s="17"/>
    </row>
    <row r="734" spans="13:29" x14ac:dyDescent="0.25">
      <c r="M734" s="17"/>
      <c r="P734" s="19" t="str">
        <f>IF('Data-Plot'!C734="","",$Q$11+('Data-Plot'!C734-'Data-Plot'!D734)*$P$9)</f>
        <v/>
      </c>
      <c r="Q734" s="19" t="str">
        <f>IF('Data-Plot'!C734="","",MAX('Data-Plot'!$C$11:$C$1010)*(1+$Q$9/100))</f>
        <v/>
      </c>
      <c r="R734" s="19" t="str">
        <f>IF('Data-Plot'!C734="","",('Data-Plot'!C734-'Data-Plot'!D734)*$P$9)</f>
        <v/>
      </c>
      <c r="AC734" s="17"/>
    </row>
    <row r="735" spans="13:29" x14ac:dyDescent="0.25">
      <c r="M735" s="17"/>
      <c r="P735" s="19" t="str">
        <f>IF('Data-Plot'!C735="","",$Q$11+('Data-Plot'!C735-'Data-Plot'!D735)*$P$9)</f>
        <v/>
      </c>
      <c r="Q735" s="19" t="str">
        <f>IF('Data-Plot'!C735="","",MAX('Data-Plot'!$C$11:$C$1010)*(1+$Q$9/100))</f>
        <v/>
      </c>
      <c r="R735" s="19" t="str">
        <f>IF('Data-Plot'!C735="","",('Data-Plot'!C735-'Data-Plot'!D735)*$P$9)</f>
        <v/>
      </c>
      <c r="AC735" s="17"/>
    </row>
    <row r="736" spans="13:29" x14ac:dyDescent="0.25">
      <c r="M736" s="17"/>
      <c r="P736" s="19" t="str">
        <f>IF('Data-Plot'!C736="","",$Q$11+('Data-Plot'!C736-'Data-Plot'!D736)*$P$9)</f>
        <v/>
      </c>
      <c r="Q736" s="19" t="str">
        <f>IF('Data-Plot'!C736="","",MAX('Data-Plot'!$C$11:$C$1010)*(1+$Q$9/100))</f>
        <v/>
      </c>
      <c r="R736" s="19" t="str">
        <f>IF('Data-Plot'!C736="","",('Data-Plot'!C736-'Data-Plot'!D736)*$P$9)</f>
        <v/>
      </c>
      <c r="AC736" s="17"/>
    </row>
    <row r="737" spans="13:29" x14ac:dyDescent="0.25">
      <c r="M737" s="17"/>
      <c r="P737" s="19" t="str">
        <f>IF('Data-Plot'!C737="","",$Q$11+('Data-Plot'!C737-'Data-Plot'!D737)*$P$9)</f>
        <v/>
      </c>
      <c r="Q737" s="19" t="str">
        <f>IF('Data-Plot'!C737="","",MAX('Data-Plot'!$C$11:$C$1010)*(1+$Q$9/100))</f>
        <v/>
      </c>
      <c r="R737" s="19" t="str">
        <f>IF('Data-Plot'!C737="","",('Data-Plot'!C737-'Data-Plot'!D737)*$P$9)</f>
        <v/>
      </c>
      <c r="AC737" s="17"/>
    </row>
    <row r="738" spans="13:29" x14ac:dyDescent="0.25">
      <c r="M738" s="17"/>
      <c r="P738" s="19" t="str">
        <f>IF('Data-Plot'!C738="","",$Q$11+('Data-Plot'!C738-'Data-Plot'!D738)*$P$9)</f>
        <v/>
      </c>
      <c r="Q738" s="19" t="str">
        <f>IF('Data-Plot'!C738="","",MAX('Data-Plot'!$C$11:$C$1010)*(1+$Q$9/100))</f>
        <v/>
      </c>
      <c r="R738" s="19" t="str">
        <f>IF('Data-Plot'!C738="","",('Data-Plot'!C738-'Data-Plot'!D738)*$P$9)</f>
        <v/>
      </c>
      <c r="AC738" s="17"/>
    </row>
    <row r="739" spans="13:29" x14ac:dyDescent="0.25">
      <c r="M739" s="17"/>
      <c r="P739" s="19" t="str">
        <f>IF('Data-Plot'!C739="","",$Q$11+('Data-Plot'!C739-'Data-Plot'!D739)*$P$9)</f>
        <v/>
      </c>
      <c r="Q739" s="19" t="str">
        <f>IF('Data-Plot'!C739="","",MAX('Data-Plot'!$C$11:$C$1010)*(1+$Q$9/100))</f>
        <v/>
      </c>
      <c r="R739" s="19" t="str">
        <f>IF('Data-Plot'!C739="","",('Data-Plot'!C739-'Data-Plot'!D739)*$P$9)</f>
        <v/>
      </c>
      <c r="AC739" s="17"/>
    </row>
    <row r="740" spans="13:29" x14ac:dyDescent="0.25">
      <c r="M740" s="17"/>
      <c r="P740" s="19" t="str">
        <f>IF('Data-Plot'!C740="","",$Q$11+('Data-Plot'!C740-'Data-Plot'!D740)*$P$9)</f>
        <v/>
      </c>
      <c r="Q740" s="19" t="str">
        <f>IF('Data-Plot'!C740="","",MAX('Data-Plot'!$C$11:$C$1010)*(1+$Q$9/100))</f>
        <v/>
      </c>
      <c r="R740" s="19" t="str">
        <f>IF('Data-Plot'!C740="","",('Data-Plot'!C740-'Data-Plot'!D740)*$P$9)</f>
        <v/>
      </c>
      <c r="AC740" s="17"/>
    </row>
    <row r="741" spans="13:29" x14ac:dyDescent="0.25">
      <c r="M741" s="17"/>
      <c r="P741" s="19" t="str">
        <f>IF('Data-Plot'!C741="","",$Q$11+('Data-Plot'!C741-'Data-Plot'!D741)*$P$9)</f>
        <v/>
      </c>
      <c r="Q741" s="19" t="str">
        <f>IF('Data-Plot'!C741="","",MAX('Data-Plot'!$C$11:$C$1010)*(1+$Q$9/100))</f>
        <v/>
      </c>
      <c r="R741" s="19" t="str">
        <f>IF('Data-Plot'!C741="","",('Data-Plot'!C741-'Data-Plot'!D741)*$P$9)</f>
        <v/>
      </c>
      <c r="AC741" s="17"/>
    </row>
    <row r="742" spans="13:29" x14ac:dyDescent="0.25">
      <c r="M742" s="17"/>
      <c r="P742" s="19" t="str">
        <f>IF('Data-Plot'!C742="","",$Q$11+('Data-Plot'!C742-'Data-Plot'!D742)*$P$9)</f>
        <v/>
      </c>
      <c r="Q742" s="19" t="str">
        <f>IF('Data-Plot'!C742="","",MAX('Data-Plot'!$C$11:$C$1010)*(1+$Q$9/100))</f>
        <v/>
      </c>
      <c r="R742" s="19" t="str">
        <f>IF('Data-Plot'!C742="","",('Data-Plot'!C742-'Data-Plot'!D742)*$P$9)</f>
        <v/>
      </c>
      <c r="AC742" s="17"/>
    </row>
    <row r="743" spans="13:29" x14ac:dyDescent="0.25">
      <c r="M743" s="17"/>
      <c r="P743" s="19" t="str">
        <f>IF('Data-Plot'!C743="","",$Q$11+('Data-Plot'!C743-'Data-Plot'!D743)*$P$9)</f>
        <v/>
      </c>
      <c r="Q743" s="19" t="str">
        <f>IF('Data-Plot'!C743="","",MAX('Data-Plot'!$C$11:$C$1010)*(1+$Q$9/100))</f>
        <v/>
      </c>
      <c r="R743" s="19" t="str">
        <f>IF('Data-Plot'!C743="","",('Data-Plot'!C743-'Data-Plot'!D743)*$P$9)</f>
        <v/>
      </c>
      <c r="AC743" s="17"/>
    </row>
    <row r="744" spans="13:29" x14ac:dyDescent="0.25">
      <c r="M744" s="17"/>
      <c r="P744" s="19" t="str">
        <f>IF('Data-Plot'!C744="","",$Q$11+('Data-Plot'!C744-'Data-Plot'!D744)*$P$9)</f>
        <v/>
      </c>
      <c r="Q744" s="19" t="str">
        <f>IF('Data-Plot'!C744="","",MAX('Data-Plot'!$C$11:$C$1010)*(1+$Q$9/100))</f>
        <v/>
      </c>
      <c r="R744" s="19" t="str">
        <f>IF('Data-Plot'!C744="","",('Data-Plot'!C744-'Data-Plot'!D744)*$P$9)</f>
        <v/>
      </c>
      <c r="AC744" s="17"/>
    </row>
    <row r="745" spans="13:29" x14ac:dyDescent="0.25">
      <c r="M745" s="17"/>
      <c r="P745" s="19" t="str">
        <f>IF('Data-Plot'!C745="","",$Q$11+('Data-Plot'!C745-'Data-Plot'!D745)*$P$9)</f>
        <v/>
      </c>
      <c r="Q745" s="19" t="str">
        <f>IF('Data-Plot'!C745="","",MAX('Data-Plot'!$C$11:$C$1010)*(1+$Q$9/100))</f>
        <v/>
      </c>
      <c r="R745" s="19" t="str">
        <f>IF('Data-Plot'!C745="","",('Data-Plot'!C745-'Data-Plot'!D745)*$P$9)</f>
        <v/>
      </c>
      <c r="AC745" s="17"/>
    </row>
    <row r="746" spans="13:29" x14ac:dyDescent="0.25">
      <c r="M746" s="17"/>
      <c r="P746" s="19" t="str">
        <f>IF('Data-Plot'!C746="","",$Q$11+('Data-Plot'!C746-'Data-Plot'!D746)*$P$9)</f>
        <v/>
      </c>
      <c r="Q746" s="19" t="str">
        <f>IF('Data-Plot'!C746="","",MAX('Data-Plot'!$C$11:$C$1010)*(1+$Q$9/100))</f>
        <v/>
      </c>
      <c r="R746" s="19" t="str">
        <f>IF('Data-Plot'!C746="","",('Data-Plot'!C746-'Data-Plot'!D746)*$P$9)</f>
        <v/>
      </c>
      <c r="AC746" s="17"/>
    </row>
    <row r="747" spans="13:29" x14ac:dyDescent="0.25">
      <c r="M747" s="17"/>
      <c r="P747" s="19" t="str">
        <f>IF('Data-Plot'!C747="","",$Q$11+('Data-Plot'!C747-'Data-Plot'!D747)*$P$9)</f>
        <v/>
      </c>
      <c r="Q747" s="19" t="str">
        <f>IF('Data-Plot'!C747="","",MAX('Data-Plot'!$C$11:$C$1010)*(1+$Q$9/100))</f>
        <v/>
      </c>
      <c r="R747" s="19" t="str">
        <f>IF('Data-Plot'!C747="","",('Data-Plot'!C747-'Data-Plot'!D747)*$P$9)</f>
        <v/>
      </c>
      <c r="AC747" s="17"/>
    </row>
    <row r="748" spans="13:29" x14ac:dyDescent="0.25">
      <c r="M748" s="17"/>
      <c r="P748" s="19" t="str">
        <f>IF('Data-Plot'!C748="","",$Q$11+('Data-Plot'!C748-'Data-Plot'!D748)*$P$9)</f>
        <v/>
      </c>
      <c r="Q748" s="19" t="str">
        <f>IF('Data-Plot'!C748="","",MAX('Data-Plot'!$C$11:$C$1010)*(1+$Q$9/100))</f>
        <v/>
      </c>
      <c r="R748" s="19" t="str">
        <f>IF('Data-Plot'!C748="","",('Data-Plot'!C748-'Data-Plot'!D748)*$P$9)</f>
        <v/>
      </c>
      <c r="AC748" s="17"/>
    </row>
    <row r="749" spans="13:29" x14ac:dyDescent="0.25">
      <c r="M749" s="17"/>
      <c r="P749" s="19" t="str">
        <f>IF('Data-Plot'!C749="","",$Q$11+('Data-Plot'!C749-'Data-Plot'!D749)*$P$9)</f>
        <v/>
      </c>
      <c r="Q749" s="19" t="str">
        <f>IF('Data-Plot'!C749="","",MAX('Data-Plot'!$C$11:$C$1010)*(1+$Q$9/100))</f>
        <v/>
      </c>
      <c r="R749" s="19" t="str">
        <f>IF('Data-Plot'!C749="","",('Data-Plot'!C749-'Data-Plot'!D749)*$P$9)</f>
        <v/>
      </c>
      <c r="AC749" s="17"/>
    </row>
    <row r="750" spans="13:29" x14ac:dyDescent="0.25">
      <c r="M750" s="17"/>
      <c r="P750" s="19" t="str">
        <f>IF('Data-Plot'!C750="","",$Q$11+('Data-Plot'!C750-'Data-Plot'!D750)*$P$9)</f>
        <v/>
      </c>
      <c r="Q750" s="19" t="str">
        <f>IF('Data-Plot'!C750="","",MAX('Data-Plot'!$C$11:$C$1010)*(1+$Q$9/100))</f>
        <v/>
      </c>
      <c r="R750" s="19" t="str">
        <f>IF('Data-Plot'!C750="","",('Data-Plot'!C750-'Data-Plot'!D750)*$P$9)</f>
        <v/>
      </c>
      <c r="AC750" s="17"/>
    </row>
    <row r="751" spans="13:29" x14ac:dyDescent="0.25">
      <c r="M751" s="17"/>
      <c r="P751" s="19" t="str">
        <f>IF('Data-Plot'!C751="","",$Q$11+('Data-Plot'!C751-'Data-Plot'!D751)*$P$9)</f>
        <v/>
      </c>
      <c r="Q751" s="19" t="str">
        <f>IF('Data-Plot'!C751="","",MAX('Data-Plot'!$C$11:$C$1010)*(1+$Q$9/100))</f>
        <v/>
      </c>
      <c r="R751" s="19" t="str">
        <f>IF('Data-Plot'!C751="","",('Data-Plot'!C751-'Data-Plot'!D751)*$P$9)</f>
        <v/>
      </c>
      <c r="AC751" s="17"/>
    </row>
    <row r="752" spans="13:29" x14ac:dyDescent="0.25">
      <c r="M752" s="17"/>
      <c r="P752" s="19" t="str">
        <f>IF('Data-Plot'!C752="","",$Q$11+('Data-Plot'!C752-'Data-Plot'!D752)*$P$9)</f>
        <v/>
      </c>
      <c r="Q752" s="19" t="str">
        <f>IF('Data-Plot'!C752="","",MAX('Data-Plot'!$C$11:$C$1010)*(1+$Q$9/100))</f>
        <v/>
      </c>
      <c r="R752" s="19" t="str">
        <f>IF('Data-Plot'!C752="","",('Data-Plot'!C752-'Data-Plot'!D752)*$P$9)</f>
        <v/>
      </c>
      <c r="AC752" s="17"/>
    </row>
    <row r="753" spans="13:29" x14ac:dyDescent="0.25">
      <c r="M753" s="17"/>
      <c r="P753" s="19" t="str">
        <f>IF('Data-Plot'!C753="","",$Q$11+('Data-Plot'!C753-'Data-Plot'!D753)*$P$9)</f>
        <v/>
      </c>
      <c r="Q753" s="19" t="str">
        <f>IF('Data-Plot'!C753="","",MAX('Data-Plot'!$C$11:$C$1010)*(1+$Q$9/100))</f>
        <v/>
      </c>
      <c r="R753" s="19" t="str">
        <f>IF('Data-Plot'!C753="","",('Data-Plot'!C753-'Data-Plot'!D753)*$P$9)</f>
        <v/>
      </c>
      <c r="AC753" s="17"/>
    </row>
    <row r="754" spans="13:29" x14ac:dyDescent="0.25">
      <c r="M754" s="17"/>
      <c r="P754" s="19" t="str">
        <f>IF('Data-Plot'!C754="","",$Q$11+('Data-Plot'!C754-'Data-Plot'!D754)*$P$9)</f>
        <v/>
      </c>
      <c r="Q754" s="19" t="str">
        <f>IF('Data-Plot'!C754="","",MAX('Data-Plot'!$C$11:$C$1010)*(1+$Q$9/100))</f>
        <v/>
      </c>
      <c r="R754" s="19" t="str">
        <f>IF('Data-Plot'!C754="","",('Data-Plot'!C754-'Data-Plot'!D754)*$P$9)</f>
        <v/>
      </c>
      <c r="AC754" s="17"/>
    </row>
    <row r="755" spans="13:29" x14ac:dyDescent="0.25">
      <c r="M755" s="17"/>
      <c r="P755" s="19" t="str">
        <f>IF('Data-Plot'!C755="","",$Q$11+('Data-Plot'!C755-'Data-Plot'!D755)*$P$9)</f>
        <v/>
      </c>
      <c r="Q755" s="19" t="str">
        <f>IF('Data-Plot'!C755="","",MAX('Data-Plot'!$C$11:$C$1010)*(1+$Q$9/100))</f>
        <v/>
      </c>
      <c r="R755" s="19" t="str">
        <f>IF('Data-Plot'!C755="","",('Data-Plot'!C755-'Data-Plot'!D755)*$P$9)</f>
        <v/>
      </c>
      <c r="AC755" s="17"/>
    </row>
    <row r="756" spans="13:29" x14ac:dyDescent="0.25">
      <c r="M756" s="17"/>
      <c r="P756" s="19" t="str">
        <f>IF('Data-Plot'!C756="","",$Q$11+('Data-Plot'!C756-'Data-Plot'!D756)*$P$9)</f>
        <v/>
      </c>
      <c r="Q756" s="19" t="str">
        <f>IF('Data-Plot'!C756="","",MAX('Data-Plot'!$C$11:$C$1010)*(1+$Q$9/100))</f>
        <v/>
      </c>
      <c r="R756" s="19" t="str">
        <f>IF('Data-Plot'!C756="","",('Data-Plot'!C756-'Data-Plot'!D756)*$P$9)</f>
        <v/>
      </c>
      <c r="AC756" s="17"/>
    </row>
    <row r="757" spans="13:29" x14ac:dyDescent="0.25">
      <c r="M757" s="17"/>
      <c r="P757" s="19" t="str">
        <f>IF('Data-Plot'!C757="","",$Q$11+('Data-Plot'!C757-'Data-Plot'!D757)*$P$9)</f>
        <v/>
      </c>
      <c r="Q757" s="19" t="str">
        <f>IF('Data-Plot'!C757="","",MAX('Data-Plot'!$C$11:$C$1010)*(1+$Q$9/100))</f>
        <v/>
      </c>
      <c r="R757" s="19" t="str">
        <f>IF('Data-Plot'!C757="","",('Data-Plot'!C757-'Data-Plot'!D757)*$P$9)</f>
        <v/>
      </c>
      <c r="AC757" s="17"/>
    </row>
    <row r="758" spans="13:29" x14ac:dyDescent="0.25">
      <c r="M758" s="17"/>
      <c r="P758" s="19" t="str">
        <f>IF('Data-Plot'!C758="","",$Q$11+('Data-Plot'!C758-'Data-Plot'!D758)*$P$9)</f>
        <v/>
      </c>
      <c r="Q758" s="19" t="str">
        <f>IF('Data-Plot'!C758="","",MAX('Data-Plot'!$C$11:$C$1010)*(1+$Q$9/100))</f>
        <v/>
      </c>
      <c r="R758" s="19" t="str">
        <f>IF('Data-Plot'!C758="","",('Data-Plot'!C758-'Data-Plot'!D758)*$P$9)</f>
        <v/>
      </c>
      <c r="AC758" s="17"/>
    </row>
    <row r="759" spans="13:29" x14ac:dyDescent="0.25">
      <c r="M759" s="17"/>
      <c r="P759" s="19" t="str">
        <f>IF('Data-Plot'!C759="","",$Q$11+('Data-Plot'!C759-'Data-Plot'!D759)*$P$9)</f>
        <v/>
      </c>
      <c r="Q759" s="19" t="str">
        <f>IF('Data-Plot'!C759="","",MAX('Data-Plot'!$C$11:$C$1010)*(1+$Q$9/100))</f>
        <v/>
      </c>
      <c r="R759" s="19" t="str">
        <f>IF('Data-Plot'!C759="","",('Data-Plot'!C759-'Data-Plot'!D759)*$P$9)</f>
        <v/>
      </c>
      <c r="AC759" s="17"/>
    </row>
    <row r="760" spans="13:29" x14ac:dyDescent="0.25">
      <c r="M760" s="17"/>
      <c r="P760" s="19" t="str">
        <f>IF('Data-Plot'!C760="","",$Q$11+('Data-Plot'!C760-'Data-Plot'!D760)*$P$9)</f>
        <v/>
      </c>
      <c r="Q760" s="19" t="str">
        <f>IF('Data-Plot'!C760="","",MAX('Data-Plot'!$C$11:$C$1010)*(1+$Q$9/100))</f>
        <v/>
      </c>
      <c r="R760" s="19" t="str">
        <f>IF('Data-Plot'!C760="","",('Data-Plot'!C760-'Data-Plot'!D760)*$P$9)</f>
        <v/>
      </c>
      <c r="AC760" s="17"/>
    </row>
    <row r="761" spans="13:29" x14ac:dyDescent="0.25">
      <c r="M761" s="17"/>
      <c r="P761" s="19" t="str">
        <f>IF('Data-Plot'!C761="","",$Q$11+('Data-Plot'!C761-'Data-Plot'!D761)*$P$9)</f>
        <v/>
      </c>
      <c r="Q761" s="19" t="str">
        <f>IF('Data-Plot'!C761="","",MAX('Data-Plot'!$C$11:$C$1010)*(1+$Q$9/100))</f>
        <v/>
      </c>
      <c r="R761" s="19" t="str">
        <f>IF('Data-Plot'!C761="","",('Data-Plot'!C761-'Data-Plot'!D761)*$P$9)</f>
        <v/>
      </c>
      <c r="AC761" s="17"/>
    </row>
    <row r="762" spans="13:29" x14ac:dyDescent="0.25">
      <c r="M762" s="17"/>
      <c r="P762" s="19" t="str">
        <f>IF('Data-Plot'!C762="","",$Q$11+('Data-Plot'!C762-'Data-Plot'!D762)*$P$9)</f>
        <v/>
      </c>
      <c r="Q762" s="19" t="str">
        <f>IF('Data-Plot'!C762="","",MAX('Data-Plot'!$C$11:$C$1010)*(1+$Q$9/100))</f>
        <v/>
      </c>
      <c r="R762" s="19" t="str">
        <f>IF('Data-Plot'!C762="","",('Data-Plot'!C762-'Data-Plot'!D762)*$P$9)</f>
        <v/>
      </c>
      <c r="AC762" s="17"/>
    </row>
    <row r="763" spans="13:29" x14ac:dyDescent="0.25">
      <c r="M763" s="17"/>
      <c r="P763" s="19" t="str">
        <f>IF('Data-Plot'!C763="","",$Q$11+('Data-Plot'!C763-'Data-Plot'!D763)*$P$9)</f>
        <v/>
      </c>
      <c r="Q763" s="19" t="str">
        <f>IF('Data-Plot'!C763="","",MAX('Data-Plot'!$C$11:$C$1010)*(1+$Q$9/100))</f>
        <v/>
      </c>
      <c r="R763" s="19" t="str">
        <f>IF('Data-Plot'!C763="","",('Data-Plot'!C763-'Data-Plot'!D763)*$P$9)</f>
        <v/>
      </c>
      <c r="AC763" s="17"/>
    </row>
    <row r="764" spans="13:29" x14ac:dyDescent="0.25">
      <c r="M764" s="17"/>
      <c r="P764" s="19" t="str">
        <f>IF('Data-Plot'!C764="","",$Q$11+('Data-Plot'!C764-'Data-Plot'!D764)*$P$9)</f>
        <v/>
      </c>
      <c r="Q764" s="19" t="str">
        <f>IF('Data-Plot'!C764="","",MAX('Data-Plot'!$C$11:$C$1010)*(1+$Q$9/100))</f>
        <v/>
      </c>
      <c r="R764" s="19" t="str">
        <f>IF('Data-Plot'!C764="","",('Data-Plot'!C764-'Data-Plot'!D764)*$P$9)</f>
        <v/>
      </c>
      <c r="AC764" s="17"/>
    </row>
    <row r="765" spans="13:29" x14ac:dyDescent="0.25">
      <c r="M765" s="17"/>
      <c r="P765" s="19" t="str">
        <f>IF('Data-Plot'!C765="","",$Q$11+('Data-Plot'!C765-'Data-Plot'!D765)*$P$9)</f>
        <v/>
      </c>
      <c r="Q765" s="19" t="str">
        <f>IF('Data-Plot'!C765="","",MAX('Data-Plot'!$C$11:$C$1010)*(1+$Q$9/100))</f>
        <v/>
      </c>
      <c r="R765" s="19" t="str">
        <f>IF('Data-Plot'!C765="","",('Data-Plot'!C765-'Data-Plot'!D765)*$P$9)</f>
        <v/>
      </c>
      <c r="AC765" s="17"/>
    </row>
    <row r="766" spans="13:29" x14ac:dyDescent="0.25">
      <c r="M766" s="17"/>
      <c r="P766" s="19" t="str">
        <f>IF('Data-Plot'!C766="","",$Q$11+('Data-Plot'!C766-'Data-Plot'!D766)*$P$9)</f>
        <v/>
      </c>
      <c r="Q766" s="19" t="str">
        <f>IF('Data-Plot'!C766="","",MAX('Data-Plot'!$C$11:$C$1010)*(1+$Q$9/100))</f>
        <v/>
      </c>
      <c r="R766" s="19" t="str">
        <f>IF('Data-Plot'!C766="","",('Data-Plot'!C766-'Data-Plot'!D766)*$P$9)</f>
        <v/>
      </c>
      <c r="AC766" s="17"/>
    </row>
    <row r="767" spans="13:29" x14ac:dyDescent="0.25">
      <c r="M767" s="17"/>
      <c r="P767" s="19" t="str">
        <f>IF('Data-Plot'!C767="","",$Q$11+('Data-Plot'!C767-'Data-Plot'!D767)*$P$9)</f>
        <v/>
      </c>
      <c r="Q767" s="19" t="str">
        <f>IF('Data-Plot'!C767="","",MAX('Data-Plot'!$C$11:$C$1010)*(1+$Q$9/100))</f>
        <v/>
      </c>
      <c r="R767" s="19" t="str">
        <f>IF('Data-Plot'!C767="","",('Data-Plot'!C767-'Data-Plot'!D767)*$P$9)</f>
        <v/>
      </c>
      <c r="AC767" s="17"/>
    </row>
    <row r="768" spans="13:29" x14ac:dyDescent="0.25">
      <c r="M768" s="17"/>
      <c r="P768" s="19" t="str">
        <f>IF('Data-Plot'!C768="","",$Q$11+('Data-Plot'!C768-'Data-Plot'!D768)*$P$9)</f>
        <v/>
      </c>
      <c r="Q768" s="19" t="str">
        <f>IF('Data-Plot'!C768="","",MAX('Data-Plot'!$C$11:$C$1010)*(1+$Q$9/100))</f>
        <v/>
      </c>
      <c r="R768" s="19" t="str">
        <f>IF('Data-Plot'!C768="","",('Data-Plot'!C768-'Data-Plot'!D768)*$P$9)</f>
        <v/>
      </c>
      <c r="AC768" s="17"/>
    </row>
    <row r="769" spans="13:29" x14ac:dyDescent="0.25">
      <c r="M769" s="17"/>
      <c r="P769" s="19" t="str">
        <f>IF('Data-Plot'!C769="","",$Q$11+('Data-Plot'!C769-'Data-Plot'!D769)*$P$9)</f>
        <v/>
      </c>
      <c r="Q769" s="19" t="str">
        <f>IF('Data-Plot'!C769="","",MAX('Data-Plot'!$C$11:$C$1010)*(1+$Q$9/100))</f>
        <v/>
      </c>
      <c r="R769" s="19" t="str">
        <f>IF('Data-Plot'!C769="","",('Data-Plot'!C769-'Data-Plot'!D769)*$P$9)</f>
        <v/>
      </c>
      <c r="AC769" s="17"/>
    </row>
    <row r="770" spans="13:29" x14ac:dyDescent="0.25">
      <c r="M770" s="17"/>
      <c r="P770" s="19" t="str">
        <f>IF('Data-Plot'!C770="","",$Q$11+('Data-Plot'!C770-'Data-Plot'!D770)*$P$9)</f>
        <v/>
      </c>
      <c r="Q770" s="19" t="str">
        <f>IF('Data-Plot'!C770="","",MAX('Data-Plot'!$C$11:$C$1010)*(1+$Q$9/100))</f>
        <v/>
      </c>
      <c r="R770" s="19" t="str">
        <f>IF('Data-Plot'!C770="","",('Data-Plot'!C770-'Data-Plot'!D770)*$P$9)</f>
        <v/>
      </c>
      <c r="AC770" s="17"/>
    </row>
    <row r="771" spans="13:29" x14ac:dyDescent="0.25">
      <c r="M771" s="17"/>
      <c r="P771" s="19" t="str">
        <f>IF('Data-Plot'!C771="","",$Q$11+('Data-Plot'!C771-'Data-Plot'!D771)*$P$9)</f>
        <v/>
      </c>
      <c r="Q771" s="19" t="str">
        <f>IF('Data-Plot'!C771="","",MAX('Data-Plot'!$C$11:$C$1010)*(1+$Q$9/100))</f>
        <v/>
      </c>
      <c r="R771" s="19" t="str">
        <f>IF('Data-Plot'!C771="","",('Data-Plot'!C771-'Data-Plot'!D771)*$P$9)</f>
        <v/>
      </c>
      <c r="AC771" s="17"/>
    </row>
    <row r="772" spans="13:29" x14ac:dyDescent="0.25">
      <c r="M772" s="17"/>
      <c r="P772" s="19" t="str">
        <f>IF('Data-Plot'!C772="","",$Q$11+('Data-Plot'!C772-'Data-Plot'!D772)*$P$9)</f>
        <v/>
      </c>
      <c r="Q772" s="19" t="str">
        <f>IF('Data-Plot'!C772="","",MAX('Data-Plot'!$C$11:$C$1010)*(1+$Q$9/100))</f>
        <v/>
      </c>
      <c r="R772" s="19" t="str">
        <f>IF('Data-Plot'!C772="","",('Data-Plot'!C772-'Data-Plot'!D772)*$P$9)</f>
        <v/>
      </c>
      <c r="AC772" s="17"/>
    </row>
    <row r="773" spans="13:29" x14ac:dyDescent="0.25">
      <c r="M773" s="17"/>
      <c r="P773" s="19" t="str">
        <f>IF('Data-Plot'!C773="","",$Q$11+('Data-Plot'!C773-'Data-Plot'!D773)*$P$9)</f>
        <v/>
      </c>
      <c r="Q773" s="19" t="str">
        <f>IF('Data-Plot'!C773="","",MAX('Data-Plot'!$C$11:$C$1010)*(1+$Q$9/100))</f>
        <v/>
      </c>
      <c r="R773" s="19" t="str">
        <f>IF('Data-Plot'!C773="","",('Data-Plot'!C773-'Data-Plot'!D773)*$P$9)</f>
        <v/>
      </c>
      <c r="AC773" s="17"/>
    </row>
    <row r="774" spans="13:29" x14ac:dyDescent="0.25">
      <c r="M774" s="17"/>
      <c r="P774" s="19" t="str">
        <f>IF('Data-Plot'!C774="","",$Q$11+('Data-Plot'!C774-'Data-Plot'!D774)*$P$9)</f>
        <v/>
      </c>
      <c r="Q774" s="19" t="str">
        <f>IF('Data-Plot'!C774="","",MAX('Data-Plot'!$C$11:$C$1010)*(1+$Q$9/100))</f>
        <v/>
      </c>
      <c r="R774" s="19" t="str">
        <f>IF('Data-Plot'!C774="","",('Data-Plot'!C774-'Data-Plot'!D774)*$P$9)</f>
        <v/>
      </c>
      <c r="AC774" s="17"/>
    </row>
    <row r="775" spans="13:29" x14ac:dyDescent="0.25">
      <c r="M775" s="17"/>
      <c r="P775" s="19" t="str">
        <f>IF('Data-Plot'!C775="","",$Q$11+('Data-Plot'!C775-'Data-Plot'!D775)*$P$9)</f>
        <v/>
      </c>
      <c r="Q775" s="19" t="str">
        <f>IF('Data-Plot'!C775="","",MAX('Data-Plot'!$C$11:$C$1010)*(1+$Q$9/100))</f>
        <v/>
      </c>
      <c r="R775" s="19" t="str">
        <f>IF('Data-Plot'!C775="","",('Data-Plot'!C775-'Data-Plot'!D775)*$P$9)</f>
        <v/>
      </c>
      <c r="AC775" s="17"/>
    </row>
    <row r="776" spans="13:29" x14ac:dyDescent="0.25">
      <c r="M776" s="17"/>
      <c r="P776" s="19" t="str">
        <f>IF('Data-Plot'!C776="","",$Q$11+('Data-Plot'!C776-'Data-Plot'!D776)*$P$9)</f>
        <v/>
      </c>
      <c r="Q776" s="19" t="str">
        <f>IF('Data-Plot'!C776="","",MAX('Data-Plot'!$C$11:$C$1010)*(1+$Q$9/100))</f>
        <v/>
      </c>
      <c r="R776" s="19" t="str">
        <f>IF('Data-Plot'!C776="","",('Data-Plot'!C776-'Data-Plot'!D776)*$P$9)</f>
        <v/>
      </c>
      <c r="AC776" s="17"/>
    </row>
    <row r="777" spans="13:29" x14ac:dyDescent="0.25">
      <c r="M777" s="17"/>
      <c r="P777" s="19" t="str">
        <f>IF('Data-Plot'!C777="","",$Q$11+('Data-Plot'!C777-'Data-Plot'!D777)*$P$9)</f>
        <v/>
      </c>
      <c r="Q777" s="19" t="str">
        <f>IF('Data-Plot'!C777="","",MAX('Data-Plot'!$C$11:$C$1010)*(1+$Q$9/100))</f>
        <v/>
      </c>
      <c r="R777" s="19" t="str">
        <f>IF('Data-Plot'!C777="","",('Data-Plot'!C777-'Data-Plot'!D777)*$P$9)</f>
        <v/>
      </c>
      <c r="AC777" s="17"/>
    </row>
    <row r="778" spans="13:29" x14ac:dyDescent="0.25">
      <c r="M778" s="17"/>
      <c r="P778" s="19" t="str">
        <f>IF('Data-Plot'!C778="","",$Q$11+('Data-Plot'!C778-'Data-Plot'!D778)*$P$9)</f>
        <v/>
      </c>
      <c r="Q778" s="19" t="str">
        <f>IF('Data-Plot'!C778="","",MAX('Data-Plot'!$C$11:$C$1010)*(1+$Q$9/100))</f>
        <v/>
      </c>
      <c r="R778" s="19" t="str">
        <f>IF('Data-Plot'!C778="","",('Data-Plot'!C778-'Data-Plot'!D778)*$P$9)</f>
        <v/>
      </c>
      <c r="AC778" s="17"/>
    </row>
    <row r="779" spans="13:29" x14ac:dyDescent="0.25">
      <c r="M779" s="17"/>
      <c r="P779" s="19" t="str">
        <f>IF('Data-Plot'!C779="","",$Q$11+('Data-Plot'!C779-'Data-Plot'!D779)*$P$9)</f>
        <v/>
      </c>
      <c r="Q779" s="19" t="str">
        <f>IF('Data-Plot'!C779="","",MAX('Data-Plot'!$C$11:$C$1010)*(1+$Q$9/100))</f>
        <v/>
      </c>
      <c r="R779" s="19" t="str">
        <f>IF('Data-Plot'!C779="","",('Data-Plot'!C779-'Data-Plot'!D779)*$P$9)</f>
        <v/>
      </c>
      <c r="AC779" s="17"/>
    </row>
    <row r="780" spans="13:29" x14ac:dyDescent="0.25">
      <c r="M780" s="17"/>
      <c r="P780" s="19" t="str">
        <f>IF('Data-Plot'!C780="","",$Q$11+('Data-Plot'!C780-'Data-Plot'!D780)*$P$9)</f>
        <v/>
      </c>
      <c r="Q780" s="19" t="str">
        <f>IF('Data-Plot'!C780="","",MAX('Data-Plot'!$C$11:$C$1010)*(1+$Q$9/100))</f>
        <v/>
      </c>
      <c r="R780" s="19" t="str">
        <f>IF('Data-Plot'!C780="","",('Data-Plot'!C780-'Data-Plot'!D780)*$P$9)</f>
        <v/>
      </c>
      <c r="AC780" s="17"/>
    </row>
    <row r="781" spans="13:29" x14ac:dyDescent="0.25">
      <c r="M781" s="17"/>
      <c r="P781" s="19" t="str">
        <f>IF('Data-Plot'!C781="","",$Q$11+('Data-Plot'!C781-'Data-Plot'!D781)*$P$9)</f>
        <v/>
      </c>
      <c r="Q781" s="19" t="str">
        <f>IF('Data-Plot'!C781="","",MAX('Data-Plot'!$C$11:$C$1010)*(1+$Q$9/100))</f>
        <v/>
      </c>
      <c r="R781" s="19" t="str">
        <f>IF('Data-Plot'!C781="","",('Data-Plot'!C781-'Data-Plot'!D781)*$P$9)</f>
        <v/>
      </c>
      <c r="AC781" s="17"/>
    </row>
    <row r="782" spans="13:29" x14ac:dyDescent="0.25">
      <c r="M782" s="17"/>
      <c r="P782" s="19" t="str">
        <f>IF('Data-Plot'!C782="","",$Q$11+('Data-Plot'!C782-'Data-Plot'!D782)*$P$9)</f>
        <v/>
      </c>
      <c r="Q782" s="19" t="str">
        <f>IF('Data-Plot'!C782="","",MAX('Data-Plot'!$C$11:$C$1010)*(1+$Q$9/100))</f>
        <v/>
      </c>
      <c r="R782" s="19" t="str">
        <f>IF('Data-Plot'!C782="","",('Data-Plot'!C782-'Data-Plot'!D782)*$P$9)</f>
        <v/>
      </c>
      <c r="AC782" s="17"/>
    </row>
    <row r="783" spans="13:29" x14ac:dyDescent="0.25">
      <c r="M783" s="17"/>
      <c r="P783" s="19" t="str">
        <f>IF('Data-Plot'!C783="","",$Q$11+('Data-Plot'!C783-'Data-Plot'!D783)*$P$9)</f>
        <v/>
      </c>
      <c r="Q783" s="19" t="str">
        <f>IF('Data-Plot'!C783="","",MAX('Data-Plot'!$C$11:$C$1010)*(1+$Q$9/100))</f>
        <v/>
      </c>
      <c r="R783" s="19" t="str">
        <f>IF('Data-Plot'!C783="","",('Data-Plot'!C783-'Data-Plot'!D783)*$P$9)</f>
        <v/>
      </c>
      <c r="AC783" s="17"/>
    </row>
    <row r="784" spans="13:29" x14ac:dyDescent="0.25">
      <c r="M784" s="17"/>
      <c r="P784" s="19" t="str">
        <f>IF('Data-Plot'!C784="","",$Q$11+('Data-Plot'!C784-'Data-Plot'!D784)*$P$9)</f>
        <v/>
      </c>
      <c r="Q784" s="19" t="str">
        <f>IF('Data-Plot'!C784="","",MAX('Data-Plot'!$C$11:$C$1010)*(1+$Q$9/100))</f>
        <v/>
      </c>
      <c r="R784" s="19" t="str">
        <f>IF('Data-Plot'!C784="","",('Data-Plot'!C784-'Data-Plot'!D784)*$P$9)</f>
        <v/>
      </c>
      <c r="AC784" s="17"/>
    </row>
    <row r="785" spans="13:29" x14ac:dyDescent="0.25">
      <c r="M785" s="17"/>
      <c r="P785" s="19" t="str">
        <f>IF('Data-Plot'!C785="","",$Q$11+('Data-Plot'!C785-'Data-Plot'!D785)*$P$9)</f>
        <v/>
      </c>
      <c r="Q785" s="19" t="str">
        <f>IF('Data-Plot'!C785="","",MAX('Data-Plot'!$C$11:$C$1010)*(1+$Q$9/100))</f>
        <v/>
      </c>
      <c r="R785" s="19" t="str">
        <f>IF('Data-Plot'!C785="","",('Data-Plot'!C785-'Data-Plot'!D785)*$P$9)</f>
        <v/>
      </c>
      <c r="AC785" s="17"/>
    </row>
    <row r="786" spans="13:29" x14ac:dyDescent="0.25">
      <c r="M786" s="17"/>
      <c r="P786" s="19" t="str">
        <f>IF('Data-Plot'!C786="","",$Q$11+('Data-Plot'!C786-'Data-Plot'!D786)*$P$9)</f>
        <v/>
      </c>
      <c r="Q786" s="19" t="str">
        <f>IF('Data-Plot'!C786="","",MAX('Data-Plot'!$C$11:$C$1010)*(1+$Q$9/100))</f>
        <v/>
      </c>
      <c r="R786" s="19" t="str">
        <f>IF('Data-Plot'!C786="","",('Data-Plot'!C786-'Data-Plot'!D786)*$P$9)</f>
        <v/>
      </c>
      <c r="AC786" s="17"/>
    </row>
    <row r="787" spans="13:29" x14ac:dyDescent="0.25">
      <c r="M787" s="17"/>
      <c r="P787" s="19" t="str">
        <f>IF('Data-Plot'!C787="","",$Q$11+('Data-Plot'!C787-'Data-Plot'!D787)*$P$9)</f>
        <v/>
      </c>
      <c r="Q787" s="19" t="str">
        <f>IF('Data-Plot'!C787="","",MAX('Data-Plot'!$C$11:$C$1010)*(1+$Q$9/100))</f>
        <v/>
      </c>
      <c r="R787" s="19" t="str">
        <f>IF('Data-Plot'!C787="","",('Data-Plot'!C787-'Data-Plot'!D787)*$P$9)</f>
        <v/>
      </c>
      <c r="AC787" s="17"/>
    </row>
    <row r="788" spans="13:29" x14ac:dyDescent="0.25">
      <c r="M788" s="17"/>
      <c r="P788" s="19" t="str">
        <f>IF('Data-Plot'!C788="","",$Q$11+('Data-Plot'!C788-'Data-Plot'!D788)*$P$9)</f>
        <v/>
      </c>
      <c r="Q788" s="19" t="str">
        <f>IF('Data-Plot'!C788="","",MAX('Data-Plot'!$C$11:$C$1010)*(1+$Q$9/100))</f>
        <v/>
      </c>
      <c r="R788" s="19" t="str">
        <f>IF('Data-Plot'!C788="","",('Data-Plot'!C788-'Data-Plot'!D788)*$P$9)</f>
        <v/>
      </c>
      <c r="AC788" s="17"/>
    </row>
    <row r="789" spans="13:29" x14ac:dyDescent="0.25">
      <c r="M789" s="17"/>
      <c r="P789" s="19" t="str">
        <f>IF('Data-Plot'!C789="","",$Q$11+('Data-Plot'!C789-'Data-Plot'!D789)*$P$9)</f>
        <v/>
      </c>
      <c r="Q789" s="19" t="str">
        <f>IF('Data-Plot'!C789="","",MAX('Data-Plot'!$C$11:$C$1010)*(1+$Q$9/100))</f>
        <v/>
      </c>
      <c r="R789" s="19" t="str">
        <f>IF('Data-Plot'!C789="","",('Data-Plot'!C789-'Data-Plot'!D789)*$P$9)</f>
        <v/>
      </c>
      <c r="AC789" s="17"/>
    </row>
    <row r="790" spans="13:29" x14ac:dyDescent="0.25">
      <c r="M790" s="17"/>
      <c r="P790" s="19" t="str">
        <f>IF('Data-Plot'!C790="","",$Q$11+('Data-Plot'!C790-'Data-Plot'!D790)*$P$9)</f>
        <v/>
      </c>
      <c r="Q790" s="19" t="str">
        <f>IF('Data-Plot'!C790="","",MAX('Data-Plot'!$C$11:$C$1010)*(1+$Q$9/100))</f>
        <v/>
      </c>
      <c r="R790" s="19" t="str">
        <f>IF('Data-Plot'!C790="","",('Data-Plot'!C790-'Data-Plot'!D790)*$P$9)</f>
        <v/>
      </c>
      <c r="AC790" s="17"/>
    </row>
    <row r="791" spans="13:29" x14ac:dyDescent="0.25">
      <c r="M791" s="17"/>
      <c r="P791" s="19" t="str">
        <f>IF('Data-Plot'!C791="","",$Q$11+('Data-Plot'!C791-'Data-Plot'!D791)*$P$9)</f>
        <v/>
      </c>
      <c r="Q791" s="19" t="str">
        <f>IF('Data-Plot'!C791="","",MAX('Data-Plot'!$C$11:$C$1010)*(1+$Q$9/100))</f>
        <v/>
      </c>
      <c r="R791" s="19" t="str">
        <f>IF('Data-Plot'!C791="","",('Data-Plot'!C791-'Data-Plot'!D791)*$P$9)</f>
        <v/>
      </c>
      <c r="AC791" s="17"/>
    </row>
    <row r="792" spans="13:29" x14ac:dyDescent="0.25">
      <c r="M792" s="17"/>
      <c r="P792" s="19" t="str">
        <f>IF('Data-Plot'!C792="","",$Q$11+('Data-Plot'!C792-'Data-Plot'!D792)*$P$9)</f>
        <v/>
      </c>
      <c r="Q792" s="19" t="str">
        <f>IF('Data-Plot'!C792="","",MAX('Data-Plot'!$C$11:$C$1010)*(1+$Q$9/100))</f>
        <v/>
      </c>
      <c r="R792" s="19" t="str">
        <f>IF('Data-Plot'!C792="","",('Data-Plot'!C792-'Data-Plot'!D792)*$P$9)</f>
        <v/>
      </c>
      <c r="AC792" s="17"/>
    </row>
    <row r="793" spans="13:29" x14ac:dyDescent="0.25">
      <c r="M793" s="17"/>
      <c r="P793" s="19" t="str">
        <f>IF('Data-Plot'!C793="","",$Q$11+('Data-Plot'!C793-'Data-Plot'!D793)*$P$9)</f>
        <v/>
      </c>
      <c r="Q793" s="19" t="str">
        <f>IF('Data-Plot'!C793="","",MAX('Data-Plot'!$C$11:$C$1010)*(1+$Q$9/100))</f>
        <v/>
      </c>
      <c r="R793" s="19" t="str">
        <f>IF('Data-Plot'!C793="","",('Data-Plot'!C793-'Data-Plot'!D793)*$P$9)</f>
        <v/>
      </c>
      <c r="AC793" s="17"/>
    </row>
    <row r="794" spans="13:29" x14ac:dyDescent="0.25">
      <c r="M794" s="17"/>
      <c r="P794" s="19" t="str">
        <f>IF('Data-Plot'!C794="","",$Q$11+('Data-Plot'!C794-'Data-Plot'!D794)*$P$9)</f>
        <v/>
      </c>
      <c r="Q794" s="19" t="str">
        <f>IF('Data-Plot'!C794="","",MAX('Data-Plot'!$C$11:$C$1010)*(1+$Q$9/100))</f>
        <v/>
      </c>
      <c r="R794" s="19" t="str">
        <f>IF('Data-Plot'!C794="","",('Data-Plot'!C794-'Data-Plot'!D794)*$P$9)</f>
        <v/>
      </c>
      <c r="AC794" s="17"/>
    </row>
    <row r="795" spans="13:29" x14ac:dyDescent="0.25">
      <c r="M795" s="17"/>
      <c r="P795" s="19" t="str">
        <f>IF('Data-Plot'!C795="","",$Q$11+('Data-Plot'!C795-'Data-Plot'!D795)*$P$9)</f>
        <v/>
      </c>
      <c r="Q795" s="19" t="str">
        <f>IF('Data-Plot'!C795="","",MAX('Data-Plot'!$C$11:$C$1010)*(1+$Q$9/100))</f>
        <v/>
      </c>
      <c r="R795" s="19" t="str">
        <f>IF('Data-Plot'!C795="","",('Data-Plot'!C795-'Data-Plot'!D795)*$P$9)</f>
        <v/>
      </c>
      <c r="AC795" s="17"/>
    </row>
    <row r="796" spans="13:29" x14ac:dyDescent="0.25">
      <c r="M796" s="17"/>
      <c r="P796" s="19" t="str">
        <f>IF('Data-Plot'!C796="","",$Q$11+('Data-Plot'!C796-'Data-Plot'!D796)*$P$9)</f>
        <v/>
      </c>
      <c r="Q796" s="19" t="str">
        <f>IF('Data-Plot'!C796="","",MAX('Data-Plot'!$C$11:$C$1010)*(1+$Q$9/100))</f>
        <v/>
      </c>
      <c r="R796" s="19" t="str">
        <f>IF('Data-Plot'!C796="","",('Data-Plot'!C796-'Data-Plot'!D796)*$P$9)</f>
        <v/>
      </c>
      <c r="AC796" s="17"/>
    </row>
    <row r="797" spans="13:29" x14ac:dyDescent="0.25">
      <c r="M797" s="17"/>
      <c r="P797" s="19" t="str">
        <f>IF('Data-Plot'!C797="","",$Q$11+('Data-Plot'!C797-'Data-Plot'!D797)*$P$9)</f>
        <v/>
      </c>
      <c r="Q797" s="19" t="str">
        <f>IF('Data-Plot'!C797="","",MAX('Data-Plot'!$C$11:$C$1010)*(1+$Q$9/100))</f>
        <v/>
      </c>
      <c r="R797" s="19" t="str">
        <f>IF('Data-Plot'!C797="","",('Data-Plot'!C797-'Data-Plot'!D797)*$P$9)</f>
        <v/>
      </c>
      <c r="AC797" s="17"/>
    </row>
    <row r="798" spans="13:29" x14ac:dyDescent="0.25">
      <c r="M798" s="17"/>
      <c r="P798" s="19" t="str">
        <f>IF('Data-Plot'!C798="","",$Q$11+('Data-Plot'!C798-'Data-Plot'!D798)*$P$9)</f>
        <v/>
      </c>
      <c r="Q798" s="19" t="str">
        <f>IF('Data-Plot'!C798="","",MAX('Data-Plot'!$C$11:$C$1010)*(1+$Q$9/100))</f>
        <v/>
      </c>
      <c r="R798" s="19" t="str">
        <f>IF('Data-Plot'!C798="","",('Data-Plot'!C798-'Data-Plot'!D798)*$P$9)</f>
        <v/>
      </c>
      <c r="AC798" s="17"/>
    </row>
    <row r="799" spans="13:29" x14ac:dyDescent="0.25">
      <c r="M799" s="17"/>
      <c r="P799" s="19" t="str">
        <f>IF('Data-Plot'!C799="","",$Q$11+('Data-Plot'!C799-'Data-Plot'!D799)*$P$9)</f>
        <v/>
      </c>
      <c r="Q799" s="19" t="str">
        <f>IF('Data-Plot'!C799="","",MAX('Data-Plot'!$C$11:$C$1010)*(1+$Q$9/100))</f>
        <v/>
      </c>
      <c r="R799" s="19" t="str">
        <f>IF('Data-Plot'!C799="","",('Data-Plot'!C799-'Data-Plot'!D799)*$P$9)</f>
        <v/>
      </c>
      <c r="AC799" s="17"/>
    </row>
    <row r="800" spans="13:29" x14ac:dyDescent="0.25">
      <c r="M800" s="17"/>
      <c r="P800" s="19" t="str">
        <f>IF('Data-Plot'!C800="","",$Q$11+('Data-Plot'!C800-'Data-Plot'!D800)*$P$9)</f>
        <v/>
      </c>
      <c r="Q800" s="19" t="str">
        <f>IF('Data-Plot'!C800="","",MAX('Data-Plot'!$C$11:$C$1010)*(1+$Q$9/100))</f>
        <v/>
      </c>
      <c r="R800" s="19" t="str">
        <f>IF('Data-Plot'!C800="","",('Data-Plot'!C800-'Data-Plot'!D800)*$P$9)</f>
        <v/>
      </c>
      <c r="AC800" s="17"/>
    </row>
    <row r="801" spans="13:29" x14ac:dyDescent="0.25">
      <c r="M801" s="17"/>
      <c r="P801" s="19" t="str">
        <f>IF('Data-Plot'!C801="","",$Q$11+('Data-Plot'!C801-'Data-Plot'!D801)*$P$9)</f>
        <v/>
      </c>
      <c r="Q801" s="19" t="str">
        <f>IF('Data-Plot'!C801="","",MAX('Data-Plot'!$C$11:$C$1010)*(1+$Q$9/100))</f>
        <v/>
      </c>
      <c r="R801" s="19" t="str">
        <f>IF('Data-Plot'!C801="","",('Data-Plot'!C801-'Data-Plot'!D801)*$P$9)</f>
        <v/>
      </c>
      <c r="AC801" s="17"/>
    </row>
    <row r="802" spans="13:29" x14ac:dyDescent="0.25">
      <c r="M802" s="17"/>
      <c r="P802" s="19" t="str">
        <f>IF('Data-Plot'!C802="","",$Q$11+('Data-Plot'!C802-'Data-Plot'!D802)*$P$9)</f>
        <v/>
      </c>
      <c r="Q802" s="19" t="str">
        <f>IF('Data-Plot'!C802="","",MAX('Data-Plot'!$C$11:$C$1010)*(1+$Q$9/100))</f>
        <v/>
      </c>
      <c r="R802" s="19" t="str">
        <f>IF('Data-Plot'!C802="","",('Data-Plot'!C802-'Data-Plot'!D802)*$P$9)</f>
        <v/>
      </c>
      <c r="AC802" s="17"/>
    </row>
    <row r="803" spans="13:29" x14ac:dyDescent="0.25">
      <c r="M803" s="17"/>
      <c r="P803" s="19" t="str">
        <f>IF('Data-Plot'!C803="","",$Q$11+('Data-Plot'!C803-'Data-Plot'!D803)*$P$9)</f>
        <v/>
      </c>
      <c r="Q803" s="19" t="str">
        <f>IF('Data-Plot'!C803="","",MAX('Data-Plot'!$C$11:$C$1010)*(1+$Q$9/100))</f>
        <v/>
      </c>
      <c r="R803" s="19" t="str">
        <f>IF('Data-Plot'!C803="","",('Data-Plot'!C803-'Data-Plot'!D803)*$P$9)</f>
        <v/>
      </c>
      <c r="AC803" s="17"/>
    </row>
    <row r="804" spans="13:29" x14ac:dyDescent="0.25">
      <c r="M804" s="17"/>
      <c r="P804" s="19" t="str">
        <f>IF('Data-Plot'!C804="","",$Q$11+('Data-Plot'!C804-'Data-Plot'!D804)*$P$9)</f>
        <v/>
      </c>
      <c r="Q804" s="19" t="str">
        <f>IF('Data-Plot'!C804="","",MAX('Data-Plot'!$C$11:$C$1010)*(1+$Q$9/100))</f>
        <v/>
      </c>
      <c r="R804" s="19" t="str">
        <f>IF('Data-Plot'!C804="","",('Data-Plot'!C804-'Data-Plot'!D804)*$P$9)</f>
        <v/>
      </c>
      <c r="AC804" s="17"/>
    </row>
    <row r="805" spans="13:29" x14ac:dyDescent="0.25">
      <c r="M805" s="17"/>
      <c r="P805" s="19" t="str">
        <f>IF('Data-Plot'!C805="","",$Q$11+('Data-Plot'!C805-'Data-Plot'!D805)*$P$9)</f>
        <v/>
      </c>
      <c r="Q805" s="19" t="str">
        <f>IF('Data-Plot'!C805="","",MAX('Data-Plot'!$C$11:$C$1010)*(1+$Q$9/100))</f>
        <v/>
      </c>
      <c r="R805" s="19" t="str">
        <f>IF('Data-Plot'!C805="","",('Data-Plot'!C805-'Data-Plot'!D805)*$P$9)</f>
        <v/>
      </c>
      <c r="AC805" s="17"/>
    </row>
    <row r="806" spans="13:29" x14ac:dyDescent="0.25">
      <c r="M806" s="17"/>
      <c r="P806" s="19" t="str">
        <f>IF('Data-Plot'!C806="","",$Q$11+('Data-Plot'!C806-'Data-Plot'!D806)*$P$9)</f>
        <v/>
      </c>
      <c r="Q806" s="19" t="str">
        <f>IF('Data-Plot'!C806="","",MAX('Data-Plot'!$C$11:$C$1010)*(1+$Q$9/100))</f>
        <v/>
      </c>
      <c r="R806" s="19" t="str">
        <f>IF('Data-Plot'!C806="","",('Data-Plot'!C806-'Data-Plot'!D806)*$P$9)</f>
        <v/>
      </c>
      <c r="AC806" s="17"/>
    </row>
    <row r="807" spans="13:29" x14ac:dyDescent="0.25">
      <c r="M807" s="17"/>
      <c r="P807" s="19" t="str">
        <f>IF('Data-Plot'!C807="","",$Q$11+('Data-Plot'!C807-'Data-Plot'!D807)*$P$9)</f>
        <v/>
      </c>
      <c r="Q807" s="19" t="str">
        <f>IF('Data-Plot'!C807="","",MAX('Data-Plot'!$C$11:$C$1010)*(1+$Q$9/100))</f>
        <v/>
      </c>
      <c r="R807" s="19" t="str">
        <f>IF('Data-Plot'!C807="","",('Data-Plot'!C807-'Data-Plot'!D807)*$P$9)</f>
        <v/>
      </c>
      <c r="AC807" s="17"/>
    </row>
    <row r="808" spans="13:29" x14ac:dyDescent="0.25">
      <c r="M808" s="17"/>
      <c r="P808" s="19" t="str">
        <f>IF('Data-Plot'!C808="","",$Q$11+('Data-Plot'!C808-'Data-Plot'!D808)*$P$9)</f>
        <v/>
      </c>
      <c r="Q808" s="19" t="str">
        <f>IF('Data-Plot'!C808="","",MAX('Data-Plot'!$C$11:$C$1010)*(1+$Q$9/100))</f>
        <v/>
      </c>
      <c r="R808" s="19" t="str">
        <f>IF('Data-Plot'!C808="","",('Data-Plot'!C808-'Data-Plot'!D808)*$P$9)</f>
        <v/>
      </c>
      <c r="AC808" s="17"/>
    </row>
    <row r="809" spans="13:29" x14ac:dyDescent="0.25">
      <c r="M809" s="17"/>
      <c r="P809" s="19" t="str">
        <f>IF('Data-Plot'!C809="","",$Q$11+('Data-Plot'!C809-'Data-Plot'!D809)*$P$9)</f>
        <v/>
      </c>
      <c r="Q809" s="19" t="str">
        <f>IF('Data-Plot'!C809="","",MAX('Data-Plot'!$C$11:$C$1010)*(1+$Q$9/100))</f>
        <v/>
      </c>
      <c r="R809" s="19" t="str">
        <f>IF('Data-Plot'!C809="","",('Data-Plot'!C809-'Data-Plot'!D809)*$P$9)</f>
        <v/>
      </c>
      <c r="AC809" s="17"/>
    </row>
    <row r="810" spans="13:29" x14ac:dyDescent="0.25">
      <c r="M810" s="17"/>
      <c r="P810" s="19" t="str">
        <f>IF('Data-Plot'!C810="","",$Q$11+('Data-Plot'!C810-'Data-Plot'!D810)*$P$9)</f>
        <v/>
      </c>
      <c r="Q810" s="19" t="str">
        <f>IF('Data-Plot'!C810="","",MAX('Data-Plot'!$C$11:$C$1010)*(1+$Q$9/100))</f>
        <v/>
      </c>
      <c r="R810" s="19" t="str">
        <f>IF('Data-Plot'!C810="","",('Data-Plot'!C810-'Data-Plot'!D810)*$P$9)</f>
        <v/>
      </c>
      <c r="AC810" s="17"/>
    </row>
    <row r="811" spans="13:29" x14ac:dyDescent="0.25">
      <c r="M811" s="17"/>
      <c r="P811" s="19" t="str">
        <f>IF('Data-Plot'!C811="","",$Q$11+('Data-Plot'!C811-'Data-Plot'!D811)*$P$9)</f>
        <v/>
      </c>
      <c r="Q811" s="19" t="str">
        <f>IF('Data-Plot'!C811="","",MAX('Data-Plot'!$C$11:$C$1010)*(1+$Q$9/100))</f>
        <v/>
      </c>
      <c r="R811" s="19" t="str">
        <f>IF('Data-Plot'!C811="","",('Data-Plot'!C811-'Data-Plot'!D811)*$P$9)</f>
        <v/>
      </c>
      <c r="AC811" s="17"/>
    </row>
    <row r="812" spans="13:29" x14ac:dyDescent="0.25">
      <c r="M812" s="17"/>
      <c r="P812" s="19" t="str">
        <f>IF('Data-Plot'!C812="","",$Q$11+('Data-Plot'!C812-'Data-Plot'!D812)*$P$9)</f>
        <v/>
      </c>
      <c r="Q812" s="19" t="str">
        <f>IF('Data-Plot'!C812="","",MAX('Data-Plot'!$C$11:$C$1010)*(1+$Q$9/100))</f>
        <v/>
      </c>
      <c r="R812" s="19" t="str">
        <f>IF('Data-Plot'!C812="","",('Data-Plot'!C812-'Data-Plot'!D812)*$P$9)</f>
        <v/>
      </c>
      <c r="AC812" s="17"/>
    </row>
    <row r="813" spans="13:29" x14ac:dyDescent="0.25">
      <c r="M813" s="17"/>
      <c r="P813" s="19" t="str">
        <f>IF('Data-Plot'!C813="","",$Q$11+('Data-Plot'!C813-'Data-Plot'!D813)*$P$9)</f>
        <v/>
      </c>
      <c r="Q813" s="19" t="str">
        <f>IF('Data-Plot'!C813="","",MAX('Data-Plot'!$C$11:$C$1010)*(1+$Q$9/100))</f>
        <v/>
      </c>
      <c r="R813" s="19" t="str">
        <f>IF('Data-Plot'!C813="","",('Data-Plot'!C813-'Data-Plot'!D813)*$P$9)</f>
        <v/>
      </c>
      <c r="AC813" s="17"/>
    </row>
    <row r="814" spans="13:29" x14ac:dyDescent="0.25">
      <c r="M814" s="17"/>
      <c r="P814" s="19" t="str">
        <f>IF('Data-Plot'!C814="","",$Q$11+('Data-Plot'!C814-'Data-Plot'!D814)*$P$9)</f>
        <v/>
      </c>
      <c r="Q814" s="19" t="str">
        <f>IF('Data-Plot'!C814="","",MAX('Data-Plot'!$C$11:$C$1010)*(1+$Q$9/100))</f>
        <v/>
      </c>
      <c r="R814" s="19" t="str">
        <f>IF('Data-Plot'!C814="","",('Data-Plot'!C814-'Data-Plot'!D814)*$P$9)</f>
        <v/>
      </c>
      <c r="AC814" s="17"/>
    </row>
    <row r="815" spans="13:29" x14ac:dyDescent="0.25">
      <c r="M815" s="17"/>
      <c r="P815" s="19" t="str">
        <f>IF('Data-Plot'!C815="","",$Q$11+('Data-Plot'!C815-'Data-Plot'!D815)*$P$9)</f>
        <v/>
      </c>
      <c r="Q815" s="19" t="str">
        <f>IF('Data-Plot'!C815="","",MAX('Data-Plot'!$C$11:$C$1010)*(1+$Q$9/100))</f>
        <v/>
      </c>
      <c r="R815" s="19" t="str">
        <f>IF('Data-Plot'!C815="","",('Data-Plot'!C815-'Data-Plot'!D815)*$P$9)</f>
        <v/>
      </c>
      <c r="AC815" s="17"/>
    </row>
    <row r="816" spans="13:29" x14ac:dyDescent="0.25">
      <c r="M816" s="17"/>
      <c r="P816" s="19" t="str">
        <f>IF('Data-Plot'!C816="","",$Q$11+('Data-Plot'!C816-'Data-Plot'!D816)*$P$9)</f>
        <v/>
      </c>
      <c r="Q816" s="19" t="str">
        <f>IF('Data-Plot'!C816="","",MAX('Data-Plot'!$C$11:$C$1010)*(1+$Q$9/100))</f>
        <v/>
      </c>
      <c r="R816" s="19" t="str">
        <f>IF('Data-Plot'!C816="","",('Data-Plot'!C816-'Data-Plot'!D816)*$P$9)</f>
        <v/>
      </c>
      <c r="AC816" s="17"/>
    </row>
    <row r="817" spans="13:29" x14ac:dyDescent="0.25">
      <c r="M817" s="17"/>
      <c r="P817" s="19" t="str">
        <f>IF('Data-Plot'!C817="","",$Q$11+('Data-Plot'!C817-'Data-Plot'!D817)*$P$9)</f>
        <v/>
      </c>
      <c r="Q817" s="19" t="str">
        <f>IF('Data-Plot'!C817="","",MAX('Data-Plot'!$C$11:$C$1010)*(1+$Q$9/100))</f>
        <v/>
      </c>
      <c r="R817" s="19" t="str">
        <f>IF('Data-Plot'!C817="","",('Data-Plot'!C817-'Data-Plot'!D817)*$P$9)</f>
        <v/>
      </c>
      <c r="AC817" s="17"/>
    </row>
    <row r="818" spans="13:29" x14ac:dyDescent="0.25">
      <c r="M818" s="17"/>
      <c r="P818" s="19" t="str">
        <f>IF('Data-Plot'!C818="","",$Q$11+('Data-Plot'!C818-'Data-Plot'!D818)*$P$9)</f>
        <v/>
      </c>
      <c r="Q818" s="19" t="str">
        <f>IF('Data-Plot'!C818="","",MAX('Data-Plot'!$C$11:$C$1010)*(1+$Q$9/100))</f>
        <v/>
      </c>
      <c r="R818" s="19" t="str">
        <f>IF('Data-Plot'!C818="","",('Data-Plot'!C818-'Data-Plot'!D818)*$P$9)</f>
        <v/>
      </c>
      <c r="AC818" s="17"/>
    </row>
    <row r="819" spans="13:29" x14ac:dyDescent="0.25">
      <c r="M819" s="17"/>
      <c r="P819" s="19" t="str">
        <f>IF('Data-Plot'!C819="","",$Q$11+('Data-Plot'!C819-'Data-Plot'!D819)*$P$9)</f>
        <v/>
      </c>
      <c r="Q819" s="19" t="str">
        <f>IF('Data-Plot'!C819="","",MAX('Data-Plot'!$C$11:$C$1010)*(1+$Q$9/100))</f>
        <v/>
      </c>
      <c r="R819" s="19" t="str">
        <f>IF('Data-Plot'!C819="","",('Data-Plot'!C819-'Data-Plot'!D819)*$P$9)</f>
        <v/>
      </c>
      <c r="AC819" s="17"/>
    </row>
    <row r="820" spans="13:29" x14ac:dyDescent="0.25">
      <c r="M820" s="17"/>
      <c r="P820" s="19" t="str">
        <f>IF('Data-Plot'!C820="","",$Q$11+('Data-Plot'!C820-'Data-Plot'!D820)*$P$9)</f>
        <v/>
      </c>
      <c r="Q820" s="19" t="str">
        <f>IF('Data-Plot'!C820="","",MAX('Data-Plot'!$C$11:$C$1010)*(1+$Q$9/100))</f>
        <v/>
      </c>
      <c r="R820" s="19" t="str">
        <f>IF('Data-Plot'!C820="","",('Data-Plot'!C820-'Data-Plot'!D820)*$P$9)</f>
        <v/>
      </c>
      <c r="AC820" s="17"/>
    </row>
    <row r="821" spans="13:29" x14ac:dyDescent="0.25">
      <c r="M821" s="17"/>
      <c r="P821" s="19" t="str">
        <f>IF('Data-Plot'!C821="","",$Q$11+('Data-Plot'!C821-'Data-Plot'!D821)*$P$9)</f>
        <v/>
      </c>
      <c r="Q821" s="19" t="str">
        <f>IF('Data-Plot'!C821="","",MAX('Data-Plot'!$C$11:$C$1010)*(1+$Q$9/100))</f>
        <v/>
      </c>
      <c r="R821" s="19" t="str">
        <f>IF('Data-Plot'!C821="","",('Data-Plot'!C821-'Data-Plot'!D821)*$P$9)</f>
        <v/>
      </c>
      <c r="AC821" s="17"/>
    </row>
    <row r="822" spans="13:29" x14ac:dyDescent="0.25">
      <c r="M822" s="17"/>
      <c r="P822" s="19" t="str">
        <f>IF('Data-Plot'!C822="","",$Q$11+('Data-Plot'!C822-'Data-Plot'!D822)*$P$9)</f>
        <v/>
      </c>
      <c r="Q822" s="19" t="str">
        <f>IF('Data-Plot'!C822="","",MAX('Data-Plot'!$C$11:$C$1010)*(1+$Q$9/100))</f>
        <v/>
      </c>
      <c r="R822" s="19" t="str">
        <f>IF('Data-Plot'!C822="","",('Data-Plot'!C822-'Data-Plot'!D822)*$P$9)</f>
        <v/>
      </c>
      <c r="AC822" s="17"/>
    </row>
    <row r="823" spans="13:29" x14ac:dyDescent="0.25">
      <c r="M823" s="17"/>
      <c r="P823" s="19" t="str">
        <f>IF('Data-Plot'!C823="","",$Q$11+('Data-Plot'!C823-'Data-Plot'!D823)*$P$9)</f>
        <v/>
      </c>
      <c r="Q823" s="19" t="str">
        <f>IF('Data-Plot'!C823="","",MAX('Data-Plot'!$C$11:$C$1010)*(1+$Q$9/100))</f>
        <v/>
      </c>
      <c r="R823" s="19" t="str">
        <f>IF('Data-Plot'!C823="","",('Data-Plot'!C823-'Data-Plot'!D823)*$P$9)</f>
        <v/>
      </c>
      <c r="AC823" s="17"/>
    </row>
    <row r="824" spans="13:29" x14ac:dyDescent="0.25">
      <c r="M824" s="17"/>
      <c r="P824" s="19" t="str">
        <f>IF('Data-Plot'!C824="","",$Q$11+('Data-Plot'!C824-'Data-Plot'!D824)*$P$9)</f>
        <v/>
      </c>
      <c r="Q824" s="19" t="str">
        <f>IF('Data-Plot'!C824="","",MAX('Data-Plot'!$C$11:$C$1010)*(1+$Q$9/100))</f>
        <v/>
      </c>
      <c r="R824" s="19" t="str">
        <f>IF('Data-Plot'!C824="","",('Data-Plot'!C824-'Data-Plot'!D824)*$P$9)</f>
        <v/>
      </c>
      <c r="AC824" s="17"/>
    </row>
    <row r="825" spans="13:29" x14ac:dyDescent="0.25">
      <c r="M825" s="17"/>
      <c r="P825" s="19" t="str">
        <f>IF('Data-Plot'!C825="","",$Q$11+('Data-Plot'!C825-'Data-Plot'!D825)*$P$9)</f>
        <v/>
      </c>
      <c r="Q825" s="19" t="str">
        <f>IF('Data-Plot'!C825="","",MAX('Data-Plot'!$C$11:$C$1010)*(1+$Q$9/100))</f>
        <v/>
      </c>
      <c r="R825" s="19" t="str">
        <f>IF('Data-Plot'!C825="","",('Data-Plot'!C825-'Data-Plot'!D825)*$P$9)</f>
        <v/>
      </c>
      <c r="AC825" s="17"/>
    </row>
    <row r="826" spans="13:29" x14ac:dyDescent="0.25">
      <c r="M826" s="17"/>
      <c r="P826" s="19" t="str">
        <f>IF('Data-Plot'!C826="","",$Q$11+('Data-Plot'!C826-'Data-Plot'!D826)*$P$9)</f>
        <v/>
      </c>
      <c r="Q826" s="19" t="str">
        <f>IF('Data-Plot'!C826="","",MAX('Data-Plot'!$C$11:$C$1010)*(1+$Q$9/100))</f>
        <v/>
      </c>
      <c r="R826" s="19" t="str">
        <f>IF('Data-Plot'!C826="","",('Data-Plot'!C826-'Data-Plot'!D826)*$P$9)</f>
        <v/>
      </c>
      <c r="AC826" s="17"/>
    </row>
    <row r="827" spans="13:29" x14ac:dyDescent="0.25">
      <c r="M827" s="17"/>
      <c r="P827" s="19" t="str">
        <f>IF('Data-Plot'!C827="","",$Q$11+('Data-Plot'!C827-'Data-Plot'!D827)*$P$9)</f>
        <v/>
      </c>
      <c r="Q827" s="19" t="str">
        <f>IF('Data-Plot'!C827="","",MAX('Data-Plot'!$C$11:$C$1010)*(1+$Q$9/100))</f>
        <v/>
      </c>
      <c r="R827" s="19" t="str">
        <f>IF('Data-Plot'!C827="","",('Data-Plot'!C827-'Data-Plot'!D827)*$P$9)</f>
        <v/>
      </c>
      <c r="AC827" s="17"/>
    </row>
    <row r="828" spans="13:29" x14ac:dyDescent="0.25">
      <c r="M828" s="17"/>
      <c r="P828" s="19" t="str">
        <f>IF('Data-Plot'!C828="","",$Q$11+('Data-Plot'!C828-'Data-Plot'!D828)*$P$9)</f>
        <v/>
      </c>
      <c r="Q828" s="19" t="str">
        <f>IF('Data-Plot'!C828="","",MAX('Data-Plot'!$C$11:$C$1010)*(1+$Q$9/100))</f>
        <v/>
      </c>
      <c r="R828" s="19" t="str">
        <f>IF('Data-Plot'!C828="","",('Data-Plot'!C828-'Data-Plot'!D828)*$P$9)</f>
        <v/>
      </c>
      <c r="AC828" s="17"/>
    </row>
    <row r="829" spans="13:29" x14ac:dyDescent="0.25">
      <c r="M829" s="17"/>
      <c r="P829" s="19" t="str">
        <f>IF('Data-Plot'!C829="","",$Q$11+('Data-Plot'!C829-'Data-Plot'!D829)*$P$9)</f>
        <v/>
      </c>
      <c r="Q829" s="19" t="str">
        <f>IF('Data-Plot'!C829="","",MAX('Data-Plot'!$C$11:$C$1010)*(1+$Q$9/100))</f>
        <v/>
      </c>
      <c r="R829" s="19" t="str">
        <f>IF('Data-Plot'!C829="","",('Data-Plot'!C829-'Data-Plot'!D829)*$P$9)</f>
        <v/>
      </c>
      <c r="AC829" s="17"/>
    </row>
    <row r="830" spans="13:29" x14ac:dyDescent="0.25">
      <c r="M830" s="17"/>
      <c r="P830" s="19" t="str">
        <f>IF('Data-Plot'!C830="","",$Q$11+('Data-Plot'!C830-'Data-Plot'!D830)*$P$9)</f>
        <v/>
      </c>
      <c r="Q830" s="19" t="str">
        <f>IF('Data-Plot'!C830="","",MAX('Data-Plot'!$C$11:$C$1010)*(1+$Q$9/100))</f>
        <v/>
      </c>
      <c r="R830" s="19" t="str">
        <f>IF('Data-Plot'!C830="","",('Data-Plot'!C830-'Data-Plot'!D830)*$P$9)</f>
        <v/>
      </c>
      <c r="AC830" s="17"/>
    </row>
    <row r="831" spans="13:29" x14ac:dyDescent="0.25">
      <c r="M831" s="17"/>
      <c r="P831" s="19" t="str">
        <f>IF('Data-Plot'!C831="","",$Q$11+('Data-Plot'!C831-'Data-Plot'!D831)*$P$9)</f>
        <v/>
      </c>
      <c r="Q831" s="19" t="str">
        <f>IF('Data-Plot'!C831="","",MAX('Data-Plot'!$C$11:$C$1010)*(1+$Q$9/100))</f>
        <v/>
      </c>
      <c r="R831" s="19" t="str">
        <f>IF('Data-Plot'!C831="","",('Data-Plot'!C831-'Data-Plot'!D831)*$P$9)</f>
        <v/>
      </c>
      <c r="AC831" s="17"/>
    </row>
    <row r="832" spans="13:29" x14ac:dyDescent="0.25">
      <c r="M832" s="17"/>
      <c r="P832" s="19" t="str">
        <f>IF('Data-Plot'!C832="","",$Q$11+('Data-Plot'!C832-'Data-Plot'!D832)*$P$9)</f>
        <v/>
      </c>
      <c r="Q832" s="19" t="str">
        <f>IF('Data-Plot'!C832="","",MAX('Data-Plot'!$C$11:$C$1010)*(1+$Q$9/100))</f>
        <v/>
      </c>
      <c r="R832" s="19" t="str">
        <f>IF('Data-Plot'!C832="","",('Data-Plot'!C832-'Data-Plot'!D832)*$P$9)</f>
        <v/>
      </c>
      <c r="AC832" s="17"/>
    </row>
    <row r="833" spans="13:29" x14ac:dyDescent="0.25">
      <c r="M833" s="17"/>
      <c r="P833" s="19" t="str">
        <f>IF('Data-Plot'!C833="","",$Q$11+('Data-Plot'!C833-'Data-Plot'!D833)*$P$9)</f>
        <v/>
      </c>
      <c r="Q833" s="19" t="str">
        <f>IF('Data-Plot'!C833="","",MAX('Data-Plot'!$C$11:$C$1010)*(1+$Q$9/100))</f>
        <v/>
      </c>
      <c r="R833" s="19" t="str">
        <f>IF('Data-Plot'!C833="","",('Data-Plot'!C833-'Data-Plot'!D833)*$P$9)</f>
        <v/>
      </c>
      <c r="AC833" s="17"/>
    </row>
    <row r="834" spans="13:29" x14ac:dyDescent="0.25">
      <c r="M834" s="17"/>
      <c r="P834" s="19" t="str">
        <f>IF('Data-Plot'!C834="","",$Q$11+('Data-Plot'!C834-'Data-Plot'!D834)*$P$9)</f>
        <v/>
      </c>
      <c r="Q834" s="19" t="str">
        <f>IF('Data-Plot'!C834="","",MAX('Data-Plot'!$C$11:$C$1010)*(1+$Q$9/100))</f>
        <v/>
      </c>
      <c r="R834" s="19" t="str">
        <f>IF('Data-Plot'!C834="","",('Data-Plot'!C834-'Data-Plot'!D834)*$P$9)</f>
        <v/>
      </c>
      <c r="AC834" s="17"/>
    </row>
    <row r="835" spans="13:29" x14ac:dyDescent="0.25">
      <c r="M835" s="17"/>
      <c r="P835" s="19" t="str">
        <f>IF('Data-Plot'!C835="","",$Q$11+('Data-Plot'!C835-'Data-Plot'!D835)*$P$9)</f>
        <v/>
      </c>
      <c r="Q835" s="19" t="str">
        <f>IF('Data-Plot'!C835="","",MAX('Data-Plot'!$C$11:$C$1010)*(1+$Q$9/100))</f>
        <v/>
      </c>
      <c r="R835" s="19" t="str">
        <f>IF('Data-Plot'!C835="","",('Data-Plot'!C835-'Data-Plot'!D835)*$P$9)</f>
        <v/>
      </c>
      <c r="AC835" s="17"/>
    </row>
    <row r="836" spans="13:29" x14ac:dyDescent="0.25">
      <c r="M836" s="17"/>
      <c r="P836" s="19" t="str">
        <f>IF('Data-Plot'!C836="","",$Q$11+('Data-Plot'!C836-'Data-Plot'!D836)*$P$9)</f>
        <v/>
      </c>
      <c r="Q836" s="19" t="str">
        <f>IF('Data-Plot'!C836="","",MAX('Data-Plot'!$C$11:$C$1010)*(1+$Q$9/100))</f>
        <v/>
      </c>
      <c r="R836" s="19" t="str">
        <f>IF('Data-Plot'!C836="","",('Data-Plot'!C836-'Data-Plot'!D836)*$P$9)</f>
        <v/>
      </c>
      <c r="AC836" s="17"/>
    </row>
    <row r="837" spans="13:29" x14ac:dyDescent="0.25">
      <c r="M837" s="17"/>
      <c r="P837" s="19" t="str">
        <f>IF('Data-Plot'!C837="","",$Q$11+('Data-Plot'!C837-'Data-Plot'!D837)*$P$9)</f>
        <v/>
      </c>
      <c r="Q837" s="19" t="str">
        <f>IF('Data-Plot'!C837="","",MAX('Data-Plot'!$C$11:$C$1010)*(1+$Q$9/100))</f>
        <v/>
      </c>
      <c r="R837" s="19" t="str">
        <f>IF('Data-Plot'!C837="","",('Data-Plot'!C837-'Data-Plot'!D837)*$P$9)</f>
        <v/>
      </c>
      <c r="AC837" s="17"/>
    </row>
    <row r="838" spans="13:29" x14ac:dyDescent="0.25">
      <c r="M838" s="17"/>
      <c r="P838" s="19" t="str">
        <f>IF('Data-Plot'!C838="","",$Q$11+('Data-Plot'!C838-'Data-Plot'!D838)*$P$9)</f>
        <v/>
      </c>
      <c r="Q838" s="19" t="str">
        <f>IF('Data-Plot'!C838="","",MAX('Data-Plot'!$C$11:$C$1010)*(1+$Q$9/100))</f>
        <v/>
      </c>
      <c r="R838" s="19" t="str">
        <f>IF('Data-Plot'!C838="","",('Data-Plot'!C838-'Data-Plot'!D838)*$P$9)</f>
        <v/>
      </c>
      <c r="AC838" s="17"/>
    </row>
    <row r="839" spans="13:29" x14ac:dyDescent="0.25">
      <c r="M839" s="17"/>
      <c r="P839" s="19" t="str">
        <f>IF('Data-Plot'!C839="","",$Q$11+('Data-Plot'!C839-'Data-Plot'!D839)*$P$9)</f>
        <v/>
      </c>
      <c r="Q839" s="19" t="str">
        <f>IF('Data-Plot'!C839="","",MAX('Data-Plot'!$C$11:$C$1010)*(1+$Q$9/100))</f>
        <v/>
      </c>
      <c r="R839" s="19" t="str">
        <f>IF('Data-Plot'!C839="","",('Data-Plot'!C839-'Data-Plot'!D839)*$P$9)</f>
        <v/>
      </c>
      <c r="AC839" s="17"/>
    </row>
    <row r="840" spans="13:29" x14ac:dyDescent="0.25">
      <c r="M840" s="17"/>
      <c r="P840" s="19" t="str">
        <f>IF('Data-Plot'!C840="","",$Q$11+('Data-Plot'!C840-'Data-Plot'!D840)*$P$9)</f>
        <v/>
      </c>
      <c r="Q840" s="19" t="str">
        <f>IF('Data-Plot'!C840="","",MAX('Data-Plot'!$C$11:$C$1010)*(1+$Q$9/100))</f>
        <v/>
      </c>
      <c r="R840" s="19" t="str">
        <f>IF('Data-Plot'!C840="","",('Data-Plot'!C840-'Data-Plot'!D840)*$P$9)</f>
        <v/>
      </c>
      <c r="AC840" s="17"/>
    </row>
    <row r="841" spans="13:29" x14ac:dyDescent="0.25">
      <c r="M841" s="17"/>
      <c r="P841" s="19" t="str">
        <f>IF('Data-Plot'!C841="","",$Q$11+('Data-Plot'!C841-'Data-Plot'!D841)*$P$9)</f>
        <v/>
      </c>
      <c r="Q841" s="19" t="str">
        <f>IF('Data-Plot'!C841="","",MAX('Data-Plot'!$C$11:$C$1010)*(1+$Q$9/100))</f>
        <v/>
      </c>
      <c r="R841" s="19" t="str">
        <f>IF('Data-Plot'!C841="","",('Data-Plot'!C841-'Data-Plot'!D841)*$P$9)</f>
        <v/>
      </c>
      <c r="AC841" s="17"/>
    </row>
    <row r="842" spans="13:29" x14ac:dyDescent="0.25">
      <c r="M842" s="17"/>
      <c r="P842" s="19" t="str">
        <f>IF('Data-Plot'!C842="","",$Q$11+('Data-Plot'!C842-'Data-Plot'!D842)*$P$9)</f>
        <v/>
      </c>
      <c r="Q842" s="19" t="str">
        <f>IF('Data-Plot'!C842="","",MAX('Data-Plot'!$C$11:$C$1010)*(1+$Q$9/100))</f>
        <v/>
      </c>
      <c r="R842" s="19" t="str">
        <f>IF('Data-Plot'!C842="","",('Data-Plot'!C842-'Data-Plot'!D842)*$P$9)</f>
        <v/>
      </c>
      <c r="AC842" s="17"/>
    </row>
    <row r="843" spans="13:29" x14ac:dyDescent="0.25">
      <c r="M843" s="17"/>
      <c r="P843" s="19" t="str">
        <f>IF('Data-Plot'!C843="","",$Q$11+('Data-Plot'!C843-'Data-Plot'!D843)*$P$9)</f>
        <v/>
      </c>
      <c r="Q843" s="19" t="str">
        <f>IF('Data-Plot'!C843="","",MAX('Data-Plot'!$C$11:$C$1010)*(1+$Q$9/100))</f>
        <v/>
      </c>
      <c r="R843" s="19" t="str">
        <f>IF('Data-Plot'!C843="","",('Data-Plot'!C843-'Data-Plot'!D843)*$P$9)</f>
        <v/>
      </c>
      <c r="AC843" s="17"/>
    </row>
    <row r="844" spans="13:29" x14ac:dyDescent="0.25">
      <c r="M844" s="17"/>
      <c r="P844" s="19" t="str">
        <f>IF('Data-Plot'!C844="","",$Q$11+('Data-Plot'!C844-'Data-Plot'!D844)*$P$9)</f>
        <v/>
      </c>
      <c r="Q844" s="19" t="str">
        <f>IF('Data-Plot'!C844="","",MAX('Data-Plot'!$C$11:$C$1010)*(1+$Q$9/100))</f>
        <v/>
      </c>
      <c r="R844" s="19" t="str">
        <f>IF('Data-Plot'!C844="","",('Data-Plot'!C844-'Data-Plot'!D844)*$P$9)</f>
        <v/>
      </c>
      <c r="AC844" s="17"/>
    </row>
    <row r="845" spans="13:29" x14ac:dyDescent="0.25">
      <c r="M845" s="17"/>
      <c r="P845" s="19" t="str">
        <f>IF('Data-Plot'!C845="","",$Q$11+('Data-Plot'!C845-'Data-Plot'!D845)*$P$9)</f>
        <v/>
      </c>
      <c r="Q845" s="19" t="str">
        <f>IF('Data-Plot'!C845="","",MAX('Data-Plot'!$C$11:$C$1010)*(1+$Q$9/100))</f>
        <v/>
      </c>
      <c r="R845" s="19" t="str">
        <f>IF('Data-Plot'!C845="","",('Data-Plot'!C845-'Data-Plot'!D845)*$P$9)</f>
        <v/>
      </c>
      <c r="AC845" s="17"/>
    </row>
    <row r="846" spans="13:29" x14ac:dyDescent="0.25">
      <c r="M846" s="17"/>
      <c r="P846" s="19" t="str">
        <f>IF('Data-Plot'!C846="","",$Q$11+('Data-Plot'!C846-'Data-Plot'!D846)*$P$9)</f>
        <v/>
      </c>
      <c r="Q846" s="19" t="str">
        <f>IF('Data-Plot'!C846="","",MAX('Data-Plot'!$C$11:$C$1010)*(1+$Q$9/100))</f>
        <v/>
      </c>
      <c r="R846" s="19" t="str">
        <f>IF('Data-Plot'!C846="","",('Data-Plot'!C846-'Data-Plot'!D846)*$P$9)</f>
        <v/>
      </c>
      <c r="AC846" s="17"/>
    </row>
    <row r="847" spans="13:29" x14ac:dyDescent="0.25">
      <c r="M847" s="17"/>
      <c r="P847" s="19" t="str">
        <f>IF('Data-Plot'!C847="","",$Q$11+('Data-Plot'!C847-'Data-Plot'!D847)*$P$9)</f>
        <v/>
      </c>
      <c r="Q847" s="19" t="str">
        <f>IF('Data-Plot'!C847="","",MAX('Data-Plot'!$C$11:$C$1010)*(1+$Q$9/100))</f>
        <v/>
      </c>
      <c r="R847" s="19" t="str">
        <f>IF('Data-Plot'!C847="","",('Data-Plot'!C847-'Data-Plot'!D847)*$P$9)</f>
        <v/>
      </c>
      <c r="AC847" s="17"/>
    </row>
    <row r="848" spans="13:29" x14ac:dyDescent="0.25">
      <c r="M848" s="17"/>
      <c r="P848" s="19" t="str">
        <f>IF('Data-Plot'!C848="","",$Q$11+('Data-Plot'!C848-'Data-Plot'!D848)*$P$9)</f>
        <v/>
      </c>
      <c r="Q848" s="19" t="str">
        <f>IF('Data-Plot'!C848="","",MAX('Data-Plot'!$C$11:$C$1010)*(1+$Q$9/100))</f>
        <v/>
      </c>
      <c r="R848" s="19" t="str">
        <f>IF('Data-Plot'!C848="","",('Data-Plot'!C848-'Data-Plot'!D848)*$P$9)</f>
        <v/>
      </c>
      <c r="AC848" s="17"/>
    </row>
    <row r="849" spans="13:29" x14ac:dyDescent="0.25">
      <c r="M849" s="17"/>
      <c r="P849" s="19" t="str">
        <f>IF('Data-Plot'!C849="","",$Q$11+('Data-Plot'!C849-'Data-Plot'!D849)*$P$9)</f>
        <v/>
      </c>
      <c r="Q849" s="19" t="str">
        <f>IF('Data-Plot'!C849="","",MAX('Data-Plot'!$C$11:$C$1010)*(1+$Q$9/100))</f>
        <v/>
      </c>
      <c r="R849" s="19" t="str">
        <f>IF('Data-Plot'!C849="","",('Data-Plot'!C849-'Data-Plot'!D849)*$P$9)</f>
        <v/>
      </c>
      <c r="AC849" s="17"/>
    </row>
    <row r="850" spans="13:29" x14ac:dyDescent="0.25">
      <c r="M850" s="17"/>
      <c r="P850" s="19" t="str">
        <f>IF('Data-Plot'!C850="","",$Q$11+('Data-Plot'!C850-'Data-Plot'!D850)*$P$9)</f>
        <v/>
      </c>
      <c r="Q850" s="19" t="str">
        <f>IF('Data-Plot'!C850="","",MAX('Data-Plot'!$C$11:$C$1010)*(1+$Q$9/100))</f>
        <v/>
      </c>
      <c r="R850" s="19" t="str">
        <f>IF('Data-Plot'!C850="","",('Data-Plot'!C850-'Data-Plot'!D850)*$P$9)</f>
        <v/>
      </c>
      <c r="AC850" s="17"/>
    </row>
    <row r="851" spans="13:29" x14ac:dyDescent="0.25">
      <c r="M851" s="17"/>
      <c r="P851" s="19" t="str">
        <f>IF('Data-Plot'!C851="","",$Q$11+('Data-Plot'!C851-'Data-Plot'!D851)*$P$9)</f>
        <v/>
      </c>
      <c r="Q851" s="19" t="str">
        <f>IF('Data-Plot'!C851="","",MAX('Data-Plot'!$C$11:$C$1010)*(1+$Q$9/100))</f>
        <v/>
      </c>
      <c r="R851" s="19" t="str">
        <f>IF('Data-Plot'!C851="","",('Data-Plot'!C851-'Data-Plot'!D851)*$P$9)</f>
        <v/>
      </c>
      <c r="AC851" s="17"/>
    </row>
    <row r="852" spans="13:29" x14ac:dyDescent="0.25">
      <c r="M852" s="17"/>
      <c r="P852" s="19" t="str">
        <f>IF('Data-Plot'!C852="","",$Q$11+('Data-Plot'!C852-'Data-Plot'!D852)*$P$9)</f>
        <v/>
      </c>
      <c r="Q852" s="19" t="str">
        <f>IF('Data-Plot'!C852="","",MAX('Data-Plot'!$C$11:$C$1010)*(1+$Q$9/100))</f>
        <v/>
      </c>
      <c r="R852" s="19" t="str">
        <f>IF('Data-Plot'!C852="","",('Data-Plot'!C852-'Data-Plot'!D852)*$P$9)</f>
        <v/>
      </c>
      <c r="AC852" s="17"/>
    </row>
    <row r="853" spans="13:29" x14ac:dyDescent="0.25">
      <c r="M853" s="17"/>
      <c r="P853" s="19" t="str">
        <f>IF('Data-Plot'!C853="","",$Q$11+('Data-Plot'!C853-'Data-Plot'!D853)*$P$9)</f>
        <v/>
      </c>
      <c r="Q853" s="19" t="str">
        <f>IF('Data-Plot'!C853="","",MAX('Data-Plot'!$C$11:$C$1010)*(1+$Q$9/100))</f>
        <v/>
      </c>
      <c r="R853" s="19" t="str">
        <f>IF('Data-Plot'!C853="","",('Data-Plot'!C853-'Data-Plot'!D853)*$P$9)</f>
        <v/>
      </c>
      <c r="AC853" s="17"/>
    </row>
    <row r="854" spans="13:29" x14ac:dyDescent="0.25">
      <c r="M854" s="17"/>
      <c r="P854" s="19" t="str">
        <f>IF('Data-Plot'!C854="","",$Q$11+('Data-Plot'!C854-'Data-Plot'!D854)*$P$9)</f>
        <v/>
      </c>
      <c r="Q854" s="19" t="str">
        <f>IF('Data-Plot'!C854="","",MAX('Data-Plot'!$C$11:$C$1010)*(1+$Q$9/100))</f>
        <v/>
      </c>
      <c r="R854" s="19" t="str">
        <f>IF('Data-Plot'!C854="","",('Data-Plot'!C854-'Data-Plot'!D854)*$P$9)</f>
        <v/>
      </c>
      <c r="AC854" s="17"/>
    </row>
    <row r="855" spans="13:29" x14ac:dyDescent="0.25">
      <c r="M855" s="17"/>
      <c r="P855" s="19" t="str">
        <f>IF('Data-Plot'!C855="","",$Q$11+('Data-Plot'!C855-'Data-Plot'!D855)*$P$9)</f>
        <v/>
      </c>
      <c r="Q855" s="19" t="str">
        <f>IF('Data-Plot'!C855="","",MAX('Data-Plot'!$C$11:$C$1010)*(1+$Q$9/100))</f>
        <v/>
      </c>
      <c r="R855" s="19" t="str">
        <f>IF('Data-Plot'!C855="","",('Data-Plot'!C855-'Data-Plot'!D855)*$P$9)</f>
        <v/>
      </c>
      <c r="AC855" s="17"/>
    </row>
    <row r="856" spans="13:29" x14ac:dyDescent="0.25">
      <c r="M856" s="17"/>
      <c r="P856" s="19" t="str">
        <f>IF('Data-Plot'!C856="","",$Q$11+('Data-Plot'!C856-'Data-Plot'!D856)*$P$9)</f>
        <v/>
      </c>
      <c r="Q856" s="19" t="str">
        <f>IF('Data-Plot'!C856="","",MAX('Data-Plot'!$C$11:$C$1010)*(1+$Q$9/100))</f>
        <v/>
      </c>
      <c r="R856" s="19" t="str">
        <f>IF('Data-Plot'!C856="","",('Data-Plot'!C856-'Data-Plot'!D856)*$P$9)</f>
        <v/>
      </c>
      <c r="AC856" s="17"/>
    </row>
    <row r="857" spans="13:29" x14ac:dyDescent="0.25">
      <c r="M857" s="17"/>
      <c r="P857" s="19" t="str">
        <f>IF('Data-Plot'!C857="","",$Q$11+('Data-Plot'!C857-'Data-Plot'!D857)*$P$9)</f>
        <v/>
      </c>
      <c r="Q857" s="19" t="str">
        <f>IF('Data-Plot'!C857="","",MAX('Data-Plot'!$C$11:$C$1010)*(1+$Q$9/100))</f>
        <v/>
      </c>
      <c r="R857" s="19" t="str">
        <f>IF('Data-Plot'!C857="","",('Data-Plot'!C857-'Data-Plot'!D857)*$P$9)</f>
        <v/>
      </c>
      <c r="AC857" s="17"/>
    </row>
    <row r="858" spans="13:29" x14ac:dyDescent="0.25">
      <c r="M858" s="17"/>
      <c r="P858" s="19" t="str">
        <f>IF('Data-Plot'!C858="","",$Q$11+('Data-Plot'!C858-'Data-Plot'!D858)*$P$9)</f>
        <v/>
      </c>
      <c r="Q858" s="19" t="str">
        <f>IF('Data-Plot'!C858="","",MAX('Data-Plot'!$C$11:$C$1010)*(1+$Q$9/100))</f>
        <v/>
      </c>
      <c r="R858" s="19" t="str">
        <f>IF('Data-Plot'!C858="","",('Data-Plot'!C858-'Data-Plot'!D858)*$P$9)</f>
        <v/>
      </c>
      <c r="AC858" s="17"/>
    </row>
    <row r="859" spans="13:29" x14ac:dyDescent="0.25">
      <c r="M859" s="17"/>
      <c r="P859" s="19" t="str">
        <f>IF('Data-Plot'!C859="","",$Q$11+('Data-Plot'!C859-'Data-Plot'!D859)*$P$9)</f>
        <v/>
      </c>
      <c r="Q859" s="19" t="str">
        <f>IF('Data-Plot'!C859="","",MAX('Data-Plot'!$C$11:$C$1010)*(1+$Q$9/100))</f>
        <v/>
      </c>
      <c r="R859" s="19" t="str">
        <f>IF('Data-Plot'!C859="","",('Data-Plot'!C859-'Data-Plot'!D859)*$P$9)</f>
        <v/>
      </c>
      <c r="AC859" s="17"/>
    </row>
    <row r="860" spans="13:29" x14ac:dyDescent="0.25">
      <c r="M860" s="17"/>
      <c r="P860" s="19" t="str">
        <f>IF('Data-Plot'!C860="","",$Q$11+('Data-Plot'!C860-'Data-Plot'!D860)*$P$9)</f>
        <v/>
      </c>
      <c r="Q860" s="19" t="str">
        <f>IF('Data-Plot'!C860="","",MAX('Data-Plot'!$C$11:$C$1010)*(1+$Q$9/100))</f>
        <v/>
      </c>
      <c r="R860" s="19" t="str">
        <f>IF('Data-Plot'!C860="","",('Data-Plot'!C860-'Data-Plot'!D860)*$P$9)</f>
        <v/>
      </c>
      <c r="AC860" s="17"/>
    </row>
    <row r="861" spans="13:29" x14ac:dyDescent="0.25">
      <c r="M861" s="17"/>
      <c r="P861" s="19" t="str">
        <f>IF('Data-Plot'!C861="","",$Q$11+('Data-Plot'!C861-'Data-Plot'!D861)*$P$9)</f>
        <v/>
      </c>
      <c r="Q861" s="19" t="str">
        <f>IF('Data-Plot'!C861="","",MAX('Data-Plot'!$C$11:$C$1010)*(1+$Q$9/100))</f>
        <v/>
      </c>
      <c r="R861" s="19" t="str">
        <f>IF('Data-Plot'!C861="","",('Data-Plot'!C861-'Data-Plot'!D861)*$P$9)</f>
        <v/>
      </c>
      <c r="AC861" s="17"/>
    </row>
    <row r="862" spans="13:29" x14ac:dyDescent="0.25">
      <c r="M862" s="17"/>
      <c r="P862" s="19" t="str">
        <f>IF('Data-Plot'!C862="","",$Q$11+('Data-Plot'!C862-'Data-Plot'!D862)*$P$9)</f>
        <v/>
      </c>
      <c r="Q862" s="19" t="str">
        <f>IF('Data-Plot'!C862="","",MAX('Data-Plot'!$C$11:$C$1010)*(1+$Q$9/100))</f>
        <v/>
      </c>
      <c r="R862" s="19" t="str">
        <f>IF('Data-Plot'!C862="","",('Data-Plot'!C862-'Data-Plot'!D862)*$P$9)</f>
        <v/>
      </c>
      <c r="AC862" s="17"/>
    </row>
    <row r="863" spans="13:29" x14ac:dyDescent="0.25">
      <c r="M863" s="17"/>
      <c r="P863" s="19" t="str">
        <f>IF('Data-Plot'!C863="","",$Q$11+('Data-Plot'!C863-'Data-Plot'!D863)*$P$9)</f>
        <v/>
      </c>
      <c r="Q863" s="19" t="str">
        <f>IF('Data-Plot'!C863="","",MAX('Data-Plot'!$C$11:$C$1010)*(1+$Q$9/100))</f>
        <v/>
      </c>
      <c r="R863" s="19" t="str">
        <f>IF('Data-Plot'!C863="","",('Data-Plot'!C863-'Data-Plot'!D863)*$P$9)</f>
        <v/>
      </c>
      <c r="AC863" s="17"/>
    </row>
    <row r="864" spans="13:29" x14ac:dyDescent="0.25">
      <c r="M864" s="17"/>
      <c r="P864" s="19" t="str">
        <f>IF('Data-Plot'!C864="","",$Q$11+('Data-Plot'!C864-'Data-Plot'!D864)*$P$9)</f>
        <v/>
      </c>
      <c r="Q864" s="19" t="str">
        <f>IF('Data-Plot'!C864="","",MAX('Data-Plot'!$C$11:$C$1010)*(1+$Q$9/100))</f>
        <v/>
      </c>
      <c r="R864" s="19" t="str">
        <f>IF('Data-Plot'!C864="","",('Data-Plot'!C864-'Data-Plot'!D864)*$P$9)</f>
        <v/>
      </c>
      <c r="AC864" s="17"/>
    </row>
    <row r="865" spans="13:29" x14ac:dyDescent="0.25">
      <c r="M865" s="17"/>
      <c r="P865" s="19" t="str">
        <f>IF('Data-Plot'!C865="","",$Q$11+('Data-Plot'!C865-'Data-Plot'!D865)*$P$9)</f>
        <v/>
      </c>
      <c r="Q865" s="19" t="str">
        <f>IF('Data-Plot'!C865="","",MAX('Data-Plot'!$C$11:$C$1010)*(1+$Q$9/100))</f>
        <v/>
      </c>
      <c r="R865" s="19" t="str">
        <f>IF('Data-Plot'!C865="","",('Data-Plot'!C865-'Data-Plot'!D865)*$P$9)</f>
        <v/>
      </c>
      <c r="AC865" s="17"/>
    </row>
    <row r="866" spans="13:29" x14ac:dyDescent="0.25">
      <c r="M866" s="17"/>
      <c r="P866" s="19" t="str">
        <f>IF('Data-Plot'!C866="","",$Q$11+('Data-Plot'!C866-'Data-Plot'!D866)*$P$9)</f>
        <v/>
      </c>
      <c r="Q866" s="19" t="str">
        <f>IF('Data-Plot'!C866="","",MAX('Data-Plot'!$C$11:$C$1010)*(1+$Q$9/100))</f>
        <v/>
      </c>
      <c r="R866" s="19" t="str">
        <f>IF('Data-Plot'!C866="","",('Data-Plot'!C866-'Data-Plot'!D866)*$P$9)</f>
        <v/>
      </c>
      <c r="AC866" s="17"/>
    </row>
    <row r="867" spans="13:29" x14ac:dyDescent="0.25">
      <c r="M867" s="17"/>
      <c r="P867" s="19" t="str">
        <f>IF('Data-Plot'!C867="","",$Q$11+('Data-Plot'!C867-'Data-Plot'!D867)*$P$9)</f>
        <v/>
      </c>
      <c r="Q867" s="19" t="str">
        <f>IF('Data-Plot'!C867="","",MAX('Data-Plot'!$C$11:$C$1010)*(1+$Q$9/100))</f>
        <v/>
      </c>
      <c r="R867" s="19" t="str">
        <f>IF('Data-Plot'!C867="","",('Data-Plot'!C867-'Data-Plot'!D867)*$P$9)</f>
        <v/>
      </c>
      <c r="AC867" s="17"/>
    </row>
    <row r="868" spans="13:29" x14ac:dyDescent="0.25">
      <c r="M868" s="17"/>
      <c r="P868" s="19" t="str">
        <f>IF('Data-Plot'!C868="","",$Q$11+('Data-Plot'!C868-'Data-Plot'!D868)*$P$9)</f>
        <v/>
      </c>
      <c r="Q868" s="19" t="str">
        <f>IF('Data-Plot'!C868="","",MAX('Data-Plot'!$C$11:$C$1010)*(1+$Q$9/100))</f>
        <v/>
      </c>
      <c r="R868" s="19" t="str">
        <f>IF('Data-Plot'!C868="","",('Data-Plot'!C868-'Data-Plot'!D868)*$P$9)</f>
        <v/>
      </c>
      <c r="AC868" s="17"/>
    </row>
    <row r="869" spans="13:29" x14ac:dyDescent="0.25">
      <c r="M869" s="17"/>
      <c r="P869" s="19" t="str">
        <f>IF('Data-Plot'!C869="","",$Q$11+('Data-Plot'!C869-'Data-Plot'!D869)*$P$9)</f>
        <v/>
      </c>
      <c r="Q869" s="19" t="str">
        <f>IF('Data-Plot'!C869="","",MAX('Data-Plot'!$C$11:$C$1010)*(1+$Q$9/100))</f>
        <v/>
      </c>
      <c r="R869" s="19" t="str">
        <f>IF('Data-Plot'!C869="","",('Data-Plot'!C869-'Data-Plot'!D869)*$P$9)</f>
        <v/>
      </c>
      <c r="AC869" s="17"/>
    </row>
    <row r="870" spans="13:29" x14ac:dyDescent="0.25">
      <c r="M870" s="17"/>
      <c r="P870" s="19" t="str">
        <f>IF('Data-Plot'!C870="","",$Q$11+('Data-Plot'!C870-'Data-Plot'!D870)*$P$9)</f>
        <v/>
      </c>
      <c r="Q870" s="19" t="str">
        <f>IF('Data-Plot'!C870="","",MAX('Data-Plot'!$C$11:$C$1010)*(1+$Q$9/100))</f>
        <v/>
      </c>
      <c r="R870" s="19" t="str">
        <f>IF('Data-Plot'!C870="","",('Data-Plot'!C870-'Data-Plot'!D870)*$P$9)</f>
        <v/>
      </c>
      <c r="AC870" s="17"/>
    </row>
    <row r="871" spans="13:29" x14ac:dyDescent="0.25">
      <c r="M871" s="17"/>
      <c r="P871" s="19" t="str">
        <f>IF('Data-Plot'!C871="","",$Q$11+('Data-Plot'!C871-'Data-Plot'!D871)*$P$9)</f>
        <v/>
      </c>
      <c r="Q871" s="19" t="str">
        <f>IF('Data-Plot'!C871="","",MAX('Data-Plot'!$C$11:$C$1010)*(1+$Q$9/100))</f>
        <v/>
      </c>
      <c r="R871" s="19" t="str">
        <f>IF('Data-Plot'!C871="","",('Data-Plot'!C871-'Data-Plot'!D871)*$P$9)</f>
        <v/>
      </c>
      <c r="AC871" s="17"/>
    </row>
    <row r="872" spans="13:29" x14ac:dyDescent="0.25">
      <c r="M872" s="17"/>
      <c r="P872" s="19" t="str">
        <f>IF('Data-Plot'!C872="","",$Q$11+('Data-Plot'!C872-'Data-Plot'!D872)*$P$9)</f>
        <v/>
      </c>
      <c r="Q872" s="19" t="str">
        <f>IF('Data-Plot'!C872="","",MAX('Data-Plot'!$C$11:$C$1010)*(1+$Q$9/100))</f>
        <v/>
      </c>
      <c r="R872" s="19" t="str">
        <f>IF('Data-Plot'!C872="","",('Data-Plot'!C872-'Data-Plot'!D872)*$P$9)</f>
        <v/>
      </c>
      <c r="AC872" s="17"/>
    </row>
    <row r="873" spans="13:29" x14ac:dyDescent="0.25">
      <c r="M873" s="17"/>
      <c r="P873" s="19" t="str">
        <f>IF('Data-Plot'!C873="","",$Q$11+('Data-Plot'!C873-'Data-Plot'!D873)*$P$9)</f>
        <v/>
      </c>
      <c r="Q873" s="19" t="str">
        <f>IF('Data-Plot'!C873="","",MAX('Data-Plot'!$C$11:$C$1010)*(1+$Q$9/100))</f>
        <v/>
      </c>
      <c r="R873" s="19" t="str">
        <f>IF('Data-Plot'!C873="","",('Data-Plot'!C873-'Data-Plot'!D873)*$P$9)</f>
        <v/>
      </c>
      <c r="AC873" s="17"/>
    </row>
    <row r="874" spans="13:29" x14ac:dyDescent="0.25">
      <c r="M874" s="17"/>
      <c r="P874" s="19" t="str">
        <f>IF('Data-Plot'!C874="","",$Q$11+('Data-Plot'!C874-'Data-Plot'!D874)*$P$9)</f>
        <v/>
      </c>
      <c r="Q874" s="19" t="str">
        <f>IF('Data-Plot'!C874="","",MAX('Data-Plot'!$C$11:$C$1010)*(1+$Q$9/100))</f>
        <v/>
      </c>
      <c r="R874" s="19" t="str">
        <f>IF('Data-Plot'!C874="","",('Data-Plot'!C874-'Data-Plot'!D874)*$P$9)</f>
        <v/>
      </c>
      <c r="AC874" s="17"/>
    </row>
    <row r="875" spans="13:29" x14ac:dyDescent="0.25">
      <c r="M875" s="17"/>
      <c r="P875" s="19" t="str">
        <f>IF('Data-Plot'!C875="","",$Q$11+('Data-Plot'!C875-'Data-Plot'!D875)*$P$9)</f>
        <v/>
      </c>
      <c r="Q875" s="19" t="str">
        <f>IF('Data-Plot'!C875="","",MAX('Data-Plot'!$C$11:$C$1010)*(1+$Q$9/100))</f>
        <v/>
      </c>
      <c r="R875" s="19" t="str">
        <f>IF('Data-Plot'!C875="","",('Data-Plot'!C875-'Data-Plot'!D875)*$P$9)</f>
        <v/>
      </c>
      <c r="AC875" s="17"/>
    </row>
    <row r="876" spans="13:29" x14ac:dyDescent="0.25">
      <c r="M876" s="17"/>
      <c r="P876" s="19" t="str">
        <f>IF('Data-Plot'!C876="","",$Q$11+('Data-Plot'!C876-'Data-Plot'!D876)*$P$9)</f>
        <v/>
      </c>
      <c r="Q876" s="19" t="str">
        <f>IF('Data-Plot'!C876="","",MAX('Data-Plot'!$C$11:$C$1010)*(1+$Q$9/100))</f>
        <v/>
      </c>
      <c r="R876" s="19" t="str">
        <f>IF('Data-Plot'!C876="","",('Data-Plot'!C876-'Data-Plot'!D876)*$P$9)</f>
        <v/>
      </c>
      <c r="AC876" s="17"/>
    </row>
    <row r="877" spans="13:29" x14ac:dyDescent="0.25">
      <c r="M877" s="17"/>
      <c r="P877" s="19" t="str">
        <f>IF('Data-Plot'!C877="","",$Q$11+('Data-Plot'!C877-'Data-Plot'!D877)*$P$9)</f>
        <v/>
      </c>
      <c r="Q877" s="19" t="str">
        <f>IF('Data-Plot'!C877="","",MAX('Data-Plot'!$C$11:$C$1010)*(1+$Q$9/100))</f>
        <v/>
      </c>
      <c r="R877" s="19" t="str">
        <f>IF('Data-Plot'!C877="","",('Data-Plot'!C877-'Data-Plot'!D877)*$P$9)</f>
        <v/>
      </c>
      <c r="AC877" s="17"/>
    </row>
    <row r="878" spans="13:29" x14ac:dyDescent="0.25">
      <c r="M878" s="17"/>
      <c r="P878" s="19" t="str">
        <f>IF('Data-Plot'!C878="","",$Q$11+('Data-Plot'!C878-'Data-Plot'!D878)*$P$9)</f>
        <v/>
      </c>
      <c r="Q878" s="19" t="str">
        <f>IF('Data-Plot'!C878="","",MAX('Data-Plot'!$C$11:$C$1010)*(1+$Q$9/100))</f>
        <v/>
      </c>
      <c r="R878" s="19" t="str">
        <f>IF('Data-Plot'!C878="","",('Data-Plot'!C878-'Data-Plot'!D878)*$P$9)</f>
        <v/>
      </c>
      <c r="AC878" s="17"/>
    </row>
    <row r="879" spans="13:29" x14ac:dyDescent="0.25">
      <c r="M879" s="17"/>
      <c r="P879" s="19" t="str">
        <f>IF('Data-Plot'!C879="","",$Q$11+('Data-Plot'!C879-'Data-Plot'!D879)*$P$9)</f>
        <v/>
      </c>
      <c r="Q879" s="19" t="str">
        <f>IF('Data-Plot'!C879="","",MAX('Data-Plot'!$C$11:$C$1010)*(1+$Q$9/100))</f>
        <v/>
      </c>
      <c r="R879" s="19" t="str">
        <f>IF('Data-Plot'!C879="","",('Data-Plot'!C879-'Data-Plot'!D879)*$P$9)</f>
        <v/>
      </c>
      <c r="AC879" s="17"/>
    </row>
    <row r="880" spans="13:29" x14ac:dyDescent="0.25">
      <c r="M880" s="17"/>
      <c r="P880" s="19" t="str">
        <f>IF('Data-Plot'!C880="","",$Q$11+('Data-Plot'!C880-'Data-Plot'!D880)*$P$9)</f>
        <v/>
      </c>
      <c r="Q880" s="19" t="str">
        <f>IF('Data-Plot'!C880="","",MAX('Data-Plot'!$C$11:$C$1010)*(1+$Q$9/100))</f>
        <v/>
      </c>
      <c r="R880" s="19" t="str">
        <f>IF('Data-Plot'!C880="","",('Data-Plot'!C880-'Data-Plot'!D880)*$P$9)</f>
        <v/>
      </c>
      <c r="AC880" s="17"/>
    </row>
    <row r="881" spans="13:29" x14ac:dyDescent="0.25">
      <c r="M881" s="17"/>
      <c r="P881" s="19" t="str">
        <f>IF('Data-Plot'!C881="","",$Q$11+('Data-Plot'!C881-'Data-Plot'!D881)*$P$9)</f>
        <v/>
      </c>
      <c r="Q881" s="19" t="str">
        <f>IF('Data-Plot'!C881="","",MAX('Data-Plot'!$C$11:$C$1010)*(1+$Q$9/100))</f>
        <v/>
      </c>
      <c r="R881" s="19" t="str">
        <f>IF('Data-Plot'!C881="","",('Data-Plot'!C881-'Data-Plot'!D881)*$P$9)</f>
        <v/>
      </c>
      <c r="AC881" s="17"/>
    </row>
    <row r="882" spans="13:29" x14ac:dyDescent="0.25">
      <c r="M882" s="17"/>
      <c r="P882" s="19" t="str">
        <f>IF('Data-Plot'!C882="","",$Q$11+('Data-Plot'!C882-'Data-Plot'!D882)*$P$9)</f>
        <v/>
      </c>
      <c r="Q882" s="19" t="str">
        <f>IF('Data-Plot'!C882="","",MAX('Data-Plot'!$C$11:$C$1010)*(1+$Q$9/100))</f>
        <v/>
      </c>
      <c r="R882" s="19" t="str">
        <f>IF('Data-Plot'!C882="","",('Data-Plot'!C882-'Data-Plot'!D882)*$P$9)</f>
        <v/>
      </c>
      <c r="AC882" s="17"/>
    </row>
    <row r="883" spans="13:29" x14ac:dyDescent="0.25">
      <c r="M883" s="17"/>
      <c r="P883" s="19" t="str">
        <f>IF('Data-Plot'!C883="","",$Q$11+('Data-Plot'!C883-'Data-Plot'!D883)*$P$9)</f>
        <v/>
      </c>
      <c r="Q883" s="19" t="str">
        <f>IF('Data-Plot'!C883="","",MAX('Data-Plot'!$C$11:$C$1010)*(1+$Q$9/100))</f>
        <v/>
      </c>
      <c r="R883" s="19" t="str">
        <f>IF('Data-Plot'!C883="","",('Data-Plot'!C883-'Data-Plot'!D883)*$P$9)</f>
        <v/>
      </c>
      <c r="AC883" s="17"/>
    </row>
    <row r="884" spans="13:29" x14ac:dyDescent="0.25">
      <c r="M884" s="17"/>
      <c r="P884" s="19" t="str">
        <f>IF('Data-Plot'!C884="","",$Q$11+('Data-Plot'!C884-'Data-Plot'!D884)*$P$9)</f>
        <v/>
      </c>
      <c r="Q884" s="19" t="str">
        <f>IF('Data-Plot'!C884="","",MAX('Data-Plot'!$C$11:$C$1010)*(1+$Q$9/100))</f>
        <v/>
      </c>
      <c r="R884" s="19" t="str">
        <f>IF('Data-Plot'!C884="","",('Data-Plot'!C884-'Data-Plot'!D884)*$P$9)</f>
        <v/>
      </c>
      <c r="AC884" s="17"/>
    </row>
    <row r="885" spans="13:29" x14ac:dyDescent="0.25">
      <c r="M885" s="17"/>
      <c r="P885" s="19" t="str">
        <f>IF('Data-Plot'!C885="","",$Q$11+('Data-Plot'!C885-'Data-Plot'!D885)*$P$9)</f>
        <v/>
      </c>
      <c r="Q885" s="19" t="str">
        <f>IF('Data-Plot'!C885="","",MAX('Data-Plot'!$C$11:$C$1010)*(1+$Q$9/100))</f>
        <v/>
      </c>
      <c r="R885" s="19" t="str">
        <f>IF('Data-Plot'!C885="","",('Data-Plot'!C885-'Data-Plot'!D885)*$P$9)</f>
        <v/>
      </c>
      <c r="AC885" s="17"/>
    </row>
    <row r="886" spans="13:29" x14ac:dyDescent="0.25">
      <c r="M886" s="17"/>
      <c r="P886" s="19" t="str">
        <f>IF('Data-Plot'!C886="","",$Q$11+('Data-Plot'!C886-'Data-Plot'!D886)*$P$9)</f>
        <v/>
      </c>
      <c r="Q886" s="19" t="str">
        <f>IF('Data-Plot'!C886="","",MAX('Data-Plot'!$C$11:$C$1010)*(1+$Q$9/100))</f>
        <v/>
      </c>
      <c r="R886" s="19" t="str">
        <f>IF('Data-Plot'!C886="","",('Data-Plot'!C886-'Data-Plot'!D886)*$P$9)</f>
        <v/>
      </c>
      <c r="AC886" s="17"/>
    </row>
    <row r="887" spans="13:29" x14ac:dyDescent="0.25">
      <c r="M887" s="17"/>
      <c r="P887" s="19" t="str">
        <f>IF('Data-Plot'!C887="","",$Q$11+('Data-Plot'!C887-'Data-Plot'!D887)*$P$9)</f>
        <v/>
      </c>
      <c r="Q887" s="19" t="str">
        <f>IF('Data-Plot'!C887="","",MAX('Data-Plot'!$C$11:$C$1010)*(1+$Q$9/100))</f>
        <v/>
      </c>
      <c r="R887" s="19" t="str">
        <f>IF('Data-Plot'!C887="","",('Data-Plot'!C887-'Data-Plot'!D887)*$P$9)</f>
        <v/>
      </c>
      <c r="AC887" s="17"/>
    </row>
    <row r="888" spans="13:29" x14ac:dyDescent="0.25">
      <c r="M888" s="17"/>
      <c r="P888" s="19" t="str">
        <f>IF('Data-Plot'!C888="","",$Q$11+('Data-Plot'!C888-'Data-Plot'!D888)*$P$9)</f>
        <v/>
      </c>
      <c r="Q888" s="19" t="str">
        <f>IF('Data-Plot'!C888="","",MAX('Data-Plot'!$C$11:$C$1010)*(1+$Q$9/100))</f>
        <v/>
      </c>
      <c r="R888" s="19" t="str">
        <f>IF('Data-Plot'!C888="","",('Data-Plot'!C888-'Data-Plot'!D888)*$P$9)</f>
        <v/>
      </c>
      <c r="AC888" s="17"/>
    </row>
    <row r="889" spans="13:29" x14ac:dyDescent="0.25">
      <c r="M889" s="17"/>
      <c r="P889" s="19" t="str">
        <f>IF('Data-Plot'!C889="","",$Q$11+('Data-Plot'!C889-'Data-Plot'!D889)*$P$9)</f>
        <v/>
      </c>
      <c r="Q889" s="19" t="str">
        <f>IF('Data-Plot'!C889="","",MAX('Data-Plot'!$C$11:$C$1010)*(1+$Q$9/100))</f>
        <v/>
      </c>
      <c r="R889" s="19" t="str">
        <f>IF('Data-Plot'!C889="","",('Data-Plot'!C889-'Data-Plot'!D889)*$P$9)</f>
        <v/>
      </c>
      <c r="AC889" s="17"/>
    </row>
    <row r="890" spans="13:29" x14ac:dyDescent="0.25">
      <c r="M890" s="17"/>
      <c r="P890" s="19" t="str">
        <f>IF('Data-Plot'!C890="","",$Q$11+('Data-Plot'!C890-'Data-Plot'!D890)*$P$9)</f>
        <v/>
      </c>
      <c r="Q890" s="19" t="str">
        <f>IF('Data-Plot'!C890="","",MAX('Data-Plot'!$C$11:$C$1010)*(1+$Q$9/100))</f>
        <v/>
      </c>
      <c r="R890" s="19" t="str">
        <f>IF('Data-Plot'!C890="","",('Data-Plot'!C890-'Data-Plot'!D890)*$P$9)</f>
        <v/>
      </c>
      <c r="AC890" s="17"/>
    </row>
    <row r="891" spans="13:29" x14ac:dyDescent="0.25">
      <c r="M891" s="17"/>
      <c r="P891" s="19" t="str">
        <f>IF('Data-Plot'!C891="","",$Q$11+('Data-Plot'!C891-'Data-Plot'!D891)*$P$9)</f>
        <v/>
      </c>
      <c r="Q891" s="19" t="str">
        <f>IF('Data-Plot'!C891="","",MAX('Data-Plot'!$C$11:$C$1010)*(1+$Q$9/100))</f>
        <v/>
      </c>
      <c r="R891" s="19" t="str">
        <f>IF('Data-Plot'!C891="","",('Data-Plot'!C891-'Data-Plot'!D891)*$P$9)</f>
        <v/>
      </c>
      <c r="AC891" s="17"/>
    </row>
    <row r="892" spans="13:29" x14ac:dyDescent="0.25">
      <c r="M892" s="17"/>
      <c r="P892" s="19" t="str">
        <f>IF('Data-Plot'!C892="","",$Q$11+('Data-Plot'!C892-'Data-Plot'!D892)*$P$9)</f>
        <v/>
      </c>
      <c r="Q892" s="19" t="str">
        <f>IF('Data-Plot'!C892="","",MAX('Data-Plot'!$C$11:$C$1010)*(1+$Q$9/100))</f>
        <v/>
      </c>
      <c r="R892" s="19" t="str">
        <f>IF('Data-Plot'!C892="","",('Data-Plot'!C892-'Data-Plot'!D892)*$P$9)</f>
        <v/>
      </c>
      <c r="AC892" s="17"/>
    </row>
    <row r="893" spans="13:29" x14ac:dyDescent="0.25">
      <c r="M893" s="17"/>
      <c r="P893" s="19" t="str">
        <f>IF('Data-Plot'!C893="","",$Q$11+('Data-Plot'!C893-'Data-Plot'!D893)*$P$9)</f>
        <v/>
      </c>
      <c r="Q893" s="19" t="str">
        <f>IF('Data-Plot'!C893="","",MAX('Data-Plot'!$C$11:$C$1010)*(1+$Q$9/100))</f>
        <v/>
      </c>
      <c r="R893" s="19" t="str">
        <f>IF('Data-Plot'!C893="","",('Data-Plot'!C893-'Data-Plot'!D893)*$P$9)</f>
        <v/>
      </c>
      <c r="AC893" s="17"/>
    </row>
    <row r="894" spans="13:29" x14ac:dyDescent="0.25">
      <c r="M894" s="17"/>
      <c r="P894" s="19" t="str">
        <f>IF('Data-Plot'!C894="","",$Q$11+('Data-Plot'!C894-'Data-Plot'!D894)*$P$9)</f>
        <v/>
      </c>
      <c r="Q894" s="19" t="str">
        <f>IF('Data-Plot'!C894="","",MAX('Data-Plot'!$C$11:$C$1010)*(1+$Q$9/100))</f>
        <v/>
      </c>
      <c r="R894" s="19" t="str">
        <f>IF('Data-Plot'!C894="","",('Data-Plot'!C894-'Data-Plot'!D894)*$P$9)</f>
        <v/>
      </c>
      <c r="AC894" s="17"/>
    </row>
    <row r="895" spans="13:29" x14ac:dyDescent="0.25">
      <c r="M895" s="17"/>
      <c r="P895" s="19" t="str">
        <f>IF('Data-Plot'!C895="","",$Q$11+('Data-Plot'!C895-'Data-Plot'!D895)*$P$9)</f>
        <v/>
      </c>
      <c r="Q895" s="19" t="str">
        <f>IF('Data-Plot'!C895="","",MAX('Data-Plot'!$C$11:$C$1010)*(1+$Q$9/100))</f>
        <v/>
      </c>
      <c r="R895" s="19" t="str">
        <f>IF('Data-Plot'!C895="","",('Data-Plot'!C895-'Data-Plot'!D895)*$P$9)</f>
        <v/>
      </c>
      <c r="AC895" s="17"/>
    </row>
    <row r="896" spans="13:29" x14ac:dyDescent="0.25">
      <c r="M896" s="17"/>
      <c r="P896" s="19" t="str">
        <f>IF('Data-Plot'!C896="","",$Q$11+('Data-Plot'!C896-'Data-Plot'!D896)*$P$9)</f>
        <v/>
      </c>
      <c r="Q896" s="19" t="str">
        <f>IF('Data-Plot'!C896="","",MAX('Data-Plot'!$C$11:$C$1010)*(1+$Q$9/100))</f>
        <v/>
      </c>
      <c r="R896" s="19" t="str">
        <f>IF('Data-Plot'!C896="","",('Data-Plot'!C896-'Data-Plot'!D896)*$P$9)</f>
        <v/>
      </c>
      <c r="AC896" s="17"/>
    </row>
    <row r="897" spans="13:29" x14ac:dyDescent="0.25">
      <c r="M897" s="17"/>
      <c r="P897" s="19" t="str">
        <f>IF('Data-Plot'!C897="","",$Q$11+('Data-Plot'!C897-'Data-Plot'!D897)*$P$9)</f>
        <v/>
      </c>
      <c r="Q897" s="19" t="str">
        <f>IF('Data-Plot'!C897="","",MAX('Data-Plot'!$C$11:$C$1010)*(1+$Q$9/100))</f>
        <v/>
      </c>
      <c r="R897" s="19" t="str">
        <f>IF('Data-Plot'!C897="","",('Data-Plot'!C897-'Data-Plot'!D897)*$P$9)</f>
        <v/>
      </c>
      <c r="AC897" s="17"/>
    </row>
    <row r="898" spans="13:29" x14ac:dyDescent="0.25">
      <c r="M898" s="17"/>
      <c r="P898" s="19" t="str">
        <f>IF('Data-Plot'!C898="","",$Q$11+('Data-Plot'!C898-'Data-Plot'!D898)*$P$9)</f>
        <v/>
      </c>
      <c r="Q898" s="19" t="str">
        <f>IF('Data-Plot'!C898="","",MAX('Data-Plot'!$C$11:$C$1010)*(1+$Q$9/100))</f>
        <v/>
      </c>
      <c r="R898" s="19" t="str">
        <f>IF('Data-Plot'!C898="","",('Data-Plot'!C898-'Data-Plot'!D898)*$P$9)</f>
        <v/>
      </c>
      <c r="AC898" s="17"/>
    </row>
    <row r="899" spans="13:29" x14ac:dyDescent="0.25">
      <c r="M899" s="17"/>
      <c r="P899" s="19" t="str">
        <f>IF('Data-Plot'!C899="","",$Q$11+('Data-Plot'!C899-'Data-Plot'!D899)*$P$9)</f>
        <v/>
      </c>
      <c r="Q899" s="19" t="str">
        <f>IF('Data-Plot'!C899="","",MAX('Data-Plot'!$C$11:$C$1010)*(1+$Q$9/100))</f>
        <v/>
      </c>
      <c r="R899" s="19" t="str">
        <f>IF('Data-Plot'!C899="","",('Data-Plot'!C899-'Data-Plot'!D899)*$P$9)</f>
        <v/>
      </c>
      <c r="AC899" s="17"/>
    </row>
    <row r="900" spans="13:29" x14ac:dyDescent="0.25">
      <c r="M900" s="17"/>
      <c r="P900" s="19" t="str">
        <f>IF('Data-Plot'!C900="","",$Q$11+('Data-Plot'!C900-'Data-Plot'!D900)*$P$9)</f>
        <v/>
      </c>
      <c r="Q900" s="19" t="str">
        <f>IF('Data-Plot'!C900="","",MAX('Data-Plot'!$C$11:$C$1010)*(1+$Q$9/100))</f>
        <v/>
      </c>
      <c r="R900" s="19" t="str">
        <f>IF('Data-Plot'!C900="","",('Data-Plot'!C900-'Data-Plot'!D900)*$P$9)</f>
        <v/>
      </c>
      <c r="AC900" s="17"/>
    </row>
    <row r="901" spans="13:29" x14ac:dyDescent="0.25">
      <c r="M901" s="17"/>
      <c r="P901" s="19" t="str">
        <f>IF('Data-Plot'!C901="","",$Q$11+('Data-Plot'!C901-'Data-Plot'!D901)*$P$9)</f>
        <v/>
      </c>
      <c r="Q901" s="19" t="str">
        <f>IF('Data-Plot'!C901="","",MAX('Data-Plot'!$C$11:$C$1010)*(1+$Q$9/100))</f>
        <v/>
      </c>
      <c r="R901" s="19" t="str">
        <f>IF('Data-Plot'!C901="","",('Data-Plot'!C901-'Data-Plot'!D901)*$P$9)</f>
        <v/>
      </c>
      <c r="AC901" s="17"/>
    </row>
    <row r="902" spans="13:29" x14ac:dyDescent="0.25">
      <c r="M902" s="17"/>
      <c r="P902" s="19" t="str">
        <f>IF('Data-Plot'!C902="","",$Q$11+('Data-Plot'!C902-'Data-Plot'!D902)*$P$9)</f>
        <v/>
      </c>
      <c r="Q902" s="19" t="str">
        <f>IF('Data-Plot'!C902="","",MAX('Data-Plot'!$C$11:$C$1010)*(1+$Q$9/100))</f>
        <v/>
      </c>
      <c r="R902" s="19" t="str">
        <f>IF('Data-Plot'!C902="","",('Data-Plot'!C902-'Data-Plot'!D902)*$P$9)</f>
        <v/>
      </c>
      <c r="AC902" s="17"/>
    </row>
    <row r="903" spans="13:29" x14ac:dyDescent="0.25">
      <c r="M903" s="17"/>
      <c r="P903" s="19" t="str">
        <f>IF('Data-Plot'!C903="","",$Q$11+('Data-Plot'!C903-'Data-Plot'!D903)*$P$9)</f>
        <v/>
      </c>
      <c r="Q903" s="19" t="str">
        <f>IF('Data-Plot'!C903="","",MAX('Data-Plot'!$C$11:$C$1010)*(1+$Q$9/100))</f>
        <v/>
      </c>
      <c r="R903" s="19" t="str">
        <f>IF('Data-Plot'!C903="","",('Data-Plot'!C903-'Data-Plot'!D903)*$P$9)</f>
        <v/>
      </c>
      <c r="AC903" s="17"/>
    </row>
    <row r="904" spans="13:29" x14ac:dyDescent="0.25">
      <c r="M904" s="17"/>
      <c r="P904" s="19" t="str">
        <f>IF('Data-Plot'!C904="","",$Q$11+('Data-Plot'!C904-'Data-Plot'!D904)*$P$9)</f>
        <v/>
      </c>
      <c r="Q904" s="19" t="str">
        <f>IF('Data-Plot'!C904="","",MAX('Data-Plot'!$C$11:$C$1010)*(1+$Q$9/100))</f>
        <v/>
      </c>
      <c r="R904" s="19" t="str">
        <f>IF('Data-Plot'!C904="","",('Data-Plot'!C904-'Data-Plot'!D904)*$P$9)</f>
        <v/>
      </c>
      <c r="AC904" s="17"/>
    </row>
    <row r="905" spans="13:29" x14ac:dyDescent="0.25">
      <c r="M905" s="17"/>
      <c r="P905" s="19" t="str">
        <f>IF('Data-Plot'!C905="","",$Q$11+('Data-Plot'!C905-'Data-Plot'!D905)*$P$9)</f>
        <v/>
      </c>
      <c r="Q905" s="19" t="str">
        <f>IF('Data-Plot'!C905="","",MAX('Data-Plot'!$C$11:$C$1010)*(1+$Q$9/100))</f>
        <v/>
      </c>
      <c r="R905" s="19" t="str">
        <f>IF('Data-Plot'!C905="","",('Data-Plot'!C905-'Data-Plot'!D905)*$P$9)</f>
        <v/>
      </c>
      <c r="AC905" s="17"/>
    </row>
    <row r="906" spans="13:29" x14ac:dyDescent="0.25">
      <c r="M906" s="17"/>
      <c r="P906" s="19" t="str">
        <f>IF('Data-Plot'!C906="","",$Q$11+('Data-Plot'!C906-'Data-Plot'!D906)*$P$9)</f>
        <v/>
      </c>
      <c r="Q906" s="19" t="str">
        <f>IF('Data-Plot'!C906="","",MAX('Data-Plot'!$C$11:$C$1010)*(1+$Q$9/100))</f>
        <v/>
      </c>
      <c r="R906" s="19" t="str">
        <f>IF('Data-Plot'!C906="","",('Data-Plot'!C906-'Data-Plot'!D906)*$P$9)</f>
        <v/>
      </c>
      <c r="AC906" s="17"/>
    </row>
    <row r="907" spans="13:29" x14ac:dyDescent="0.25">
      <c r="M907" s="17"/>
      <c r="P907" s="19" t="str">
        <f>IF('Data-Plot'!C907="","",$Q$11+('Data-Plot'!C907-'Data-Plot'!D907)*$P$9)</f>
        <v/>
      </c>
      <c r="Q907" s="19" t="str">
        <f>IF('Data-Plot'!C907="","",MAX('Data-Plot'!$C$11:$C$1010)*(1+$Q$9/100))</f>
        <v/>
      </c>
      <c r="R907" s="19" t="str">
        <f>IF('Data-Plot'!C907="","",('Data-Plot'!C907-'Data-Plot'!D907)*$P$9)</f>
        <v/>
      </c>
      <c r="AC907" s="17"/>
    </row>
    <row r="908" spans="13:29" x14ac:dyDescent="0.25">
      <c r="M908" s="17"/>
      <c r="P908" s="19" t="str">
        <f>IF('Data-Plot'!C908="","",$Q$11+('Data-Plot'!C908-'Data-Plot'!D908)*$P$9)</f>
        <v/>
      </c>
      <c r="Q908" s="19" t="str">
        <f>IF('Data-Plot'!C908="","",MAX('Data-Plot'!$C$11:$C$1010)*(1+$Q$9/100))</f>
        <v/>
      </c>
      <c r="R908" s="19" t="str">
        <f>IF('Data-Plot'!C908="","",('Data-Plot'!C908-'Data-Plot'!D908)*$P$9)</f>
        <v/>
      </c>
      <c r="AC908" s="17"/>
    </row>
    <row r="909" spans="13:29" x14ac:dyDescent="0.25">
      <c r="M909" s="17"/>
      <c r="P909" s="19" t="str">
        <f>IF('Data-Plot'!C909="","",$Q$11+('Data-Plot'!C909-'Data-Plot'!D909)*$P$9)</f>
        <v/>
      </c>
      <c r="Q909" s="19" t="str">
        <f>IF('Data-Plot'!C909="","",MAX('Data-Plot'!$C$11:$C$1010)*(1+$Q$9/100))</f>
        <v/>
      </c>
      <c r="R909" s="19" t="str">
        <f>IF('Data-Plot'!C909="","",('Data-Plot'!C909-'Data-Plot'!D909)*$P$9)</f>
        <v/>
      </c>
      <c r="AC909" s="17"/>
    </row>
    <row r="910" spans="13:29" x14ac:dyDescent="0.25">
      <c r="M910" s="17"/>
      <c r="P910" s="19" t="str">
        <f>IF('Data-Plot'!C910="","",$Q$11+('Data-Plot'!C910-'Data-Plot'!D910)*$P$9)</f>
        <v/>
      </c>
      <c r="Q910" s="19" t="str">
        <f>IF('Data-Plot'!C910="","",MAX('Data-Plot'!$C$11:$C$1010)*(1+$Q$9/100))</f>
        <v/>
      </c>
      <c r="R910" s="19" t="str">
        <f>IF('Data-Plot'!C910="","",('Data-Plot'!C910-'Data-Plot'!D910)*$P$9)</f>
        <v/>
      </c>
      <c r="AC910" s="17"/>
    </row>
    <row r="911" spans="13:29" x14ac:dyDescent="0.25">
      <c r="M911" s="17"/>
      <c r="P911" s="19" t="str">
        <f>IF('Data-Plot'!C911="","",$Q$11+('Data-Plot'!C911-'Data-Plot'!D911)*$P$9)</f>
        <v/>
      </c>
      <c r="Q911" s="19" t="str">
        <f>IF('Data-Plot'!C911="","",MAX('Data-Plot'!$C$11:$C$1010)*(1+$Q$9/100))</f>
        <v/>
      </c>
      <c r="R911" s="19" t="str">
        <f>IF('Data-Plot'!C911="","",('Data-Plot'!C911-'Data-Plot'!D911)*$P$9)</f>
        <v/>
      </c>
      <c r="AC911" s="17"/>
    </row>
    <row r="912" spans="13:29" x14ac:dyDescent="0.25">
      <c r="M912" s="17"/>
      <c r="P912" s="19" t="str">
        <f>IF('Data-Plot'!C912="","",$Q$11+('Data-Plot'!C912-'Data-Plot'!D912)*$P$9)</f>
        <v/>
      </c>
      <c r="Q912" s="19" t="str">
        <f>IF('Data-Plot'!C912="","",MAX('Data-Plot'!$C$11:$C$1010)*(1+$Q$9/100))</f>
        <v/>
      </c>
      <c r="R912" s="19" t="str">
        <f>IF('Data-Plot'!C912="","",('Data-Plot'!C912-'Data-Plot'!D912)*$P$9)</f>
        <v/>
      </c>
      <c r="AC912" s="17"/>
    </row>
    <row r="913" spans="13:29" x14ac:dyDescent="0.25">
      <c r="M913" s="17"/>
      <c r="P913" s="19" t="str">
        <f>IF('Data-Plot'!C913="","",$Q$11+('Data-Plot'!C913-'Data-Plot'!D913)*$P$9)</f>
        <v/>
      </c>
      <c r="Q913" s="19" t="str">
        <f>IF('Data-Plot'!C913="","",MAX('Data-Plot'!$C$11:$C$1010)*(1+$Q$9/100))</f>
        <v/>
      </c>
      <c r="R913" s="19" t="str">
        <f>IF('Data-Plot'!C913="","",('Data-Plot'!C913-'Data-Plot'!D913)*$P$9)</f>
        <v/>
      </c>
      <c r="AC913" s="17"/>
    </row>
    <row r="914" spans="13:29" x14ac:dyDescent="0.25">
      <c r="M914" s="17"/>
      <c r="P914" s="19" t="str">
        <f>IF('Data-Plot'!C914="","",$Q$11+('Data-Plot'!C914-'Data-Plot'!D914)*$P$9)</f>
        <v/>
      </c>
      <c r="Q914" s="19" t="str">
        <f>IF('Data-Plot'!C914="","",MAX('Data-Plot'!$C$11:$C$1010)*(1+$Q$9/100))</f>
        <v/>
      </c>
      <c r="R914" s="19" t="str">
        <f>IF('Data-Plot'!C914="","",('Data-Plot'!C914-'Data-Plot'!D914)*$P$9)</f>
        <v/>
      </c>
      <c r="AC914" s="17"/>
    </row>
    <row r="915" spans="13:29" x14ac:dyDescent="0.25">
      <c r="M915" s="17"/>
      <c r="P915" s="19" t="str">
        <f>IF('Data-Plot'!C915="","",$Q$11+('Data-Plot'!C915-'Data-Plot'!D915)*$P$9)</f>
        <v/>
      </c>
      <c r="Q915" s="19" t="str">
        <f>IF('Data-Plot'!C915="","",MAX('Data-Plot'!$C$11:$C$1010)*(1+$Q$9/100))</f>
        <v/>
      </c>
      <c r="R915" s="19" t="str">
        <f>IF('Data-Plot'!C915="","",('Data-Plot'!C915-'Data-Plot'!D915)*$P$9)</f>
        <v/>
      </c>
      <c r="AC915" s="17"/>
    </row>
    <row r="916" spans="13:29" x14ac:dyDescent="0.25">
      <c r="M916" s="17"/>
      <c r="P916" s="19" t="str">
        <f>IF('Data-Plot'!C916="","",$Q$11+('Data-Plot'!C916-'Data-Plot'!D916)*$P$9)</f>
        <v/>
      </c>
      <c r="Q916" s="19" t="str">
        <f>IF('Data-Plot'!C916="","",MAX('Data-Plot'!$C$11:$C$1010)*(1+$Q$9/100))</f>
        <v/>
      </c>
      <c r="R916" s="19" t="str">
        <f>IF('Data-Plot'!C916="","",('Data-Plot'!C916-'Data-Plot'!D916)*$P$9)</f>
        <v/>
      </c>
      <c r="AC916" s="17"/>
    </row>
    <row r="917" spans="13:29" x14ac:dyDescent="0.25">
      <c r="M917" s="17"/>
      <c r="P917" s="19" t="str">
        <f>IF('Data-Plot'!C917="","",$Q$11+('Data-Plot'!C917-'Data-Plot'!D917)*$P$9)</f>
        <v/>
      </c>
      <c r="Q917" s="19" t="str">
        <f>IF('Data-Plot'!C917="","",MAX('Data-Plot'!$C$11:$C$1010)*(1+$Q$9/100))</f>
        <v/>
      </c>
      <c r="R917" s="19" t="str">
        <f>IF('Data-Plot'!C917="","",('Data-Plot'!C917-'Data-Plot'!D917)*$P$9)</f>
        <v/>
      </c>
      <c r="AC917" s="17"/>
    </row>
    <row r="918" spans="13:29" x14ac:dyDescent="0.25">
      <c r="M918" s="17"/>
      <c r="P918" s="19" t="str">
        <f>IF('Data-Plot'!C918="","",$Q$11+('Data-Plot'!C918-'Data-Plot'!D918)*$P$9)</f>
        <v/>
      </c>
      <c r="Q918" s="19" t="str">
        <f>IF('Data-Plot'!C918="","",MAX('Data-Plot'!$C$11:$C$1010)*(1+$Q$9/100))</f>
        <v/>
      </c>
      <c r="R918" s="19" t="str">
        <f>IF('Data-Plot'!C918="","",('Data-Plot'!C918-'Data-Plot'!D918)*$P$9)</f>
        <v/>
      </c>
      <c r="AC918" s="17"/>
    </row>
    <row r="919" spans="13:29" x14ac:dyDescent="0.25">
      <c r="M919" s="17"/>
      <c r="P919" s="19" t="str">
        <f>IF('Data-Plot'!C919="","",$Q$11+('Data-Plot'!C919-'Data-Plot'!D919)*$P$9)</f>
        <v/>
      </c>
      <c r="Q919" s="19" t="str">
        <f>IF('Data-Plot'!C919="","",MAX('Data-Plot'!$C$11:$C$1010)*(1+$Q$9/100))</f>
        <v/>
      </c>
      <c r="R919" s="19" t="str">
        <f>IF('Data-Plot'!C919="","",('Data-Plot'!C919-'Data-Plot'!D919)*$P$9)</f>
        <v/>
      </c>
      <c r="AC919" s="17"/>
    </row>
    <row r="920" spans="13:29" x14ac:dyDescent="0.25">
      <c r="M920" s="17"/>
      <c r="P920" s="19" t="str">
        <f>IF('Data-Plot'!C920="","",$Q$11+('Data-Plot'!C920-'Data-Plot'!D920)*$P$9)</f>
        <v/>
      </c>
      <c r="Q920" s="19" t="str">
        <f>IF('Data-Plot'!C920="","",MAX('Data-Plot'!$C$11:$C$1010)*(1+$Q$9/100))</f>
        <v/>
      </c>
      <c r="R920" s="19" t="str">
        <f>IF('Data-Plot'!C920="","",('Data-Plot'!C920-'Data-Plot'!D920)*$P$9)</f>
        <v/>
      </c>
      <c r="AC920" s="17"/>
    </row>
    <row r="921" spans="13:29" x14ac:dyDescent="0.25">
      <c r="M921" s="17"/>
      <c r="P921" s="19" t="str">
        <f>IF('Data-Plot'!C921="","",$Q$11+('Data-Plot'!C921-'Data-Plot'!D921)*$P$9)</f>
        <v/>
      </c>
      <c r="Q921" s="19" t="str">
        <f>IF('Data-Plot'!C921="","",MAX('Data-Plot'!$C$11:$C$1010)*(1+$Q$9/100))</f>
        <v/>
      </c>
      <c r="R921" s="19" t="str">
        <f>IF('Data-Plot'!C921="","",('Data-Plot'!C921-'Data-Plot'!D921)*$P$9)</f>
        <v/>
      </c>
      <c r="AC921" s="17"/>
    </row>
    <row r="922" spans="13:29" x14ac:dyDescent="0.25">
      <c r="M922" s="17"/>
      <c r="P922" s="19" t="str">
        <f>IF('Data-Plot'!C922="","",$Q$11+('Data-Plot'!C922-'Data-Plot'!D922)*$P$9)</f>
        <v/>
      </c>
      <c r="Q922" s="19" t="str">
        <f>IF('Data-Plot'!C922="","",MAX('Data-Plot'!$C$11:$C$1010)*(1+$Q$9/100))</f>
        <v/>
      </c>
      <c r="R922" s="19" t="str">
        <f>IF('Data-Plot'!C922="","",('Data-Plot'!C922-'Data-Plot'!D922)*$P$9)</f>
        <v/>
      </c>
      <c r="AC922" s="17"/>
    </row>
    <row r="923" spans="13:29" x14ac:dyDescent="0.25">
      <c r="M923" s="17"/>
      <c r="P923" s="19" t="str">
        <f>IF('Data-Plot'!C923="","",$Q$11+('Data-Plot'!C923-'Data-Plot'!D923)*$P$9)</f>
        <v/>
      </c>
      <c r="Q923" s="19" t="str">
        <f>IF('Data-Plot'!C923="","",MAX('Data-Plot'!$C$11:$C$1010)*(1+$Q$9/100))</f>
        <v/>
      </c>
      <c r="R923" s="19" t="str">
        <f>IF('Data-Plot'!C923="","",('Data-Plot'!C923-'Data-Plot'!D923)*$P$9)</f>
        <v/>
      </c>
      <c r="AC923" s="17"/>
    </row>
    <row r="924" spans="13:29" x14ac:dyDescent="0.25">
      <c r="M924" s="17"/>
      <c r="P924" s="19" t="str">
        <f>IF('Data-Plot'!C924="","",$Q$11+('Data-Plot'!C924-'Data-Plot'!D924)*$P$9)</f>
        <v/>
      </c>
      <c r="Q924" s="19" t="str">
        <f>IF('Data-Plot'!C924="","",MAX('Data-Plot'!$C$11:$C$1010)*(1+$Q$9/100))</f>
        <v/>
      </c>
      <c r="R924" s="19" t="str">
        <f>IF('Data-Plot'!C924="","",('Data-Plot'!C924-'Data-Plot'!D924)*$P$9)</f>
        <v/>
      </c>
      <c r="AC924" s="17"/>
    </row>
    <row r="925" spans="13:29" x14ac:dyDescent="0.25">
      <c r="M925" s="17"/>
      <c r="P925" s="19" t="str">
        <f>IF('Data-Plot'!C925="","",$Q$11+('Data-Plot'!C925-'Data-Plot'!D925)*$P$9)</f>
        <v/>
      </c>
      <c r="Q925" s="19" t="str">
        <f>IF('Data-Plot'!C925="","",MAX('Data-Plot'!$C$11:$C$1010)*(1+$Q$9/100))</f>
        <v/>
      </c>
      <c r="R925" s="19" t="str">
        <f>IF('Data-Plot'!C925="","",('Data-Plot'!C925-'Data-Plot'!D925)*$P$9)</f>
        <v/>
      </c>
      <c r="AC925" s="17"/>
    </row>
    <row r="926" spans="13:29" x14ac:dyDescent="0.25">
      <c r="M926" s="17"/>
      <c r="P926" s="19" t="str">
        <f>IF('Data-Plot'!C926="","",$Q$11+('Data-Plot'!C926-'Data-Plot'!D926)*$P$9)</f>
        <v/>
      </c>
      <c r="Q926" s="19" t="str">
        <f>IF('Data-Plot'!C926="","",MAX('Data-Plot'!$C$11:$C$1010)*(1+$Q$9/100))</f>
        <v/>
      </c>
      <c r="R926" s="19" t="str">
        <f>IF('Data-Plot'!C926="","",('Data-Plot'!C926-'Data-Plot'!D926)*$P$9)</f>
        <v/>
      </c>
      <c r="AC926" s="17"/>
    </row>
    <row r="927" spans="13:29" x14ac:dyDescent="0.25">
      <c r="M927" s="17"/>
      <c r="P927" s="19" t="str">
        <f>IF('Data-Plot'!C927="","",$Q$11+('Data-Plot'!C927-'Data-Plot'!D927)*$P$9)</f>
        <v/>
      </c>
      <c r="Q927" s="19" t="str">
        <f>IF('Data-Plot'!C927="","",MAX('Data-Plot'!$C$11:$C$1010)*(1+$Q$9/100))</f>
        <v/>
      </c>
      <c r="R927" s="19" t="str">
        <f>IF('Data-Plot'!C927="","",('Data-Plot'!C927-'Data-Plot'!D927)*$P$9)</f>
        <v/>
      </c>
      <c r="AC927" s="17"/>
    </row>
    <row r="928" spans="13:29" x14ac:dyDescent="0.25">
      <c r="M928" s="17"/>
      <c r="P928" s="19" t="str">
        <f>IF('Data-Plot'!C928="","",$Q$11+('Data-Plot'!C928-'Data-Plot'!D928)*$P$9)</f>
        <v/>
      </c>
      <c r="Q928" s="19" t="str">
        <f>IF('Data-Plot'!C928="","",MAX('Data-Plot'!$C$11:$C$1010)*(1+$Q$9/100))</f>
        <v/>
      </c>
      <c r="R928" s="19" t="str">
        <f>IF('Data-Plot'!C928="","",('Data-Plot'!C928-'Data-Plot'!D928)*$P$9)</f>
        <v/>
      </c>
      <c r="AC928" s="17"/>
    </row>
    <row r="929" spans="13:29" x14ac:dyDescent="0.25">
      <c r="M929" s="17"/>
      <c r="P929" s="19" t="str">
        <f>IF('Data-Plot'!C929="","",$Q$11+('Data-Plot'!C929-'Data-Plot'!D929)*$P$9)</f>
        <v/>
      </c>
      <c r="Q929" s="19" t="str">
        <f>IF('Data-Plot'!C929="","",MAX('Data-Plot'!$C$11:$C$1010)*(1+$Q$9/100))</f>
        <v/>
      </c>
      <c r="R929" s="19" t="str">
        <f>IF('Data-Plot'!C929="","",('Data-Plot'!C929-'Data-Plot'!D929)*$P$9)</f>
        <v/>
      </c>
      <c r="AC929" s="17"/>
    </row>
    <row r="930" spans="13:29" x14ac:dyDescent="0.25">
      <c r="M930" s="17"/>
      <c r="P930" s="19" t="str">
        <f>IF('Data-Plot'!C930="","",$Q$11+('Data-Plot'!C930-'Data-Plot'!D930)*$P$9)</f>
        <v/>
      </c>
      <c r="Q930" s="19" t="str">
        <f>IF('Data-Plot'!C930="","",MAX('Data-Plot'!$C$11:$C$1010)*(1+$Q$9/100))</f>
        <v/>
      </c>
      <c r="R930" s="19" t="str">
        <f>IF('Data-Plot'!C930="","",('Data-Plot'!C930-'Data-Plot'!D930)*$P$9)</f>
        <v/>
      </c>
      <c r="AC930" s="17"/>
    </row>
    <row r="931" spans="13:29" x14ac:dyDescent="0.25">
      <c r="M931" s="17"/>
      <c r="P931" s="19" t="str">
        <f>IF('Data-Plot'!C931="","",$Q$11+('Data-Plot'!C931-'Data-Plot'!D931)*$P$9)</f>
        <v/>
      </c>
      <c r="Q931" s="19" t="str">
        <f>IF('Data-Plot'!C931="","",MAX('Data-Plot'!$C$11:$C$1010)*(1+$Q$9/100))</f>
        <v/>
      </c>
      <c r="R931" s="19" t="str">
        <f>IF('Data-Plot'!C931="","",('Data-Plot'!C931-'Data-Plot'!D931)*$P$9)</f>
        <v/>
      </c>
      <c r="AC931" s="17"/>
    </row>
    <row r="932" spans="13:29" x14ac:dyDescent="0.25">
      <c r="M932" s="17"/>
      <c r="P932" s="19" t="str">
        <f>IF('Data-Plot'!C932="","",$Q$11+('Data-Plot'!C932-'Data-Plot'!D932)*$P$9)</f>
        <v/>
      </c>
      <c r="Q932" s="19" t="str">
        <f>IF('Data-Plot'!C932="","",MAX('Data-Plot'!$C$11:$C$1010)*(1+$Q$9/100))</f>
        <v/>
      </c>
      <c r="R932" s="19" t="str">
        <f>IF('Data-Plot'!C932="","",('Data-Plot'!C932-'Data-Plot'!D932)*$P$9)</f>
        <v/>
      </c>
      <c r="AC932" s="17"/>
    </row>
    <row r="933" spans="13:29" x14ac:dyDescent="0.25">
      <c r="M933" s="17"/>
      <c r="P933" s="19" t="str">
        <f>IF('Data-Plot'!C933="","",$Q$11+('Data-Plot'!C933-'Data-Plot'!D933)*$P$9)</f>
        <v/>
      </c>
      <c r="Q933" s="19" t="str">
        <f>IF('Data-Plot'!C933="","",MAX('Data-Plot'!$C$11:$C$1010)*(1+$Q$9/100))</f>
        <v/>
      </c>
      <c r="R933" s="19" t="str">
        <f>IF('Data-Plot'!C933="","",('Data-Plot'!C933-'Data-Plot'!D933)*$P$9)</f>
        <v/>
      </c>
      <c r="AC933" s="17"/>
    </row>
    <row r="934" spans="13:29" x14ac:dyDescent="0.25">
      <c r="M934" s="17"/>
      <c r="P934" s="19" t="str">
        <f>IF('Data-Plot'!C934="","",$Q$11+('Data-Plot'!C934-'Data-Plot'!D934)*$P$9)</f>
        <v/>
      </c>
      <c r="Q934" s="19" t="str">
        <f>IF('Data-Plot'!C934="","",MAX('Data-Plot'!$C$11:$C$1010)*(1+$Q$9/100))</f>
        <v/>
      </c>
      <c r="R934" s="19" t="str">
        <f>IF('Data-Plot'!C934="","",('Data-Plot'!C934-'Data-Plot'!D934)*$P$9)</f>
        <v/>
      </c>
      <c r="AC934" s="17"/>
    </row>
    <row r="935" spans="13:29" x14ac:dyDescent="0.25">
      <c r="M935" s="17"/>
      <c r="P935" s="19" t="str">
        <f>IF('Data-Plot'!C935="","",$Q$11+('Data-Plot'!C935-'Data-Plot'!D935)*$P$9)</f>
        <v/>
      </c>
      <c r="Q935" s="19" t="str">
        <f>IF('Data-Plot'!C935="","",MAX('Data-Plot'!$C$11:$C$1010)*(1+$Q$9/100))</f>
        <v/>
      </c>
      <c r="R935" s="19" t="str">
        <f>IF('Data-Plot'!C935="","",('Data-Plot'!C935-'Data-Plot'!D935)*$P$9)</f>
        <v/>
      </c>
      <c r="AC935" s="17"/>
    </row>
    <row r="936" spans="13:29" x14ac:dyDescent="0.25">
      <c r="M936" s="17"/>
      <c r="P936" s="19" t="str">
        <f>IF('Data-Plot'!C936="","",$Q$11+('Data-Plot'!C936-'Data-Plot'!D936)*$P$9)</f>
        <v/>
      </c>
      <c r="Q936" s="19" t="str">
        <f>IF('Data-Plot'!C936="","",MAX('Data-Plot'!$C$11:$C$1010)*(1+$Q$9/100))</f>
        <v/>
      </c>
      <c r="R936" s="19" t="str">
        <f>IF('Data-Plot'!C936="","",('Data-Plot'!C936-'Data-Plot'!D936)*$P$9)</f>
        <v/>
      </c>
      <c r="AC936" s="17"/>
    </row>
    <row r="937" spans="13:29" x14ac:dyDescent="0.25">
      <c r="M937" s="17"/>
      <c r="P937" s="19" t="str">
        <f>IF('Data-Plot'!C937="","",$Q$11+('Data-Plot'!C937-'Data-Plot'!D937)*$P$9)</f>
        <v/>
      </c>
      <c r="Q937" s="19" t="str">
        <f>IF('Data-Plot'!C937="","",MAX('Data-Plot'!$C$11:$C$1010)*(1+$Q$9/100))</f>
        <v/>
      </c>
      <c r="R937" s="19" t="str">
        <f>IF('Data-Plot'!C937="","",('Data-Plot'!C937-'Data-Plot'!D937)*$P$9)</f>
        <v/>
      </c>
      <c r="AC937" s="17"/>
    </row>
    <row r="938" spans="13:29" x14ac:dyDescent="0.25">
      <c r="M938" s="17"/>
      <c r="P938" s="19" t="str">
        <f>IF('Data-Plot'!C938="","",$Q$11+('Data-Plot'!C938-'Data-Plot'!D938)*$P$9)</f>
        <v/>
      </c>
      <c r="Q938" s="19" t="str">
        <f>IF('Data-Plot'!C938="","",MAX('Data-Plot'!$C$11:$C$1010)*(1+$Q$9/100))</f>
        <v/>
      </c>
      <c r="R938" s="19" t="str">
        <f>IF('Data-Plot'!C938="","",('Data-Plot'!C938-'Data-Plot'!D938)*$P$9)</f>
        <v/>
      </c>
      <c r="AC938" s="17"/>
    </row>
    <row r="939" spans="13:29" x14ac:dyDescent="0.25">
      <c r="M939" s="17"/>
      <c r="P939" s="19" t="str">
        <f>IF('Data-Plot'!C939="","",$Q$11+('Data-Plot'!C939-'Data-Plot'!D939)*$P$9)</f>
        <v/>
      </c>
      <c r="Q939" s="19" t="str">
        <f>IF('Data-Plot'!C939="","",MAX('Data-Plot'!$C$11:$C$1010)*(1+$Q$9/100))</f>
        <v/>
      </c>
      <c r="R939" s="19" t="str">
        <f>IF('Data-Plot'!C939="","",('Data-Plot'!C939-'Data-Plot'!D939)*$P$9)</f>
        <v/>
      </c>
      <c r="AC939" s="17"/>
    </row>
    <row r="940" spans="13:29" x14ac:dyDescent="0.25">
      <c r="M940" s="17"/>
      <c r="P940" s="19" t="str">
        <f>IF('Data-Plot'!C940="","",$Q$11+('Data-Plot'!C940-'Data-Plot'!D940)*$P$9)</f>
        <v/>
      </c>
      <c r="Q940" s="19" t="str">
        <f>IF('Data-Plot'!C940="","",MAX('Data-Plot'!$C$11:$C$1010)*(1+$Q$9/100))</f>
        <v/>
      </c>
      <c r="R940" s="19" t="str">
        <f>IF('Data-Plot'!C940="","",('Data-Plot'!C940-'Data-Plot'!D940)*$P$9)</f>
        <v/>
      </c>
      <c r="AC940" s="17"/>
    </row>
    <row r="941" spans="13:29" x14ac:dyDescent="0.25">
      <c r="M941" s="17"/>
      <c r="P941" s="19" t="str">
        <f>IF('Data-Plot'!C941="","",$Q$11+('Data-Plot'!C941-'Data-Plot'!D941)*$P$9)</f>
        <v/>
      </c>
      <c r="Q941" s="19" t="str">
        <f>IF('Data-Plot'!C941="","",MAX('Data-Plot'!$C$11:$C$1010)*(1+$Q$9/100))</f>
        <v/>
      </c>
      <c r="R941" s="19" t="str">
        <f>IF('Data-Plot'!C941="","",('Data-Plot'!C941-'Data-Plot'!D941)*$P$9)</f>
        <v/>
      </c>
      <c r="AC941" s="17"/>
    </row>
    <row r="942" spans="13:29" x14ac:dyDescent="0.25">
      <c r="M942" s="17"/>
      <c r="P942" s="19" t="str">
        <f>IF('Data-Plot'!C942="","",$Q$11+('Data-Plot'!C942-'Data-Plot'!D942)*$P$9)</f>
        <v/>
      </c>
      <c r="Q942" s="19" t="str">
        <f>IF('Data-Plot'!C942="","",MAX('Data-Plot'!$C$11:$C$1010)*(1+$Q$9/100))</f>
        <v/>
      </c>
      <c r="R942" s="19" t="str">
        <f>IF('Data-Plot'!C942="","",('Data-Plot'!C942-'Data-Plot'!D942)*$P$9)</f>
        <v/>
      </c>
      <c r="AC942" s="17"/>
    </row>
    <row r="943" spans="13:29" x14ac:dyDescent="0.25">
      <c r="M943" s="17"/>
      <c r="P943" s="19" t="str">
        <f>IF('Data-Plot'!C943="","",$Q$11+('Data-Plot'!C943-'Data-Plot'!D943)*$P$9)</f>
        <v/>
      </c>
      <c r="Q943" s="19" t="str">
        <f>IF('Data-Plot'!C943="","",MAX('Data-Plot'!$C$11:$C$1010)*(1+$Q$9/100))</f>
        <v/>
      </c>
      <c r="R943" s="19" t="str">
        <f>IF('Data-Plot'!C943="","",('Data-Plot'!C943-'Data-Plot'!D943)*$P$9)</f>
        <v/>
      </c>
      <c r="AC943" s="17"/>
    </row>
    <row r="944" spans="13:29" x14ac:dyDescent="0.25">
      <c r="M944" s="17"/>
      <c r="P944" s="19" t="str">
        <f>IF('Data-Plot'!C944="","",$Q$11+('Data-Plot'!C944-'Data-Plot'!D944)*$P$9)</f>
        <v/>
      </c>
      <c r="Q944" s="19" t="str">
        <f>IF('Data-Plot'!C944="","",MAX('Data-Plot'!$C$11:$C$1010)*(1+$Q$9/100))</f>
        <v/>
      </c>
      <c r="R944" s="19" t="str">
        <f>IF('Data-Plot'!C944="","",('Data-Plot'!C944-'Data-Plot'!D944)*$P$9)</f>
        <v/>
      </c>
      <c r="AC944" s="17"/>
    </row>
    <row r="945" spans="13:29" x14ac:dyDescent="0.25">
      <c r="M945" s="17"/>
      <c r="P945" s="19" t="str">
        <f>IF('Data-Plot'!C945="","",$Q$11+('Data-Plot'!C945-'Data-Plot'!D945)*$P$9)</f>
        <v/>
      </c>
      <c r="Q945" s="19" t="str">
        <f>IF('Data-Plot'!C945="","",MAX('Data-Plot'!$C$11:$C$1010)*(1+$Q$9/100))</f>
        <v/>
      </c>
      <c r="R945" s="19" t="str">
        <f>IF('Data-Plot'!C945="","",('Data-Plot'!C945-'Data-Plot'!D945)*$P$9)</f>
        <v/>
      </c>
      <c r="AC945" s="17"/>
    </row>
    <row r="946" spans="13:29" x14ac:dyDescent="0.25">
      <c r="M946" s="17"/>
      <c r="P946" s="19" t="str">
        <f>IF('Data-Plot'!C946="","",$Q$11+('Data-Plot'!C946-'Data-Plot'!D946)*$P$9)</f>
        <v/>
      </c>
      <c r="Q946" s="19" t="str">
        <f>IF('Data-Plot'!C946="","",MAX('Data-Plot'!$C$11:$C$1010)*(1+$Q$9/100))</f>
        <v/>
      </c>
      <c r="R946" s="19" t="str">
        <f>IF('Data-Plot'!C946="","",('Data-Plot'!C946-'Data-Plot'!D946)*$P$9)</f>
        <v/>
      </c>
      <c r="AC946" s="17"/>
    </row>
    <row r="947" spans="13:29" x14ac:dyDescent="0.25">
      <c r="M947" s="17"/>
      <c r="P947" s="19" t="str">
        <f>IF('Data-Plot'!C947="","",$Q$11+('Data-Plot'!C947-'Data-Plot'!D947)*$P$9)</f>
        <v/>
      </c>
      <c r="Q947" s="19" t="str">
        <f>IF('Data-Plot'!C947="","",MAX('Data-Plot'!$C$11:$C$1010)*(1+$Q$9/100))</f>
        <v/>
      </c>
      <c r="R947" s="19" t="str">
        <f>IF('Data-Plot'!C947="","",('Data-Plot'!C947-'Data-Plot'!D947)*$P$9)</f>
        <v/>
      </c>
      <c r="AC947" s="17"/>
    </row>
    <row r="948" spans="13:29" x14ac:dyDescent="0.25">
      <c r="M948" s="17"/>
      <c r="P948" s="19" t="str">
        <f>IF('Data-Plot'!C948="","",$Q$11+('Data-Plot'!C948-'Data-Plot'!D948)*$P$9)</f>
        <v/>
      </c>
      <c r="Q948" s="19" t="str">
        <f>IF('Data-Plot'!C948="","",MAX('Data-Plot'!$C$11:$C$1010)*(1+$Q$9/100))</f>
        <v/>
      </c>
      <c r="R948" s="19" t="str">
        <f>IF('Data-Plot'!C948="","",('Data-Plot'!C948-'Data-Plot'!D948)*$P$9)</f>
        <v/>
      </c>
      <c r="AC948" s="17"/>
    </row>
    <row r="949" spans="13:29" x14ac:dyDescent="0.25">
      <c r="M949" s="17"/>
      <c r="P949" s="19" t="str">
        <f>IF('Data-Plot'!C949="","",$Q$11+('Data-Plot'!C949-'Data-Plot'!D949)*$P$9)</f>
        <v/>
      </c>
      <c r="Q949" s="19" t="str">
        <f>IF('Data-Plot'!C949="","",MAX('Data-Plot'!$C$11:$C$1010)*(1+$Q$9/100))</f>
        <v/>
      </c>
      <c r="R949" s="19" t="str">
        <f>IF('Data-Plot'!C949="","",('Data-Plot'!C949-'Data-Plot'!D949)*$P$9)</f>
        <v/>
      </c>
      <c r="AC949" s="17"/>
    </row>
    <row r="950" spans="13:29" x14ac:dyDescent="0.25">
      <c r="M950" s="17"/>
      <c r="P950" s="19" t="str">
        <f>IF('Data-Plot'!C950="","",$Q$11+('Data-Plot'!C950-'Data-Plot'!D950)*$P$9)</f>
        <v/>
      </c>
      <c r="Q950" s="19" t="str">
        <f>IF('Data-Plot'!C950="","",MAX('Data-Plot'!$C$11:$C$1010)*(1+$Q$9/100))</f>
        <v/>
      </c>
      <c r="R950" s="19" t="str">
        <f>IF('Data-Plot'!C950="","",('Data-Plot'!C950-'Data-Plot'!D950)*$P$9)</f>
        <v/>
      </c>
      <c r="AC950" s="17"/>
    </row>
    <row r="951" spans="13:29" x14ac:dyDescent="0.25">
      <c r="M951" s="17"/>
      <c r="P951" s="19" t="str">
        <f>IF('Data-Plot'!C951="","",$Q$11+('Data-Plot'!C951-'Data-Plot'!D951)*$P$9)</f>
        <v/>
      </c>
      <c r="Q951" s="19" t="str">
        <f>IF('Data-Plot'!C951="","",MAX('Data-Plot'!$C$11:$C$1010)*(1+$Q$9/100))</f>
        <v/>
      </c>
      <c r="R951" s="19" t="str">
        <f>IF('Data-Plot'!C951="","",('Data-Plot'!C951-'Data-Plot'!D951)*$P$9)</f>
        <v/>
      </c>
      <c r="AC951" s="17"/>
    </row>
    <row r="952" spans="13:29" x14ac:dyDescent="0.25">
      <c r="M952" s="17"/>
      <c r="P952" s="19" t="str">
        <f>IF('Data-Plot'!C952="","",$Q$11+('Data-Plot'!C952-'Data-Plot'!D952)*$P$9)</f>
        <v/>
      </c>
      <c r="Q952" s="19" t="str">
        <f>IF('Data-Plot'!C952="","",MAX('Data-Plot'!$C$11:$C$1010)*(1+$Q$9/100))</f>
        <v/>
      </c>
      <c r="R952" s="19" t="str">
        <f>IF('Data-Plot'!C952="","",('Data-Plot'!C952-'Data-Plot'!D952)*$P$9)</f>
        <v/>
      </c>
      <c r="AC952" s="17"/>
    </row>
    <row r="953" spans="13:29" x14ac:dyDescent="0.25">
      <c r="M953" s="17"/>
      <c r="P953" s="19" t="str">
        <f>IF('Data-Plot'!C953="","",$Q$11+('Data-Plot'!C953-'Data-Plot'!D953)*$P$9)</f>
        <v/>
      </c>
      <c r="Q953" s="19" t="str">
        <f>IF('Data-Plot'!C953="","",MAX('Data-Plot'!$C$11:$C$1010)*(1+$Q$9/100))</f>
        <v/>
      </c>
      <c r="R953" s="19" t="str">
        <f>IF('Data-Plot'!C953="","",('Data-Plot'!C953-'Data-Plot'!D953)*$P$9)</f>
        <v/>
      </c>
      <c r="AC953" s="17"/>
    </row>
    <row r="954" spans="13:29" x14ac:dyDescent="0.25">
      <c r="M954" s="17"/>
      <c r="P954" s="19" t="str">
        <f>IF('Data-Plot'!C954="","",$Q$11+('Data-Plot'!C954-'Data-Plot'!D954)*$P$9)</f>
        <v/>
      </c>
      <c r="Q954" s="19" t="str">
        <f>IF('Data-Plot'!C954="","",MAX('Data-Plot'!$C$11:$C$1010)*(1+$Q$9/100))</f>
        <v/>
      </c>
      <c r="R954" s="19" t="str">
        <f>IF('Data-Plot'!C954="","",('Data-Plot'!C954-'Data-Plot'!D954)*$P$9)</f>
        <v/>
      </c>
      <c r="AC954" s="17"/>
    </row>
    <row r="955" spans="13:29" x14ac:dyDescent="0.25">
      <c r="M955" s="17"/>
      <c r="P955" s="19" t="str">
        <f>IF('Data-Plot'!C955="","",$Q$11+('Data-Plot'!C955-'Data-Plot'!D955)*$P$9)</f>
        <v/>
      </c>
      <c r="Q955" s="19" t="str">
        <f>IF('Data-Plot'!C955="","",MAX('Data-Plot'!$C$11:$C$1010)*(1+$Q$9/100))</f>
        <v/>
      </c>
      <c r="R955" s="19" t="str">
        <f>IF('Data-Plot'!C955="","",('Data-Plot'!C955-'Data-Plot'!D955)*$P$9)</f>
        <v/>
      </c>
      <c r="AC955" s="17"/>
    </row>
    <row r="956" spans="13:29" x14ac:dyDescent="0.25">
      <c r="M956" s="17"/>
      <c r="P956" s="19" t="str">
        <f>IF('Data-Plot'!C956="","",$Q$11+('Data-Plot'!C956-'Data-Plot'!D956)*$P$9)</f>
        <v/>
      </c>
      <c r="Q956" s="19" t="str">
        <f>IF('Data-Plot'!C956="","",MAX('Data-Plot'!$C$11:$C$1010)*(1+$Q$9/100))</f>
        <v/>
      </c>
      <c r="R956" s="19" t="str">
        <f>IF('Data-Plot'!C956="","",('Data-Plot'!C956-'Data-Plot'!D956)*$P$9)</f>
        <v/>
      </c>
      <c r="AC956" s="17"/>
    </row>
    <row r="957" spans="13:29" x14ac:dyDescent="0.25">
      <c r="M957" s="17"/>
      <c r="P957" s="19" t="str">
        <f>IF('Data-Plot'!C957="","",$Q$11+('Data-Plot'!C957-'Data-Plot'!D957)*$P$9)</f>
        <v/>
      </c>
      <c r="Q957" s="19" t="str">
        <f>IF('Data-Plot'!C957="","",MAX('Data-Plot'!$C$11:$C$1010)*(1+$Q$9/100))</f>
        <v/>
      </c>
      <c r="R957" s="19" t="str">
        <f>IF('Data-Plot'!C957="","",('Data-Plot'!C957-'Data-Plot'!D957)*$P$9)</f>
        <v/>
      </c>
      <c r="AC957" s="17"/>
    </row>
    <row r="958" spans="13:29" x14ac:dyDescent="0.25">
      <c r="M958" s="17"/>
      <c r="P958" s="19" t="str">
        <f>IF('Data-Plot'!C958="","",$Q$11+('Data-Plot'!C958-'Data-Plot'!D958)*$P$9)</f>
        <v/>
      </c>
      <c r="Q958" s="19" t="str">
        <f>IF('Data-Plot'!C958="","",MAX('Data-Plot'!$C$11:$C$1010)*(1+$Q$9/100))</f>
        <v/>
      </c>
      <c r="R958" s="19" t="str">
        <f>IF('Data-Plot'!C958="","",('Data-Plot'!C958-'Data-Plot'!D958)*$P$9)</f>
        <v/>
      </c>
      <c r="AC958" s="17"/>
    </row>
    <row r="959" spans="13:29" x14ac:dyDescent="0.25">
      <c r="M959" s="17"/>
      <c r="P959" s="19" t="str">
        <f>IF('Data-Plot'!C959="","",$Q$11+('Data-Plot'!C959-'Data-Plot'!D959)*$P$9)</f>
        <v/>
      </c>
      <c r="Q959" s="19" t="str">
        <f>IF('Data-Plot'!C959="","",MAX('Data-Plot'!$C$11:$C$1010)*(1+$Q$9/100))</f>
        <v/>
      </c>
      <c r="R959" s="19" t="str">
        <f>IF('Data-Plot'!C959="","",('Data-Plot'!C959-'Data-Plot'!D959)*$P$9)</f>
        <v/>
      </c>
      <c r="AC959" s="17"/>
    </row>
    <row r="960" spans="13:29" x14ac:dyDescent="0.25">
      <c r="M960" s="17"/>
      <c r="P960" s="19" t="str">
        <f>IF('Data-Plot'!C960="","",$Q$11+('Data-Plot'!C960-'Data-Plot'!D960)*$P$9)</f>
        <v/>
      </c>
      <c r="Q960" s="19" t="str">
        <f>IF('Data-Plot'!C960="","",MAX('Data-Plot'!$C$11:$C$1010)*(1+$Q$9/100))</f>
        <v/>
      </c>
      <c r="R960" s="19" t="str">
        <f>IF('Data-Plot'!C960="","",('Data-Plot'!C960-'Data-Plot'!D960)*$P$9)</f>
        <v/>
      </c>
      <c r="AC960" s="17"/>
    </row>
    <row r="961" spans="13:29" x14ac:dyDescent="0.25">
      <c r="M961" s="17"/>
      <c r="P961" s="19" t="str">
        <f>IF('Data-Plot'!C961="","",$Q$11+('Data-Plot'!C961-'Data-Plot'!D961)*$P$9)</f>
        <v/>
      </c>
      <c r="Q961" s="19" t="str">
        <f>IF('Data-Plot'!C961="","",MAX('Data-Plot'!$C$11:$C$1010)*(1+$Q$9/100))</f>
        <v/>
      </c>
      <c r="R961" s="19" t="str">
        <f>IF('Data-Plot'!C961="","",('Data-Plot'!C961-'Data-Plot'!D961)*$P$9)</f>
        <v/>
      </c>
      <c r="AC961" s="17"/>
    </row>
    <row r="962" spans="13:29" x14ac:dyDescent="0.25">
      <c r="M962" s="17"/>
      <c r="P962" s="19" t="str">
        <f>IF('Data-Plot'!C962="","",$Q$11+('Data-Plot'!C962-'Data-Plot'!D962)*$P$9)</f>
        <v/>
      </c>
      <c r="Q962" s="19" t="str">
        <f>IF('Data-Plot'!C962="","",MAX('Data-Plot'!$C$11:$C$1010)*(1+$Q$9/100))</f>
        <v/>
      </c>
      <c r="R962" s="19" t="str">
        <f>IF('Data-Plot'!C962="","",('Data-Plot'!C962-'Data-Plot'!D962)*$P$9)</f>
        <v/>
      </c>
      <c r="AC962" s="17"/>
    </row>
    <row r="963" spans="13:29" x14ac:dyDescent="0.25">
      <c r="M963" s="17"/>
      <c r="P963" s="19" t="str">
        <f>IF('Data-Plot'!C963="","",$Q$11+('Data-Plot'!C963-'Data-Plot'!D963)*$P$9)</f>
        <v/>
      </c>
      <c r="Q963" s="19" t="str">
        <f>IF('Data-Plot'!C963="","",MAX('Data-Plot'!$C$11:$C$1010)*(1+$Q$9/100))</f>
        <v/>
      </c>
      <c r="R963" s="19" t="str">
        <f>IF('Data-Plot'!C963="","",('Data-Plot'!C963-'Data-Plot'!D963)*$P$9)</f>
        <v/>
      </c>
      <c r="AC963" s="17"/>
    </row>
    <row r="964" spans="13:29" x14ac:dyDescent="0.25">
      <c r="M964" s="17"/>
      <c r="P964" s="19" t="str">
        <f>IF('Data-Plot'!C964="","",$Q$11+('Data-Plot'!C964-'Data-Plot'!D964)*$P$9)</f>
        <v/>
      </c>
      <c r="Q964" s="19" t="str">
        <f>IF('Data-Plot'!C964="","",MAX('Data-Plot'!$C$11:$C$1010)*(1+$Q$9/100))</f>
        <v/>
      </c>
      <c r="R964" s="19" t="str">
        <f>IF('Data-Plot'!C964="","",('Data-Plot'!C964-'Data-Plot'!D964)*$P$9)</f>
        <v/>
      </c>
      <c r="AC964" s="17"/>
    </row>
    <row r="965" spans="13:29" x14ac:dyDescent="0.25">
      <c r="M965" s="17"/>
      <c r="P965" s="19" t="str">
        <f>IF('Data-Plot'!C965="","",$Q$11+('Data-Plot'!C965-'Data-Plot'!D965)*$P$9)</f>
        <v/>
      </c>
      <c r="Q965" s="19" t="str">
        <f>IF('Data-Plot'!C965="","",MAX('Data-Plot'!$C$11:$C$1010)*(1+$Q$9/100))</f>
        <v/>
      </c>
      <c r="R965" s="19" t="str">
        <f>IF('Data-Plot'!C965="","",('Data-Plot'!C965-'Data-Plot'!D965)*$P$9)</f>
        <v/>
      </c>
      <c r="AC965" s="17"/>
    </row>
    <row r="966" spans="13:29" x14ac:dyDescent="0.25">
      <c r="M966" s="17"/>
      <c r="P966" s="19" t="str">
        <f>IF('Data-Plot'!C966="","",$Q$11+('Data-Plot'!C966-'Data-Plot'!D966)*$P$9)</f>
        <v/>
      </c>
      <c r="Q966" s="19" t="str">
        <f>IF('Data-Plot'!C966="","",MAX('Data-Plot'!$C$11:$C$1010)*(1+$Q$9/100))</f>
        <v/>
      </c>
      <c r="R966" s="19" t="str">
        <f>IF('Data-Plot'!C966="","",('Data-Plot'!C966-'Data-Plot'!D966)*$P$9)</f>
        <v/>
      </c>
      <c r="AC966" s="17"/>
    </row>
    <row r="967" spans="13:29" x14ac:dyDescent="0.25">
      <c r="M967" s="17"/>
      <c r="P967" s="19" t="str">
        <f>IF('Data-Plot'!C967="","",$Q$11+('Data-Plot'!C967-'Data-Plot'!D967)*$P$9)</f>
        <v/>
      </c>
      <c r="Q967" s="19" t="str">
        <f>IF('Data-Plot'!C967="","",MAX('Data-Plot'!$C$11:$C$1010)*(1+$Q$9/100))</f>
        <v/>
      </c>
      <c r="R967" s="19" t="str">
        <f>IF('Data-Plot'!C967="","",('Data-Plot'!C967-'Data-Plot'!D967)*$P$9)</f>
        <v/>
      </c>
      <c r="AC967" s="17"/>
    </row>
    <row r="968" spans="13:29" x14ac:dyDescent="0.25">
      <c r="M968" s="17"/>
      <c r="P968" s="19" t="str">
        <f>IF('Data-Plot'!C968="","",$Q$11+('Data-Plot'!C968-'Data-Plot'!D968)*$P$9)</f>
        <v/>
      </c>
      <c r="Q968" s="19" t="str">
        <f>IF('Data-Plot'!C968="","",MAX('Data-Plot'!$C$11:$C$1010)*(1+$Q$9/100))</f>
        <v/>
      </c>
      <c r="R968" s="19" t="str">
        <f>IF('Data-Plot'!C968="","",('Data-Plot'!C968-'Data-Plot'!D968)*$P$9)</f>
        <v/>
      </c>
      <c r="AC968" s="17"/>
    </row>
    <row r="969" spans="13:29" x14ac:dyDescent="0.25">
      <c r="M969" s="17"/>
      <c r="P969" s="19" t="str">
        <f>IF('Data-Plot'!C969="","",$Q$11+('Data-Plot'!C969-'Data-Plot'!D969)*$P$9)</f>
        <v/>
      </c>
      <c r="Q969" s="19" t="str">
        <f>IF('Data-Plot'!C969="","",MAX('Data-Plot'!$C$11:$C$1010)*(1+$Q$9/100))</f>
        <v/>
      </c>
      <c r="R969" s="19" t="str">
        <f>IF('Data-Plot'!C969="","",('Data-Plot'!C969-'Data-Plot'!D969)*$P$9)</f>
        <v/>
      </c>
      <c r="AC969" s="17"/>
    </row>
    <row r="970" spans="13:29" x14ac:dyDescent="0.25">
      <c r="M970" s="17"/>
      <c r="P970" s="19" t="str">
        <f>IF('Data-Plot'!C970="","",$Q$11+('Data-Plot'!C970-'Data-Plot'!D970)*$P$9)</f>
        <v/>
      </c>
      <c r="Q970" s="19" t="str">
        <f>IF('Data-Plot'!C970="","",MAX('Data-Plot'!$C$11:$C$1010)*(1+$Q$9/100))</f>
        <v/>
      </c>
      <c r="R970" s="19" t="str">
        <f>IF('Data-Plot'!C970="","",('Data-Plot'!C970-'Data-Plot'!D970)*$P$9)</f>
        <v/>
      </c>
      <c r="AC970" s="17"/>
    </row>
    <row r="971" spans="13:29" x14ac:dyDescent="0.25">
      <c r="M971" s="17"/>
      <c r="P971" s="19" t="str">
        <f>IF('Data-Plot'!C971="","",$Q$11+('Data-Plot'!C971-'Data-Plot'!D971)*$P$9)</f>
        <v/>
      </c>
      <c r="Q971" s="19" t="str">
        <f>IF('Data-Plot'!C971="","",MAX('Data-Plot'!$C$11:$C$1010)*(1+$Q$9/100))</f>
        <v/>
      </c>
      <c r="R971" s="19" t="str">
        <f>IF('Data-Plot'!C971="","",('Data-Plot'!C971-'Data-Plot'!D971)*$P$9)</f>
        <v/>
      </c>
      <c r="AC971" s="17"/>
    </row>
    <row r="972" spans="13:29" x14ac:dyDescent="0.25">
      <c r="M972" s="17"/>
      <c r="P972" s="19" t="str">
        <f>IF('Data-Plot'!C972="","",$Q$11+('Data-Plot'!C972-'Data-Plot'!D972)*$P$9)</f>
        <v/>
      </c>
      <c r="Q972" s="19" t="str">
        <f>IF('Data-Plot'!C972="","",MAX('Data-Plot'!$C$11:$C$1010)*(1+$Q$9/100))</f>
        <v/>
      </c>
      <c r="R972" s="19" t="str">
        <f>IF('Data-Plot'!C972="","",('Data-Plot'!C972-'Data-Plot'!D972)*$P$9)</f>
        <v/>
      </c>
      <c r="AC972" s="17"/>
    </row>
    <row r="973" spans="13:29" x14ac:dyDescent="0.25">
      <c r="M973" s="17"/>
      <c r="P973" s="19" t="str">
        <f>IF('Data-Plot'!C973="","",$Q$11+('Data-Plot'!C973-'Data-Plot'!D973)*$P$9)</f>
        <v/>
      </c>
      <c r="Q973" s="19" t="str">
        <f>IF('Data-Plot'!C973="","",MAX('Data-Plot'!$C$11:$C$1010)*(1+$Q$9/100))</f>
        <v/>
      </c>
      <c r="R973" s="19" t="str">
        <f>IF('Data-Plot'!C973="","",('Data-Plot'!C973-'Data-Plot'!D973)*$P$9)</f>
        <v/>
      </c>
      <c r="AC973" s="17"/>
    </row>
    <row r="974" spans="13:29" x14ac:dyDescent="0.25">
      <c r="M974" s="17"/>
      <c r="P974" s="19" t="str">
        <f>IF('Data-Plot'!C974="","",$Q$11+('Data-Plot'!C974-'Data-Plot'!D974)*$P$9)</f>
        <v/>
      </c>
      <c r="Q974" s="19" t="str">
        <f>IF('Data-Plot'!C974="","",MAX('Data-Plot'!$C$11:$C$1010)*(1+$Q$9/100))</f>
        <v/>
      </c>
      <c r="R974" s="19" t="str">
        <f>IF('Data-Plot'!C974="","",('Data-Plot'!C974-'Data-Plot'!D974)*$P$9)</f>
        <v/>
      </c>
      <c r="AC974" s="17"/>
    </row>
    <row r="975" spans="13:29" x14ac:dyDescent="0.25">
      <c r="M975" s="17"/>
      <c r="P975" s="19" t="str">
        <f>IF('Data-Plot'!C975="","",$Q$11+('Data-Plot'!C975-'Data-Plot'!D975)*$P$9)</f>
        <v/>
      </c>
      <c r="Q975" s="19" t="str">
        <f>IF('Data-Plot'!C975="","",MAX('Data-Plot'!$C$11:$C$1010)*(1+$Q$9/100))</f>
        <v/>
      </c>
      <c r="R975" s="19" t="str">
        <f>IF('Data-Plot'!C975="","",('Data-Plot'!C975-'Data-Plot'!D975)*$P$9)</f>
        <v/>
      </c>
      <c r="AC975" s="17"/>
    </row>
    <row r="976" spans="13:29" x14ac:dyDescent="0.25">
      <c r="M976" s="17"/>
      <c r="P976" s="19" t="str">
        <f>IF('Data-Plot'!C976="","",$Q$11+('Data-Plot'!C976-'Data-Plot'!D976)*$P$9)</f>
        <v/>
      </c>
      <c r="Q976" s="19" t="str">
        <f>IF('Data-Plot'!C976="","",MAX('Data-Plot'!$C$11:$C$1010)*(1+$Q$9/100))</f>
        <v/>
      </c>
      <c r="R976" s="19" t="str">
        <f>IF('Data-Plot'!C976="","",('Data-Plot'!C976-'Data-Plot'!D976)*$P$9)</f>
        <v/>
      </c>
      <c r="AC976" s="17"/>
    </row>
    <row r="977" spans="13:29" x14ac:dyDescent="0.25">
      <c r="M977" s="17"/>
      <c r="P977" s="19" t="str">
        <f>IF('Data-Plot'!C977="","",$Q$11+('Data-Plot'!C977-'Data-Plot'!D977)*$P$9)</f>
        <v/>
      </c>
      <c r="Q977" s="19" t="str">
        <f>IF('Data-Plot'!C977="","",MAX('Data-Plot'!$C$11:$C$1010)*(1+$Q$9/100))</f>
        <v/>
      </c>
      <c r="R977" s="19" t="str">
        <f>IF('Data-Plot'!C977="","",('Data-Plot'!C977-'Data-Plot'!D977)*$P$9)</f>
        <v/>
      </c>
      <c r="AC977" s="17"/>
    </row>
    <row r="978" spans="13:29" x14ac:dyDescent="0.25">
      <c r="M978" s="17"/>
      <c r="P978" s="19" t="str">
        <f>IF('Data-Plot'!C978="","",$Q$11+('Data-Plot'!C978-'Data-Plot'!D978)*$P$9)</f>
        <v/>
      </c>
      <c r="Q978" s="19" t="str">
        <f>IF('Data-Plot'!C978="","",MAX('Data-Plot'!$C$11:$C$1010)*(1+$Q$9/100))</f>
        <v/>
      </c>
      <c r="R978" s="19" t="str">
        <f>IF('Data-Plot'!C978="","",('Data-Plot'!C978-'Data-Plot'!D978)*$P$9)</f>
        <v/>
      </c>
      <c r="AC978" s="17"/>
    </row>
    <row r="979" spans="13:29" x14ac:dyDescent="0.25">
      <c r="M979" s="17"/>
      <c r="P979" s="19" t="str">
        <f>IF('Data-Plot'!C979="","",$Q$11+('Data-Plot'!C979-'Data-Plot'!D979)*$P$9)</f>
        <v/>
      </c>
      <c r="Q979" s="19" t="str">
        <f>IF('Data-Plot'!C979="","",MAX('Data-Plot'!$C$11:$C$1010)*(1+$Q$9/100))</f>
        <v/>
      </c>
      <c r="R979" s="19" t="str">
        <f>IF('Data-Plot'!C979="","",('Data-Plot'!C979-'Data-Plot'!D979)*$P$9)</f>
        <v/>
      </c>
      <c r="AC979" s="17"/>
    </row>
    <row r="980" spans="13:29" x14ac:dyDescent="0.25">
      <c r="M980" s="17"/>
      <c r="P980" s="19" t="str">
        <f>IF('Data-Plot'!C980="","",$Q$11+('Data-Plot'!C980-'Data-Plot'!D980)*$P$9)</f>
        <v/>
      </c>
      <c r="Q980" s="19" t="str">
        <f>IF('Data-Plot'!C980="","",MAX('Data-Plot'!$C$11:$C$1010)*(1+$Q$9/100))</f>
        <v/>
      </c>
      <c r="R980" s="19" t="str">
        <f>IF('Data-Plot'!C980="","",('Data-Plot'!C980-'Data-Plot'!D980)*$P$9)</f>
        <v/>
      </c>
      <c r="AC980" s="17"/>
    </row>
    <row r="981" spans="13:29" x14ac:dyDescent="0.25">
      <c r="M981" s="17"/>
      <c r="P981" s="19" t="str">
        <f>IF('Data-Plot'!C981="","",$Q$11+('Data-Plot'!C981-'Data-Plot'!D981)*$P$9)</f>
        <v/>
      </c>
      <c r="Q981" s="19" t="str">
        <f>IF('Data-Plot'!C981="","",MAX('Data-Plot'!$C$11:$C$1010)*(1+$Q$9/100))</f>
        <v/>
      </c>
      <c r="R981" s="19" t="str">
        <f>IF('Data-Plot'!C981="","",('Data-Plot'!C981-'Data-Plot'!D981)*$P$9)</f>
        <v/>
      </c>
      <c r="AC981" s="17"/>
    </row>
    <row r="982" spans="13:29" x14ac:dyDescent="0.25">
      <c r="M982" s="17"/>
      <c r="P982" s="19" t="str">
        <f>IF('Data-Plot'!C982="","",$Q$11+('Data-Plot'!C982-'Data-Plot'!D982)*$P$9)</f>
        <v/>
      </c>
      <c r="Q982" s="19" t="str">
        <f>IF('Data-Plot'!C982="","",MAX('Data-Plot'!$C$11:$C$1010)*(1+$Q$9/100))</f>
        <v/>
      </c>
      <c r="R982" s="19" t="str">
        <f>IF('Data-Plot'!C982="","",('Data-Plot'!C982-'Data-Plot'!D982)*$P$9)</f>
        <v/>
      </c>
      <c r="AC982" s="17"/>
    </row>
    <row r="983" spans="13:29" x14ac:dyDescent="0.25">
      <c r="M983" s="17"/>
      <c r="P983" s="19" t="str">
        <f>IF('Data-Plot'!C983="","",$Q$11+('Data-Plot'!C983-'Data-Plot'!D983)*$P$9)</f>
        <v/>
      </c>
      <c r="Q983" s="19" t="str">
        <f>IF('Data-Plot'!C983="","",MAX('Data-Plot'!$C$11:$C$1010)*(1+$Q$9/100))</f>
        <v/>
      </c>
      <c r="R983" s="19" t="str">
        <f>IF('Data-Plot'!C983="","",('Data-Plot'!C983-'Data-Plot'!D983)*$P$9)</f>
        <v/>
      </c>
      <c r="AC983" s="17"/>
    </row>
    <row r="984" spans="13:29" x14ac:dyDescent="0.25">
      <c r="M984" s="17"/>
      <c r="P984" s="19" t="str">
        <f>IF('Data-Plot'!C984="","",$Q$11+('Data-Plot'!C984-'Data-Plot'!D984)*$P$9)</f>
        <v/>
      </c>
      <c r="Q984" s="19" t="str">
        <f>IF('Data-Plot'!C984="","",MAX('Data-Plot'!$C$11:$C$1010)*(1+$Q$9/100))</f>
        <v/>
      </c>
      <c r="R984" s="19" t="str">
        <f>IF('Data-Plot'!C984="","",('Data-Plot'!C984-'Data-Plot'!D984)*$P$9)</f>
        <v/>
      </c>
      <c r="AC984" s="17"/>
    </row>
    <row r="985" spans="13:29" x14ac:dyDescent="0.25">
      <c r="M985" s="17"/>
      <c r="P985" s="19" t="str">
        <f>IF('Data-Plot'!C985="","",$Q$11+('Data-Plot'!C985-'Data-Plot'!D985)*$P$9)</f>
        <v/>
      </c>
      <c r="Q985" s="19" t="str">
        <f>IF('Data-Plot'!C985="","",MAX('Data-Plot'!$C$11:$C$1010)*(1+$Q$9/100))</f>
        <v/>
      </c>
      <c r="R985" s="19" t="str">
        <f>IF('Data-Plot'!C985="","",('Data-Plot'!C985-'Data-Plot'!D985)*$P$9)</f>
        <v/>
      </c>
      <c r="AC985" s="17"/>
    </row>
    <row r="986" spans="13:29" x14ac:dyDescent="0.25">
      <c r="M986" s="17"/>
      <c r="P986" s="19" t="str">
        <f>IF('Data-Plot'!C986="","",$Q$11+('Data-Plot'!C986-'Data-Plot'!D986)*$P$9)</f>
        <v/>
      </c>
      <c r="Q986" s="19" t="str">
        <f>IF('Data-Plot'!C986="","",MAX('Data-Plot'!$C$11:$C$1010)*(1+$Q$9/100))</f>
        <v/>
      </c>
      <c r="R986" s="19" t="str">
        <f>IF('Data-Plot'!C986="","",('Data-Plot'!C986-'Data-Plot'!D986)*$P$9)</f>
        <v/>
      </c>
      <c r="AC986" s="17"/>
    </row>
    <row r="987" spans="13:29" x14ac:dyDescent="0.25">
      <c r="M987" s="17"/>
      <c r="P987" s="19" t="str">
        <f>IF('Data-Plot'!C987="","",$Q$11+('Data-Plot'!C987-'Data-Plot'!D987)*$P$9)</f>
        <v/>
      </c>
      <c r="Q987" s="19" t="str">
        <f>IF('Data-Plot'!C987="","",MAX('Data-Plot'!$C$11:$C$1010)*(1+$Q$9/100))</f>
        <v/>
      </c>
      <c r="R987" s="19" t="str">
        <f>IF('Data-Plot'!C987="","",('Data-Plot'!C987-'Data-Plot'!D987)*$P$9)</f>
        <v/>
      </c>
      <c r="AC987" s="17"/>
    </row>
    <row r="988" spans="13:29" x14ac:dyDescent="0.25">
      <c r="M988" s="17"/>
      <c r="P988" s="19" t="str">
        <f>IF('Data-Plot'!C988="","",$Q$11+('Data-Plot'!C988-'Data-Plot'!D988)*$P$9)</f>
        <v/>
      </c>
      <c r="Q988" s="19" t="str">
        <f>IF('Data-Plot'!C988="","",MAX('Data-Plot'!$C$11:$C$1010)*(1+$Q$9/100))</f>
        <v/>
      </c>
      <c r="R988" s="19" t="str">
        <f>IF('Data-Plot'!C988="","",('Data-Plot'!C988-'Data-Plot'!D988)*$P$9)</f>
        <v/>
      </c>
      <c r="AC988" s="17"/>
    </row>
    <row r="989" spans="13:29" x14ac:dyDescent="0.25">
      <c r="M989" s="17"/>
      <c r="P989" s="19" t="str">
        <f>IF('Data-Plot'!C989="","",$Q$11+('Data-Plot'!C989-'Data-Plot'!D989)*$P$9)</f>
        <v/>
      </c>
      <c r="Q989" s="19" t="str">
        <f>IF('Data-Plot'!C989="","",MAX('Data-Plot'!$C$11:$C$1010)*(1+$Q$9/100))</f>
        <v/>
      </c>
      <c r="R989" s="19" t="str">
        <f>IF('Data-Plot'!C989="","",('Data-Plot'!C989-'Data-Plot'!D989)*$P$9)</f>
        <v/>
      </c>
      <c r="AC989" s="17"/>
    </row>
    <row r="990" spans="13:29" x14ac:dyDescent="0.25">
      <c r="M990" s="17"/>
      <c r="P990" s="19" t="str">
        <f>IF('Data-Plot'!C990="","",$Q$11+('Data-Plot'!C990-'Data-Plot'!D990)*$P$9)</f>
        <v/>
      </c>
      <c r="Q990" s="19" t="str">
        <f>IF('Data-Plot'!C990="","",MAX('Data-Plot'!$C$11:$C$1010)*(1+$Q$9/100))</f>
        <v/>
      </c>
      <c r="R990" s="19" t="str">
        <f>IF('Data-Plot'!C990="","",('Data-Plot'!C990-'Data-Plot'!D990)*$P$9)</f>
        <v/>
      </c>
      <c r="AC990" s="17"/>
    </row>
    <row r="991" spans="13:29" x14ac:dyDescent="0.25">
      <c r="M991" s="17"/>
      <c r="P991" s="19" t="str">
        <f>IF('Data-Plot'!C991="","",$Q$11+('Data-Plot'!C991-'Data-Plot'!D991)*$P$9)</f>
        <v/>
      </c>
      <c r="Q991" s="19" t="str">
        <f>IF('Data-Plot'!C991="","",MAX('Data-Plot'!$C$11:$C$1010)*(1+$Q$9/100))</f>
        <v/>
      </c>
      <c r="R991" s="19" t="str">
        <f>IF('Data-Plot'!C991="","",('Data-Plot'!C991-'Data-Plot'!D991)*$P$9)</f>
        <v/>
      </c>
      <c r="AC991" s="17"/>
    </row>
    <row r="992" spans="13:29" x14ac:dyDescent="0.25">
      <c r="M992" s="17"/>
      <c r="P992" s="19" t="str">
        <f>IF('Data-Plot'!C992="","",$Q$11+('Data-Plot'!C992-'Data-Plot'!D992)*$P$9)</f>
        <v/>
      </c>
      <c r="Q992" s="19" t="str">
        <f>IF('Data-Plot'!C992="","",MAX('Data-Plot'!$C$11:$C$1010)*(1+$Q$9/100))</f>
        <v/>
      </c>
      <c r="R992" s="19" t="str">
        <f>IF('Data-Plot'!C992="","",('Data-Plot'!C992-'Data-Plot'!D992)*$P$9)</f>
        <v/>
      </c>
      <c r="AC992" s="17"/>
    </row>
    <row r="993" spans="13:29" x14ac:dyDescent="0.25">
      <c r="M993" s="17"/>
      <c r="P993" s="19" t="str">
        <f>IF('Data-Plot'!C993="","",$Q$11+('Data-Plot'!C993-'Data-Plot'!D993)*$P$9)</f>
        <v/>
      </c>
      <c r="Q993" s="19" t="str">
        <f>IF('Data-Plot'!C993="","",MAX('Data-Plot'!$C$11:$C$1010)*(1+$Q$9/100))</f>
        <v/>
      </c>
      <c r="R993" s="19" t="str">
        <f>IF('Data-Plot'!C993="","",('Data-Plot'!C993-'Data-Plot'!D993)*$P$9)</f>
        <v/>
      </c>
      <c r="AC993" s="17"/>
    </row>
    <row r="994" spans="13:29" x14ac:dyDescent="0.25">
      <c r="M994" s="17"/>
      <c r="P994" s="19" t="str">
        <f>IF('Data-Plot'!C994="","",$Q$11+('Data-Plot'!C994-'Data-Plot'!D994)*$P$9)</f>
        <v/>
      </c>
      <c r="Q994" s="19" t="str">
        <f>IF('Data-Plot'!C994="","",MAX('Data-Plot'!$C$11:$C$1010)*(1+$Q$9/100))</f>
        <v/>
      </c>
      <c r="R994" s="19" t="str">
        <f>IF('Data-Plot'!C994="","",('Data-Plot'!C994-'Data-Plot'!D994)*$P$9)</f>
        <v/>
      </c>
      <c r="AC994" s="17"/>
    </row>
    <row r="995" spans="13:29" x14ac:dyDescent="0.25">
      <c r="M995" s="17"/>
      <c r="P995" s="19" t="str">
        <f>IF('Data-Plot'!C995="","",$Q$11+('Data-Plot'!C995-'Data-Plot'!D995)*$P$9)</f>
        <v/>
      </c>
      <c r="Q995" s="19" t="str">
        <f>IF('Data-Plot'!C995="","",MAX('Data-Plot'!$C$11:$C$1010)*(1+$Q$9/100))</f>
        <v/>
      </c>
      <c r="R995" s="19" t="str">
        <f>IF('Data-Plot'!C995="","",('Data-Plot'!C995-'Data-Plot'!D995)*$P$9)</f>
        <v/>
      </c>
      <c r="AC995" s="17"/>
    </row>
    <row r="996" spans="13:29" x14ac:dyDescent="0.25">
      <c r="M996" s="17"/>
      <c r="P996" s="19" t="str">
        <f>IF('Data-Plot'!C996="","",$Q$11+('Data-Plot'!C996-'Data-Plot'!D996)*$P$9)</f>
        <v/>
      </c>
      <c r="Q996" s="19" t="str">
        <f>IF('Data-Plot'!C996="","",MAX('Data-Plot'!$C$11:$C$1010)*(1+$Q$9/100))</f>
        <v/>
      </c>
      <c r="R996" s="19" t="str">
        <f>IF('Data-Plot'!C996="","",('Data-Plot'!C996-'Data-Plot'!D996)*$P$9)</f>
        <v/>
      </c>
      <c r="AC996" s="17"/>
    </row>
    <row r="997" spans="13:29" x14ac:dyDescent="0.25">
      <c r="M997" s="17"/>
      <c r="P997" s="19" t="str">
        <f>IF('Data-Plot'!C997="","",$Q$11+('Data-Plot'!C997-'Data-Plot'!D997)*$P$9)</f>
        <v/>
      </c>
      <c r="Q997" s="19" t="str">
        <f>IF('Data-Plot'!C997="","",MAX('Data-Plot'!$C$11:$C$1010)*(1+$Q$9/100))</f>
        <v/>
      </c>
      <c r="R997" s="19" t="str">
        <f>IF('Data-Plot'!C997="","",('Data-Plot'!C997-'Data-Plot'!D997)*$P$9)</f>
        <v/>
      </c>
      <c r="AC997" s="17"/>
    </row>
    <row r="998" spans="13:29" x14ac:dyDescent="0.25">
      <c r="M998" s="17"/>
      <c r="P998" s="19" t="str">
        <f>IF('Data-Plot'!C998="","",$Q$11+('Data-Plot'!C998-'Data-Plot'!D998)*$P$9)</f>
        <v/>
      </c>
      <c r="Q998" s="19" t="str">
        <f>IF('Data-Plot'!C998="","",MAX('Data-Plot'!$C$11:$C$1010)*(1+$Q$9/100))</f>
        <v/>
      </c>
      <c r="R998" s="19" t="str">
        <f>IF('Data-Plot'!C998="","",('Data-Plot'!C998-'Data-Plot'!D998)*$P$9)</f>
        <v/>
      </c>
      <c r="AC998" s="17"/>
    </row>
    <row r="999" spans="13:29" x14ac:dyDescent="0.25">
      <c r="M999" s="17"/>
      <c r="P999" s="19" t="str">
        <f>IF('Data-Plot'!C999="","",$Q$11+('Data-Plot'!C999-'Data-Plot'!D999)*$P$9)</f>
        <v/>
      </c>
      <c r="Q999" s="19" t="str">
        <f>IF('Data-Plot'!C999="","",MAX('Data-Plot'!$C$11:$C$1010)*(1+$Q$9/100))</f>
        <v/>
      </c>
      <c r="R999" s="19" t="str">
        <f>IF('Data-Plot'!C999="","",('Data-Plot'!C999-'Data-Plot'!D999)*$P$9)</f>
        <v/>
      </c>
      <c r="AC999" s="17"/>
    </row>
    <row r="1000" spans="13:29" x14ac:dyDescent="0.25">
      <c r="M1000" s="17"/>
      <c r="P1000" s="19" t="str">
        <f>IF('Data-Plot'!C1000="","",$Q$11+('Data-Plot'!C1000-'Data-Plot'!D1000)*$P$9)</f>
        <v/>
      </c>
      <c r="Q1000" s="19" t="str">
        <f>IF('Data-Plot'!C1000="","",MAX('Data-Plot'!$C$11:$C$1010)*(1+$Q$9/100))</f>
        <v/>
      </c>
      <c r="R1000" s="19" t="str">
        <f>IF('Data-Plot'!C1000="","",('Data-Plot'!C1000-'Data-Plot'!D1000)*$P$9)</f>
        <v/>
      </c>
      <c r="AC1000" s="17"/>
    </row>
    <row r="1001" spans="13:29" x14ac:dyDescent="0.25">
      <c r="M1001" s="17"/>
      <c r="P1001" s="19" t="str">
        <f>IF('Data-Plot'!C1001="","",$Q$11+('Data-Plot'!C1001-'Data-Plot'!D1001)*$P$9)</f>
        <v/>
      </c>
      <c r="Q1001" s="19" t="str">
        <f>IF('Data-Plot'!C1001="","",MAX('Data-Plot'!$C$11:$C$1010)*(1+$Q$9/100))</f>
        <v/>
      </c>
      <c r="R1001" s="19" t="str">
        <f>IF('Data-Plot'!C1001="","",('Data-Plot'!C1001-'Data-Plot'!D1001)*$P$9)</f>
        <v/>
      </c>
      <c r="AC1001" s="17"/>
    </row>
    <row r="1002" spans="13:29" x14ac:dyDescent="0.25">
      <c r="M1002" s="17"/>
      <c r="P1002" s="19" t="str">
        <f>IF('Data-Plot'!C1002="","",$Q$11+('Data-Plot'!C1002-'Data-Plot'!D1002)*$P$9)</f>
        <v/>
      </c>
      <c r="Q1002" s="19" t="str">
        <f>IF('Data-Plot'!C1002="","",MAX('Data-Plot'!$C$11:$C$1010)*(1+$Q$9/100))</f>
        <v/>
      </c>
      <c r="R1002" s="19" t="str">
        <f>IF('Data-Plot'!C1002="","",('Data-Plot'!C1002-'Data-Plot'!D1002)*$P$9)</f>
        <v/>
      </c>
      <c r="AC1002" s="17"/>
    </row>
    <row r="1003" spans="13:29" x14ac:dyDescent="0.25">
      <c r="M1003" s="17"/>
      <c r="P1003" s="19" t="str">
        <f>IF('Data-Plot'!C1003="","",$Q$11+('Data-Plot'!C1003-'Data-Plot'!D1003)*$P$9)</f>
        <v/>
      </c>
      <c r="Q1003" s="19" t="str">
        <f>IF('Data-Plot'!C1003="","",MAX('Data-Plot'!$C$11:$C$1010)*(1+$Q$9/100))</f>
        <v/>
      </c>
      <c r="R1003" s="19" t="str">
        <f>IF('Data-Plot'!C1003="","",('Data-Plot'!C1003-'Data-Plot'!D1003)*$P$9)</f>
        <v/>
      </c>
      <c r="AC1003" s="17"/>
    </row>
    <row r="1004" spans="13:29" x14ac:dyDescent="0.25">
      <c r="M1004" s="17"/>
      <c r="P1004" s="19" t="str">
        <f>IF('Data-Plot'!C1004="","",$Q$11+('Data-Plot'!C1004-'Data-Plot'!D1004)*$P$9)</f>
        <v/>
      </c>
      <c r="Q1004" s="19" t="str">
        <f>IF('Data-Plot'!C1004="","",MAX('Data-Plot'!$C$11:$C$1010)*(1+$Q$9/100))</f>
        <v/>
      </c>
      <c r="R1004" s="19" t="str">
        <f>IF('Data-Plot'!C1004="","",('Data-Plot'!C1004-'Data-Plot'!D1004)*$P$9)</f>
        <v/>
      </c>
      <c r="AC1004" s="17"/>
    </row>
    <row r="1005" spans="13:29" x14ac:dyDescent="0.25">
      <c r="M1005" s="17"/>
      <c r="P1005" s="19" t="str">
        <f>IF('Data-Plot'!C1005="","",$Q$11+('Data-Plot'!C1005-'Data-Plot'!D1005)*$P$9)</f>
        <v/>
      </c>
      <c r="Q1005" s="19" t="str">
        <f>IF('Data-Plot'!C1005="","",MAX('Data-Plot'!$C$11:$C$1010)*(1+$Q$9/100))</f>
        <v/>
      </c>
      <c r="R1005" s="19" t="str">
        <f>IF('Data-Plot'!C1005="","",('Data-Plot'!C1005-'Data-Plot'!D1005)*$P$9)</f>
        <v/>
      </c>
      <c r="AC1005" s="17"/>
    </row>
    <row r="1006" spans="13:29" x14ac:dyDescent="0.25">
      <c r="M1006" s="17"/>
      <c r="P1006" s="19" t="str">
        <f>IF('Data-Plot'!C1006="","",$Q$11+('Data-Plot'!C1006-'Data-Plot'!D1006)*$P$9)</f>
        <v/>
      </c>
      <c r="Q1006" s="19" t="str">
        <f>IF('Data-Plot'!C1006="","",MAX('Data-Plot'!$C$11:$C$1010)*(1+$Q$9/100))</f>
        <v/>
      </c>
      <c r="R1006" s="19" t="str">
        <f>IF('Data-Plot'!C1006="","",('Data-Plot'!C1006-'Data-Plot'!D1006)*$P$9)</f>
        <v/>
      </c>
      <c r="AC1006" s="17"/>
    </row>
    <row r="1007" spans="13:29" x14ac:dyDescent="0.25">
      <c r="M1007" s="17"/>
      <c r="P1007" s="19" t="str">
        <f>IF('Data-Plot'!C1007="","",$Q$11+('Data-Plot'!C1007-'Data-Plot'!D1007)*$P$9)</f>
        <v/>
      </c>
      <c r="Q1007" s="19" t="str">
        <f>IF('Data-Plot'!C1007="","",MAX('Data-Plot'!$C$11:$C$1010)*(1+$Q$9/100))</f>
        <v/>
      </c>
      <c r="R1007" s="19" t="str">
        <f>IF('Data-Plot'!C1007="","",('Data-Plot'!C1007-'Data-Plot'!D1007)*$P$9)</f>
        <v/>
      </c>
      <c r="AC1007" s="17"/>
    </row>
    <row r="1008" spans="13:29" x14ac:dyDescent="0.25">
      <c r="M1008" s="17"/>
      <c r="P1008" s="19" t="str">
        <f>IF('Data-Plot'!C1008="","",$Q$11+('Data-Plot'!C1008-'Data-Plot'!D1008)*$P$9)</f>
        <v/>
      </c>
      <c r="Q1008" s="19" t="str">
        <f>IF('Data-Plot'!C1008="","",MAX('Data-Plot'!$C$11:$C$1010)*(1+$Q$9/100))</f>
        <v/>
      </c>
      <c r="R1008" s="19" t="str">
        <f>IF('Data-Plot'!C1008="","",('Data-Plot'!C1008-'Data-Plot'!D1008)*$P$9)</f>
        <v/>
      </c>
      <c r="AC1008" s="17"/>
    </row>
    <row r="1009" spans="13:29" x14ac:dyDescent="0.25">
      <c r="M1009" s="17"/>
      <c r="P1009" s="19" t="str">
        <f>IF('Data-Plot'!C1009="","",$Q$11+('Data-Plot'!C1009-'Data-Plot'!D1009)*$P$9)</f>
        <v/>
      </c>
      <c r="Q1009" s="19" t="str">
        <f>IF('Data-Plot'!C1009="","",MAX('Data-Plot'!$C$11:$C$1010)*(1+$Q$9/100))</f>
        <v/>
      </c>
      <c r="R1009" s="19" t="str">
        <f>IF('Data-Plot'!C1009="","",('Data-Plot'!C1009-'Data-Plot'!D1009)*$P$9)</f>
        <v/>
      </c>
      <c r="AC1009" s="17"/>
    </row>
    <row r="1010" spans="13:29" x14ac:dyDescent="0.25">
      <c r="M1010" s="17"/>
      <c r="P1010" s="19" t="str">
        <f>IF('Data-Plot'!C1010="","",$Q$11+('Data-Plot'!C1010-'Data-Plot'!D1010)*$P$9)</f>
        <v/>
      </c>
      <c r="Q1010" s="19" t="str">
        <f>IF('Data-Plot'!C1010="","",MAX('Data-Plot'!$C$11:$C$1010)*(1+$Q$9/100))</f>
        <v/>
      </c>
      <c r="R1010" s="19" t="str">
        <f>IF('Data-Plot'!C1010="","",('Data-Plot'!C1010-'Data-Plot'!D1010)*$P$9)</f>
        <v/>
      </c>
      <c r="AC1010" s="17"/>
    </row>
  </sheetData>
  <pageMargins left="0.511811024" right="0.511811024" top="0.78740157499999996" bottom="0.78740157499999996" header="0.31496062000000002" footer="0.31496062000000002"/>
  <pageSetup paperSize="9" orientation="portrait" horizontalDpi="3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/>
  <dimension ref="A1:T111"/>
  <sheetViews>
    <sheetView showGridLines="0" zoomScaleNormal="100" workbookViewId="0">
      <selection activeCell="I5" sqref="I5"/>
    </sheetView>
  </sheetViews>
  <sheetFormatPr defaultRowHeight="15" x14ac:dyDescent="0.25"/>
  <cols>
    <col min="1" max="1" width="3.140625" customWidth="1"/>
    <col min="2" max="2" width="9.5703125" customWidth="1"/>
    <col min="3" max="3" width="15.7109375" style="1" customWidth="1"/>
    <col min="4" max="12" width="15.7109375" customWidth="1"/>
    <col min="13" max="13" width="20.42578125" bestFit="1" customWidth="1"/>
    <col min="14" max="14" width="8.42578125" customWidth="1"/>
    <col min="15" max="15" width="9" customWidth="1"/>
    <col min="16" max="16" width="8" customWidth="1"/>
    <col min="17" max="17" width="20.85546875" bestFit="1" customWidth="1"/>
    <col min="18" max="20" width="5.42578125" customWidth="1"/>
  </cols>
  <sheetData>
    <row r="1" spans="1:20" x14ac:dyDescent="0.25">
      <c r="A1" s="11" t="s">
        <v>7</v>
      </c>
      <c r="B1" s="41"/>
      <c r="C1" s="47" t="s">
        <v>45</v>
      </c>
      <c r="D1" s="47" t="s">
        <v>45</v>
      </c>
      <c r="E1" s="47" t="s">
        <v>107</v>
      </c>
      <c r="F1" s="47" t="s">
        <v>46</v>
      </c>
      <c r="G1" s="47" t="s">
        <v>45</v>
      </c>
      <c r="H1" s="39"/>
      <c r="I1" s="39"/>
      <c r="J1" s="39"/>
      <c r="K1" s="40"/>
      <c r="L1" s="39"/>
      <c r="M1" s="52"/>
      <c r="N1" s="52"/>
      <c r="O1" s="52"/>
      <c r="P1" s="52"/>
      <c r="Q1" s="52"/>
      <c r="R1" s="49"/>
      <c r="S1" s="49"/>
      <c r="T1" s="49"/>
    </row>
    <row r="2" spans="1:20" x14ac:dyDescent="0.25">
      <c r="A2" s="6" t="s">
        <v>1</v>
      </c>
      <c r="B2" s="14"/>
      <c r="C2" s="14">
        <v>111425.64</v>
      </c>
      <c r="D2" s="14">
        <v>147888.05799999999</v>
      </c>
      <c r="E2" s="14">
        <v>11.330399999999999</v>
      </c>
      <c r="F2" s="14">
        <v>283.29000000000002</v>
      </c>
      <c r="G2" s="14">
        <v>47462.18</v>
      </c>
      <c r="H2" s="48"/>
      <c r="I2" s="48"/>
      <c r="J2" s="45"/>
      <c r="K2" s="45"/>
      <c r="L2" s="45"/>
      <c r="M2" s="52"/>
      <c r="N2" s="52"/>
      <c r="O2" s="52"/>
      <c r="P2" s="52"/>
      <c r="Q2" s="52"/>
      <c r="R2" s="49"/>
      <c r="S2" s="49"/>
      <c r="T2" s="49"/>
    </row>
    <row r="3" spans="1:20" x14ac:dyDescent="0.25">
      <c r="A3" s="6" t="s">
        <v>2</v>
      </c>
      <c r="B3" s="42"/>
      <c r="C3" s="42">
        <v>-2.4660000000000002</v>
      </c>
      <c r="D3" s="14">
        <v>-11.645</v>
      </c>
      <c r="E3" s="14">
        <v>0.46350000000000002</v>
      </c>
      <c r="F3" s="14">
        <v>-5398.7049999999999</v>
      </c>
      <c r="G3" s="14">
        <v>-7.87</v>
      </c>
      <c r="H3" s="48"/>
      <c r="I3" s="48"/>
      <c r="J3" s="45"/>
      <c r="K3" s="45"/>
      <c r="L3" s="45"/>
      <c r="M3" s="52"/>
      <c r="N3" s="52"/>
      <c r="O3" s="52"/>
      <c r="P3" s="52"/>
      <c r="Q3" s="52"/>
      <c r="R3" s="49"/>
      <c r="S3" s="49"/>
      <c r="T3" s="49"/>
    </row>
    <row r="4" spans="1:20" x14ac:dyDescent="0.25">
      <c r="A4" s="6" t="s">
        <v>3</v>
      </c>
      <c r="B4" s="42"/>
      <c r="C4" s="14">
        <v>719.31299999999999</v>
      </c>
      <c r="D4" s="14">
        <v>179.53399999999999</v>
      </c>
      <c r="E4" s="14">
        <v>-8.0000000000000004E-4</v>
      </c>
      <c r="F4" s="14"/>
      <c r="G4" s="14">
        <v>835.69299999999998</v>
      </c>
      <c r="H4" s="48"/>
      <c r="I4" s="48"/>
      <c r="J4" s="45"/>
      <c r="K4" s="45"/>
      <c r="L4" s="45"/>
      <c r="M4" s="52"/>
      <c r="N4" s="52"/>
      <c r="O4" s="52"/>
      <c r="P4" s="52"/>
      <c r="Q4" s="52"/>
      <c r="R4" s="49"/>
      <c r="S4" s="49"/>
      <c r="T4" s="49"/>
    </row>
    <row r="5" spans="1:20" x14ac:dyDescent="0.25">
      <c r="A5" s="26" t="s">
        <v>33</v>
      </c>
      <c r="B5" s="42"/>
      <c r="C5" s="14"/>
      <c r="D5" s="14"/>
      <c r="E5" s="14"/>
      <c r="F5" s="14"/>
      <c r="G5" s="14"/>
      <c r="H5" s="48"/>
      <c r="I5" s="48"/>
      <c r="J5" s="45"/>
      <c r="K5" s="45"/>
      <c r="L5" s="45"/>
      <c r="M5" s="52"/>
      <c r="N5" s="52"/>
      <c r="O5" s="52"/>
      <c r="P5" s="52"/>
      <c r="Q5" s="52"/>
      <c r="R5" s="49"/>
      <c r="S5" s="49"/>
      <c r="T5" s="49"/>
    </row>
    <row r="6" spans="1:20" x14ac:dyDescent="0.25">
      <c r="A6" s="8"/>
      <c r="C6" s="13" t="s">
        <v>31</v>
      </c>
      <c r="J6" s="45"/>
      <c r="K6" s="45"/>
      <c r="L6" s="45"/>
      <c r="M6" s="52"/>
      <c r="N6" s="52"/>
      <c r="O6" s="52"/>
      <c r="P6" s="52"/>
      <c r="Q6" s="52"/>
      <c r="R6" s="49"/>
      <c r="S6" s="49"/>
      <c r="T6" s="49"/>
    </row>
    <row r="7" spans="1:20" ht="15.75" x14ac:dyDescent="0.25">
      <c r="A7" s="8"/>
      <c r="B7" s="3" t="s">
        <v>30</v>
      </c>
      <c r="C7" s="10" t="s">
        <v>16</v>
      </c>
      <c r="D7" s="2" t="s">
        <v>17</v>
      </c>
      <c r="E7" s="2" t="s">
        <v>18</v>
      </c>
      <c r="F7" s="2" t="s">
        <v>19</v>
      </c>
      <c r="G7" s="2" t="s">
        <v>20</v>
      </c>
      <c r="H7" s="2"/>
      <c r="I7" s="2"/>
      <c r="J7" s="2"/>
      <c r="K7" s="2"/>
      <c r="L7" s="2"/>
      <c r="M7" s="52"/>
      <c r="N7" s="52"/>
      <c r="O7" s="52"/>
      <c r="P7" s="52"/>
      <c r="Q7" s="52"/>
      <c r="R7" s="49"/>
      <c r="S7" s="49"/>
      <c r="T7" s="49"/>
    </row>
    <row r="8" spans="1:20" x14ac:dyDescent="0.25">
      <c r="A8" s="3">
        <v>1</v>
      </c>
      <c r="B8" s="7">
        <v>19.8</v>
      </c>
      <c r="C8" s="4">
        <v>2516.9</v>
      </c>
      <c r="D8" s="4">
        <v>7348.3720000000003</v>
      </c>
      <c r="E8" s="4">
        <v>579.66700000000003</v>
      </c>
      <c r="F8" s="4">
        <v>2170.3029999999999</v>
      </c>
      <c r="G8" s="4">
        <v>779.65899999999999</v>
      </c>
      <c r="H8" s="4"/>
      <c r="I8" s="4"/>
      <c r="J8" s="4"/>
      <c r="K8" s="4"/>
      <c r="L8" s="4"/>
      <c r="M8" s="52"/>
      <c r="N8" s="52"/>
      <c r="O8" s="52"/>
      <c r="P8" s="52"/>
      <c r="Q8" s="52"/>
      <c r="R8" s="49"/>
      <c r="S8" s="49"/>
      <c r="T8" s="49"/>
    </row>
    <row r="9" spans="1:20" x14ac:dyDescent="0.25">
      <c r="A9" s="3">
        <v>2</v>
      </c>
      <c r="B9" s="7">
        <v>33</v>
      </c>
      <c r="C9" s="4">
        <v>4357.4750000000004</v>
      </c>
      <c r="D9" s="4">
        <v>15505.236000000001</v>
      </c>
      <c r="E9" s="4">
        <v>1100.2860000000001</v>
      </c>
      <c r="F9" s="4">
        <v>4247.951</v>
      </c>
      <c r="G9" s="4">
        <v>1339.5909999999999</v>
      </c>
      <c r="H9" s="4"/>
      <c r="I9" s="4"/>
      <c r="J9" s="4"/>
      <c r="K9" s="4"/>
      <c r="L9" s="4"/>
      <c r="M9" s="52"/>
      <c r="N9" s="52"/>
      <c r="O9" s="52"/>
      <c r="P9" s="52"/>
      <c r="Q9" s="52"/>
      <c r="R9" s="49"/>
      <c r="S9" s="49"/>
      <c r="T9" s="49"/>
    </row>
    <row r="10" spans="1:20" x14ac:dyDescent="0.25">
      <c r="A10" s="3">
        <v>3</v>
      </c>
      <c r="B10" s="7">
        <v>46.2</v>
      </c>
      <c r="C10" s="4">
        <v>6710.4880000000003</v>
      </c>
      <c r="D10" s="4">
        <v>25553.842000000001</v>
      </c>
      <c r="E10" s="4">
        <v>1544.6289999999999</v>
      </c>
      <c r="F10" s="4">
        <v>7330.3310000000001</v>
      </c>
      <c r="G10" s="4">
        <v>2124.857</v>
      </c>
      <c r="H10" s="4"/>
      <c r="I10" s="4"/>
      <c r="J10" s="4"/>
      <c r="K10" s="4"/>
      <c r="L10" s="4"/>
      <c r="M10" s="52"/>
      <c r="N10" s="52"/>
      <c r="O10" s="52"/>
      <c r="P10" s="52"/>
      <c r="Q10" s="52"/>
      <c r="R10" s="49"/>
      <c r="S10" s="49"/>
      <c r="T10" s="49"/>
    </row>
    <row r="11" spans="1:20" x14ac:dyDescent="0.25">
      <c r="A11" s="3">
        <v>4</v>
      </c>
      <c r="B11" s="7">
        <v>59.4</v>
      </c>
      <c r="C11" s="4">
        <v>8911.8539999999994</v>
      </c>
      <c r="D11" s="4">
        <v>35104.957999999999</v>
      </c>
      <c r="E11" s="4">
        <v>2059.9259999999999</v>
      </c>
      <c r="F11" s="4">
        <v>10683.282999999999</v>
      </c>
      <c r="G11" s="4">
        <v>2807.3429999999998</v>
      </c>
      <c r="H11" s="4"/>
      <c r="I11" s="4"/>
      <c r="J11" s="4"/>
      <c r="K11" s="4"/>
      <c r="L11" s="4"/>
      <c r="M11" s="52"/>
      <c r="N11" s="52"/>
      <c r="O11" s="52"/>
      <c r="P11" s="52"/>
      <c r="Q11" s="52"/>
      <c r="R11" s="49"/>
      <c r="S11" s="49"/>
      <c r="T11" s="49"/>
    </row>
    <row r="12" spans="1:20" x14ac:dyDescent="0.25">
      <c r="A12" s="3">
        <v>5</v>
      </c>
      <c r="B12" s="7">
        <v>105.6</v>
      </c>
      <c r="C12" s="4">
        <v>14896.879000000001</v>
      </c>
      <c r="D12" s="4">
        <v>60400.249000000003</v>
      </c>
      <c r="E12" s="4">
        <v>5194.6949999999997</v>
      </c>
      <c r="F12" s="4">
        <v>23283.129000000001</v>
      </c>
      <c r="G12" s="4">
        <v>5124.107</v>
      </c>
      <c r="H12" s="4"/>
      <c r="I12" s="4"/>
      <c r="J12" s="4"/>
      <c r="K12" s="4"/>
      <c r="L12" s="4"/>
      <c r="M12" s="52"/>
      <c r="N12" s="52"/>
      <c r="O12" s="52"/>
      <c r="P12" s="52"/>
      <c r="Q12" s="52"/>
      <c r="R12" s="49"/>
      <c r="S12" s="49"/>
      <c r="T12" s="49"/>
    </row>
    <row r="13" spans="1:20" x14ac:dyDescent="0.25">
      <c r="A13" s="3">
        <v>6</v>
      </c>
      <c r="B13" s="7">
        <v>158.4</v>
      </c>
      <c r="C13" s="4">
        <v>21616.924999999999</v>
      </c>
      <c r="D13" s="7">
        <v>82547.183999999994</v>
      </c>
      <c r="E13" s="7">
        <v>10269.441000000001</v>
      </c>
      <c r="F13" s="7">
        <v>38699.22</v>
      </c>
      <c r="G13" s="7">
        <v>7926.4679999999998</v>
      </c>
      <c r="H13" s="7"/>
      <c r="I13" s="7"/>
      <c r="J13" s="7"/>
      <c r="K13" s="4"/>
      <c r="L13" s="4"/>
      <c r="M13" s="52"/>
      <c r="N13" s="52"/>
      <c r="O13" s="52"/>
      <c r="P13" s="52"/>
      <c r="Q13" s="52"/>
      <c r="R13" s="49"/>
      <c r="S13" s="49"/>
      <c r="T13" s="49"/>
    </row>
    <row r="14" spans="1:20" x14ac:dyDescent="0.25">
      <c r="A14" s="3">
        <v>7</v>
      </c>
      <c r="B14" s="7">
        <v>211.2</v>
      </c>
      <c r="C14" s="4">
        <v>27803.576000000001</v>
      </c>
      <c r="D14" s="4">
        <v>99202.535000000003</v>
      </c>
      <c r="E14" s="4">
        <v>16028.290999999999</v>
      </c>
      <c r="F14" s="4">
        <v>53683.942000000003</v>
      </c>
      <c r="G14" s="4">
        <v>10314.486999999999</v>
      </c>
      <c r="H14" s="4"/>
      <c r="I14" s="4"/>
      <c r="J14" s="4"/>
      <c r="K14" s="4"/>
      <c r="L14" s="4"/>
      <c r="M14" s="52"/>
      <c r="N14" s="52"/>
      <c r="O14" s="52"/>
      <c r="P14" s="52"/>
      <c r="Q14" s="52"/>
      <c r="R14" s="49"/>
      <c r="S14" s="49"/>
    </row>
    <row r="15" spans="1:20" x14ac:dyDescent="0.25">
      <c r="A15" s="3">
        <v>8</v>
      </c>
      <c r="B15" s="4">
        <v>264</v>
      </c>
      <c r="C15" s="4">
        <v>34152.387999999999</v>
      </c>
      <c r="D15" s="4">
        <v>111611.66800000001</v>
      </c>
      <c r="E15" s="4">
        <v>20957.04</v>
      </c>
      <c r="F15" s="4">
        <v>70993.197</v>
      </c>
      <c r="G15" s="4">
        <v>12468.790999999999</v>
      </c>
      <c r="H15" s="4"/>
      <c r="I15" s="4"/>
      <c r="J15" s="4"/>
      <c r="K15" s="4"/>
      <c r="L15" s="4"/>
      <c r="M15" s="52"/>
      <c r="N15" s="52"/>
      <c r="O15" s="52"/>
      <c r="P15" s="52"/>
      <c r="Q15" s="52"/>
    </row>
    <row r="16" spans="1:20" x14ac:dyDescent="0.25">
      <c r="A16" s="3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52"/>
      <c r="N16" s="52"/>
      <c r="O16" s="52"/>
      <c r="P16" s="52"/>
      <c r="Q16" s="52"/>
    </row>
    <row r="17" spans="1:17" x14ac:dyDescent="0.25">
      <c r="A17" s="3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52"/>
      <c r="N17" s="52"/>
      <c r="O17" s="52"/>
      <c r="P17" s="52"/>
      <c r="Q17" s="52"/>
    </row>
    <row r="18" spans="1:17" x14ac:dyDescent="0.25">
      <c r="A18" s="3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52"/>
      <c r="N18" s="52"/>
      <c r="O18" s="52"/>
      <c r="P18" s="52"/>
      <c r="Q18" s="52"/>
    </row>
    <row r="19" spans="1:17" x14ac:dyDescent="0.25">
      <c r="A19" s="3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52"/>
      <c r="N19" s="52"/>
      <c r="O19" s="52"/>
      <c r="P19" s="52"/>
      <c r="Q19" s="52"/>
    </row>
    <row r="20" spans="1:17" x14ac:dyDescent="0.25">
      <c r="A20" s="3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52"/>
      <c r="N20" s="52"/>
      <c r="O20" s="52"/>
      <c r="P20" s="52"/>
      <c r="Q20" s="52"/>
    </row>
    <row r="21" spans="1:17" x14ac:dyDescent="0.25">
      <c r="A21" s="3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52"/>
      <c r="N21" s="52"/>
      <c r="O21" s="52"/>
      <c r="P21" s="52"/>
      <c r="Q21" s="52"/>
    </row>
    <row r="22" spans="1:17" x14ac:dyDescent="0.25">
      <c r="A22" s="3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52"/>
      <c r="N22" s="52"/>
      <c r="O22" s="52"/>
      <c r="P22" s="52"/>
      <c r="Q22" s="52"/>
    </row>
    <row r="23" spans="1:17" x14ac:dyDescent="0.25">
      <c r="A23" s="3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52"/>
      <c r="N23" s="52"/>
      <c r="O23" s="52"/>
      <c r="P23" s="52"/>
      <c r="Q23" s="52"/>
    </row>
    <row r="24" spans="1:17" x14ac:dyDescent="0.25">
      <c r="A24" s="3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52"/>
      <c r="N24" s="52"/>
      <c r="O24" s="52"/>
      <c r="P24" s="52"/>
      <c r="Q24" s="52"/>
    </row>
    <row r="25" spans="1:17" x14ac:dyDescent="0.25">
      <c r="A25" s="3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52"/>
      <c r="N25" s="52"/>
      <c r="O25" s="52"/>
      <c r="P25" s="52"/>
      <c r="Q25" s="52"/>
    </row>
    <row r="26" spans="1:17" x14ac:dyDescent="0.25">
      <c r="A26" s="3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52"/>
      <c r="N26" s="52"/>
      <c r="O26" s="52"/>
      <c r="P26" s="52"/>
      <c r="Q26" s="52"/>
    </row>
    <row r="27" spans="1:17" x14ac:dyDescent="0.25">
      <c r="A27" s="3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52"/>
      <c r="N27" s="52"/>
      <c r="O27" s="52"/>
      <c r="P27" s="52"/>
      <c r="Q27" s="52"/>
    </row>
    <row r="28" spans="1:17" x14ac:dyDescent="0.25">
      <c r="A28" s="3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52"/>
      <c r="N28" s="52"/>
      <c r="O28" s="52"/>
      <c r="P28" s="52"/>
      <c r="Q28" s="52"/>
    </row>
    <row r="29" spans="1:17" x14ac:dyDescent="0.25">
      <c r="A29" s="3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52"/>
      <c r="N29" s="52"/>
      <c r="O29" s="52"/>
      <c r="P29" s="52"/>
      <c r="Q29" s="52"/>
    </row>
    <row r="30" spans="1:17" x14ac:dyDescent="0.25">
      <c r="A30" s="3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52"/>
      <c r="N30" s="52"/>
      <c r="O30" s="52"/>
      <c r="P30" s="52"/>
      <c r="Q30" s="52"/>
    </row>
    <row r="31" spans="1:17" x14ac:dyDescent="0.25">
      <c r="A31" s="3"/>
      <c r="B31" s="4"/>
      <c r="C31" s="4"/>
      <c r="D31" s="4"/>
      <c r="E31" s="4"/>
      <c r="F31" s="4"/>
      <c r="G31" s="7"/>
      <c r="H31" s="7"/>
      <c r="I31" s="7"/>
      <c r="J31" s="7"/>
      <c r="K31" s="7"/>
      <c r="L31" s="7"/>
    </row>
    <row r="32" spans="1:17" x14ac:dyDescent="0.25">
      <c r="A32" s="3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</row>
    <row r="33" spans="1:12" x14ac:dyDescent="0.25">
      <c r="A33" s="3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</row>
    <row r="34" spans="1:12" x14ac:dyDescent="0.25">
      <c r="A34" s="3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</row>
    <row r="35" spans="1:12" x14ac:dyDescent="0.25">
      <c r="A35" s="3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</row>
    <row r="36" spans="1:12" x14ac:dyDescent="0.25">
      <c r="A36" s="3"/>
      <c r="B36" s="4"/>
      <c r="C36"/>
      <c r="D36" s="4"/>
      <c r="E36" s="4"/>
      <c r="F36" s="4"/>
      <c r="G36" s="4"/>
      <c r="H36" s="4"/>
      <c r="I36" s="4"/>
      <c r="J36" s="4"/>
      <c r="K36" s="4"/>
      <c r="L36" s="4"/>
    </row>
    <row r="37" spans="1:12" x14ac:dyDescent="0.25">
      <c r="A37" s="3"/>
      <c r="B37" s="4"/>
      <c r="C37"/>
      <c r="D37" s="4"/>
      <c r="E37" s="4"/>
      <c r="F37" s="4"/>
      <c r="G37" s="4"/>
      <c r="H37" s="4"/>
      <c r="I37" s="4"/>
      <c r="J37" s="4"/>
      <c r="K37" s="4"/>
      <c r="L37" s="4"/>
    </row>
    <row r="38" spans="1:12" x14ac:dyDescent="0.25">
      <c r="A38" s="3"/>
      <c r="B38" s="4"/>
      <c r="C38"/>
      <c r="D38" s="4"/>
      <c r="E38" s="4"/>
      <c r="F38" s="4"/>
      <c r="G38" s="4"/>
      <c r="H38" s="4"/>
      <c r="I38" s="4"/>
      <c r="J38" s="4"/>
      <c r="K38" s="4"/>
      <c r="L38" s="4"/>
    </row>
    <row r="39" spans="1:12" x14ac:dyDescent="0.25">
      <c r="A39" s="3"/>
      <c r="B39" s="4"/>
      <c r="C39"/>
      <c r="D39" s="4"/>
      <c r="E39" s="4"/>
      <c r="F39" s="4"/>
      <c r="G39" s="4"/>
      <c r="H39" s="4"/>
      <c r="I39" s="4"/>
      <c r="J39" s="4"/>
      <c r="K39" s="4"/>
      <c r="L39" s="4"/>
    </row>
    <row r="40" spans="1:12" x14ac:dyDescent="0.25">
      <c r="A40" s="3"/>
      <c r="B40" s="4"/>
      <c r="C40"/>
      <c r="D40" s="4"/>
      <c r="E40" s="4"/>
      <c r="F40" s="4"/>
      <c r="G40" s="4"/>
      <c r="H40" s="4"/>
      <c r="I40" s="4"/>
      <c r="J40" s="4"/>
      <c r="K40" s="4"/>
      <c r="L40" s="4"/>
    </row>
    <row r="41" spans="1:12" x14ac:dyDescent="0.25">
      <c r="A41" s="3"/>
      <c r="B41" s="4"/>
      <c r="C41"/>
      <c r="D41" s="4"/>
      <c r="E41" s="4"/>
      <c r="F41" s="4"/>
      <c r="G41" s="4"/>
      <c r="H41" s="4"/>
      <c r="I41" s="4"/>
      <c r="J41" s="4"/>
      <c r="K41" s="4"/>
      <c r="L41" s="4"/>
    </row>
    <row r="42" spans="1:12" x14ac:dyDescent="0.25">
      <c r="A42" s="3"/>
      <c r="B42" s="4"/>
      <c r="C42"/>
      <c r="D42" s="4"/>
      <c r="E42" s="4"/>
      <c r="F42" s="4"/>
      <c r="G42" s="4"/>
      <c r="H42" s="4"/>
      <c r="I42" s="4"/>
      <c r="J42" s="4"/>
      <c r="K42" s="4"/>
      <c r="L42" s="4"/>
    </row>
    <row r="43" spans="1:12" x14ac:dyDescent="0.25">
      <c r="A43" s="3"/>
      <c r="B43" s="4"/>
      <c r="C43"/>
      <c r="D43" s="4"/>
      <c r="E43" s="4"/>
      <c r="F43" s="4"/>
      <c r="G43" s="4"/>
      <c r="H43" s="4"/>
      <c r="I43" s="4"/>
      <c r="J43" s="4"/>
      <c r="K43" s="4"/>
      <c r="L43" s="4"/>
    </row>
    <row r="44" spans="1:12" x14ac:dyDescent="0.25">
      <c r="A44" s="3"/>
      <c r="B44" s="4"/>
      <c r="C44"/>
      <c r="D44" s="4"/>
      <c r="E44" s="4"/>
      <c r="F44" s="4"/>
      <c r="G44" s="4"/>
      <c r="H44" s="4"/>
      <c r="I44" s="4"/>
      <c r="J44" s="4"/>
      <c r="K44" s="4"/>
      <c r="L44" s="4"/>
    </row>
    <row r="45" spans="1:12" x14ac:dyDescent="0.25">
      <c r="A45" s="3"/>
      <c r="B45" s="4"/>
      <c r="C45"/>
      <c r="D45" s="4"/>
      <c r="E45" s="4"/>
      <c r="F45" s="4"/>
      <c r="G45" s="4"/>
      <c r="H45" s="4"/>
      <c r="I45" s="4"/>
      <c r="J45" s="4"/>
      <c r="K45" s="4"/>
      <c r="L45" s="4"/>
    </row>
    <row r="46" spans="1:12" x14ac:dyDescent="0.25">
      <c r="A46" s="3"/>
      <c r="B46" s="4"/>
      <c r="C46"/>
      <c r="D46" s="4"/>
      <c r="E46" s="4"/>
      <c r="F46" s="4"/>
      <c r="G46" s="4"/>
      <c r="H46" s="4"/>
      <c r="I46" s="4"/>
      <c r="J46" s="4"/>
      <c r="K46" s="4"/>
      <c r="L46" s="4"/>
    </row>
    <row r="47" spans="1:12" x14ac:dyDescent="0.25">
      <c r="A47" s="3"/>
      <c r="B47" s="4"/>
      <c r="C47"/>
      <c r="D47" s="4"/>
      <c r="E47" s="4"/>
      <c r="F47" s="4"/>
      <c r="G47" s="4"/>
      <c r="H47" s="4"/>
      <c r="I47" s="4"/>
      <c r="J47" s="4"/>
      <c r="K47" s="4"/>
      <c r="L47" s="4"/>
    </row>
    <row r="48" spans="1:12" x14ac:dyDescent="0.25">
      <c r="A48" s="3"/>
      <c r="B48" s="4"/>
      <c r="C48"/>
      <c r="D48" s="4"/>
      <c r="E48" s="4"/>
      <c r="F48" s="4"/>
      <c r="G48" s="4"/>
      <c r="H48" s="4"/>
      <c r="I48" s="4"/>
      <c r="J48" s="4"/>
      <c r="K48" s="4"/>
      <c r="L48" s="4"/>
    </row>
    <row r="49" spans="1:12" x14ac:dyDescent="0.25">
      <c r="A49" s="3"/>
      <c r="B49" s="4"/>
      <c r="C49"/>
      <c r="D49" s="4"/>
      <c r="E49" s="4"/>
      <c r="F49" s="4"/>
      <c r="G49" s="4"/>
      <c r="H49" s="4"/>
      <c r="I49" s="4"/>
      <c r="J49" s="4"/>
      <c r="K49" s="4"/>
      <c r="L49" s="4"/>
    </row>
    <row r="50" spans="1:12" x14ac:dyDescent="0.25">
      <c r="A50" s="3"/>
      <c r="B50" s="4"/>
      <c r="C50"/>
      <c r="D50" s="4"/>
      <c r="E50" s="4"/>
      <c r="F50" s="4"/>
      <c r="G50" s="4"/>
      <c r="H50" s="4"/>
      <c r="I50" s="4"/>
      <c r="J50" s="4"/>
      <c r="K50" s="4"/>
      <c r="L50" s="4"/>
    </row>
    <row r="51" spans="1:12" x14ac:dyDescent="0.25">
      <c r="A51" s="3"/>
      <c r="B51" s="4"/>
      <c r="C51"/>
      <c r="D51" s="4"/>
      <c r="E51" s="4"/>
      <c r="F51" s="4"/>
      <c r="G51" s="4"/>
      <c r="H51" s="4"/>
      <c r="I51" s="4"/>
      <c r="J51" s="4"/>
      <c r="K51" s="4"/>
      <c r="L51" s="4"/>
    </row>
    <row r="52" spans="1:12" x14ac:dyDescent="0.25">
      <c r="A52" s="3"/>
      <c r="B52" s="4"/>
      <c r="C52"/>
      <c r="D52" s="4"/>
      <c r="E52" s="4"/>
      <c r="F52" s="4"/>
      <c r="G52" s="4"/>
      <c r="H52" s="4"/>
      <c r="I52" s="4"/>
      <c r="J52" s="4"/>
      <c r="K52" s="4"/>
      <c r="L52" s="4"/>
    </row>
    <row r="53" spans="1:12" x14ac:dyDescent="0.25">
      <c r="B53" s="4"/>
      <c r="C53"/>
      <c r="D53" s="4"/>
      <c r="E53" s="4"/>
      <c r="F53" s="4"/>
      <c r="G53" s="4"/>
      <c r="H53" s="4"/>
      <c r="I53" s="4"/>
      <c r="J53" s="4"/>
      <c r="K53" s="4"/>
      <c r="L53" s="4"/>
    </row>
    <row r="54" spans="1:12" x14ac:dyDescent="0.25">
      <c r="B54" s="4"/>
      <c r="C54"/>
      <c r="D54" s="4"/>
      <c r="E54" s="4"/>
      <c r="F54" s="4"/>
      <c r="G54" s="4"/>
      <c r="H54" s="4"/>
      <c r="I54" s="4"/>
      <c r="J54" s="4"/>
      <c r="K54" s="4"/>
      <c r="L54" s="4"/>
    </row>
    <row r="55" spans="1:12" x14ac:dyDescent="0.25">
      <c r="B55" s="4"/>
      <c r="C55"/>
      <c r="D55" s="4"/>
      <c r="E55" s="4"/>
      <c r="F55" s="4"/>
      <c r="G55" s="4"/>
      <c r="H55" s="4"/>
      <c r="I55" s="4"/>
      <c r="J55" s="4"/>
      <c r="K55" s="4"/>
      <c r="L55" s="4"/>
    </row>
    <row r="56" spans="1:12" x14ac:dyDescent="0.25">
      <c r="B56" s="4"/>
      <c r="C56"/>
      <c r="D56" s="4"/>
      <c r="E56" s="4"/>
      <c r="F56" s="4"/>
      <c r="G56" s="4"/>
      <c r="H56" s="4"/>
      <c r="I56" s="4"/>
      <c r="J56" s="4"/>
      <c r="K56" s="4"/>
      <c r="L56" s="4"/>
    </row>
    <row r="57" spans="1:12" x14ac:dyDescent="0.25">
      <c r="B57" s="4"/>
      <c r="C57"/>
      <c r="D57" s="4"/>
      <c r="E57" s="4"/>
      <c r="F57" s="4"/>
      <c r="G57" s="4"/>
      <c r="H57" s="4"/>
      <c r="I57" s="4"/>
      <c r="J57" s="4"/>
      <c r="K57" s="4"/>
      <c r="L57" s="4"/>
    </row>
    <row r="58" spans="1:12" x14ac:dyDescent="0.25">
      <c r="C58"/>
    </row>
    <row r="59" spans="1:12" x14ac:dyDescent="0.25">
      <c r="C59"/>
    </row>
    <row r="60" spans="1:12" x14ac:dyDescent="0.25">
      <c r="C60"/>
    </row>
    <row r="61" spans="1:12" x14ac:dyDescent="0.25">
      <c r="C61"/>
    </row>
    <row r="62" spans="1:12" x14ac:dyDescent="0.25">
      <c r="C62"/>
    </row>
    <row r="63" spans="1:12" x14ac:dyDescent="0.25">
      <c r="C63"/>
    </row>
    <row r="64" spans="1:12" x14ac:dyDescent="0.25">
      <c r="C64"/>
    </row>
    <row r="65" spans="3:3" x14ac:dyDescent="0.25">
      <c r="C65"/>
    </row>
    <row r="66" spans="3:3" x14ac:dyDescent="0.25">
      <c r="C66"/>
    </row>
    <row r="67" spans="3:3" x14ac:dyDescent="0.25">
      <c r="C67"/>
    </row>
    <row r="68" spans="3:3" x14ac:dyDescent="0.25">
      <c r="C68"/>
    </row>
    <row r="69" spans="3:3" x14ac:dyDescent="0.25">
      <c r="C69"/>
    </row>
    <row r="70" spans="3:3" x14ac:dyDescent="0.25">
      <c r="C70"/>
    </row>
    <row r="71" spans="3:3" x14ac:dyDescent="0.25">
      <c r="C71"/>
    </row>
    <row r="72" spans="3:3" x14ac:dyDescent="0.25">
      <c r="C72"/>
    </row>
    <row r="73" spans="3:3" x14ac:dyDescent="0.25">
      <c r="C73"/>
    </row>
    <row r="74" spans="3:3" x14ac:dyDescent="0.25">
      <c r="C74"/>
    </row>
    <row r="75" spans="3:3" x14ac:dyDescent="0.25">
      <c r="C75"/>
    </row>
    <row r="76" spans="3:3" x14ac:dyDescent="0.25">
      <c r="C76"/>
    </row>
    <row r="77" spans="3:3" x14ac:dyDescent="0.25">
      <c r="C77"/>
    </row>
    <row r="78" spans="3:3" x14ac:dyDescent="0.25">
      <c r="C78"/>
    </row>
    <row r="79" spans="3:3" x14ac:dyDescent="0.25">
      <c r="C79"/>
    </row>
    <row r="80" spans="3:3" x14ac:dyDescent="0.25">
      <c r="C80"/>
    </row>
    <row r="81" spans="3:3" x14ac:dyDescent="0.25">
      <c r="C81"/>
    </row>
    <row r="82" spans="3:3" x14ac:dyDescent="0.25">
      <c r="C82"/>
    </row>
    <row r="83" spans="3:3" x14ac:dyDescent="0.25">
      <c r="C83"/>
    </row>
    <row r="84" spans="3:3" x14ac:dyDescent="0.25">
      <c r="C84"/>
    </row>
    <row r="85" spans="3:3" x14ac:dyDescent="0.25">
      <c r="C85"/>
    </row>
    <row r="86" spans="3:3" x14ac:dyDescent="0.25">
      <c r="C86"/>
    </row>
    <row r="87" spans="3:3" x14ac:dyDescent="0.25">
      <c r="C87"/>
    </row>
    <row r="88" spans="3:3" x14ac:dyDescent="0.25">
      <c r="C88"/>
    </row>
    <row r="89" spans="3:3" x14ac:dyDescent="0.25">
      <c r="C89"/>
    </row>
    <row r="90" spans="3:3" x14ac:dyDescent="0.25">
      <c r="C90"/>
    </row>
    <row r="91" spans="3:3" x14ac:dyDescent="0.25">
      <c r="C91"/>
    </row>
    <row r="92" spans="3:3" x14ac:dyDescent="0.25">
      <c r="C92"/>
    </row>
    <row r="93" spans="3:3" x14ac:dyDescent="0.25">
      <c r="C93"/>
    </row>
    <row r="94" spans="3:3" x14ac:dyDescent="0.25">
      <c r="C94"/>
    </row>
    <row r="95" spans="3:3" x14ac:dyDescent="0.25">
      <c r="C95"/>
    </row>
    <row r="96" spans="3:3" x14ac:dyDescent="0.25">
      <c r="C96"/>
    </row>
    <row r="97" spans="3:3" x14ac:dyDescent="0.25">
      <c r="C97"/>
    </row>
    <row r="98" spans="3:3" x14ac:dyDescent="0.25">
      <c r="C98"/>
    </row>
    <row r="99" spans="3:3" x14ac:dyDescent="0.25">
      <c r="C99"/>
    </row>
    <row r="100" spans="3:3" x14ac:dyDescent="0.25">
      <c r="C100"/>
    </row>
    <row r="101" spans="3:3" x14ac:dyDescent="0.25">
      <c r="C101"/>
    </row>
    <row r="102" spans="3:3" x14ac:dyDescent="0.25">
      <c r="C102"/>
    </row>
    <row r="103" spans="3:3" x14ac:dyDescent="0.25">
      <c r="C103"/>
    </row>
    <row r="104" spans="3:3" x14ac:dyDescent="0.25">
      <c r="C104"/>
    </row>
    <row r="105" spans="3:3" x14ac:dyDescent="0.25">
      <c r="C105"/>
    </row>
    <row r="106" spans="3:3" x14ac:dyDescent="0.25">
      <c r="C106"/>
    </row>
    <row r="107" spans="3:3" x14ac:dyDescent="0.25">
      <c r="C107"/>
    </row>
    <row r="108" spans="3:3" x14ac:dyDescent="0.25">
      <c r="C108"/>
    </row>
    <row r="109" spans="3:3" x14ac:dyDescent="0.25">
      <c r="C109"/>
    </row>
    <row r="110" spans="3:3" x14ac:dyDescent="0.25">
      <c r="C110"/>
    </row>
    <row r="111" spans="3:3" x14ac:dyDescent="0.25">
      <c r="C111"/>
    </row>
  </sheetData>
  <conditionalFormatting sqref="B12:B57 H33:L57 G9:I11 J9:J12 G8:L8 K9:L23 G26:L29">
    <cfRule type="expression" dxfId="36" priority="100">
      <formula>B8&lt;&gt;""</formula>
    </cfRule>
  </conditionalFormatting>
  <conditionalFormatting sqref="C7">
    <cfRule type="expression" dxfId="35" priority="88">
      <formula>C7&lt;&gt;""</formula>
    </cfRule>
  </conditionalFormatting>
  <conditionalFormatting sqref="D7">
    <cfRule type="expression" dxfId="34" priority="87">
      <formula>D7&lt;&gt;""</formula>
    </cfRule>
  </conditionalFormatting>
  <conditionalFormatting sqref="E7">
    <cfRule type="expression" dxfId="33" priority="86">
      <formula>E7&lt;&gt;""</formula>
    </cfRule>
  </conditionalFormatting>
  <conditionalFormatting sqref="F7">
    <cfRule type="expression" dxfId="32" priority="85">
      <formula>F7&lt;&gt;""</formula>
    </cfRule>
  </conditionalFormatting>
  <conditionalFormatting sqref="G7:L7">
    <cfRule type="expression" dxfId="31" priority="84">
      <formula>G7&lt;&gt;""</formula>
    </cfRule>
  </conditionalFormatting>
  <conditionalFormatting sqref="B11">
    <cfRule type="expression" dxfId="30" priority="78">
      <formula>B11&lt;&gt;""</formula>
    </cfRule>
  </conditionalFormatting>
  <conditionalFormatting sqref="B10">
    <cfRule type="expression" dxfId="29" priority="77">
      <formula>B10&lt;&gt;""</formula>
    </cfRule>
  </conditionalFormatting>
  <conditionalFormatting sqref="B9">
    <cfRule type="expression" dxfId="28" priority="76">
      <formula>B9&lt;&gt;""</formula>
    </cfRule>
  </conditionalFormatting>
  <conditionalFormatting sqref="B8">
    <cfRule type="expression" dxfId="27" priority="75">
      <formula>B8&lt;&gt;""</formula>
    </cfRule>
  </conditionalFormatting>
  <conditionalFormatting sqref="D15:H15">
    <cfRule type="expression" dxfId="26" priority="74">
      <formula>D15&lt;&gt;""</formula>
    </cfRule>
  </conditionalFormatting>
  <conditionalFormatting sqref="C10:C35">
    <cfRule type="expression" dxfId="25" priority="72">
      <formula>C10&lt;&gt;""</formula>
    </cfRule>
  </conditionalFormatting>
  <conditionalFormatting sqref="C9">
    <cfRule type="expression" dxfId="24" priority="71">
      <formula>C9&lt;&gt;""</formula>
    </cfRule>
  </conditionalFormatting>
  <conditionalFormatting sqref="C8">
    <cfRule type="expression" dxfId="23" priority="70">
      <formula>C8&lt;&gt;""</formula>
    </cfRule>
  </conditionalFormatting>
  <conditionalFormatting sqref="D12:D14 D16:D57">
    <cfRule type="expression" dxfId="22" priority="69">
      <formula>D12&lt;&gt;""</formula>
    </cfRule>
  </conditionalFormatting>
  <conditionalFormatting sqref="D11">
    <cfRule type="expression" dxfId="21" priority="68">
      <formula>D11&lt;&gt;""</formula>
    </cfRule>
  </conditionalFormatting>
  <conditionalFormatting sqref="D10">
    <cfRule type="expression" dxfId="20" priority="67">
      <formula>D10&lt;&gt;""</formula>
    </cfRule>
  </conditionalFormatting>
  <conditionalFormatting sqref="D9">
    <cfRule type="expression" dxfId="19" priority="66">
      <formula>D9&lt;&gt;""</formula>
    </cfRule>
  </conditionalFormatting>
  <conditionalFormatting sqref="D8">
    <cfRule type="expression" dxfId="18" priority="65">
      <formula>D8&lt;&gt;""</formula>
    </cfRule>
  </conditionalFormatting>
  <conditionalFormatting sqref="E12:E14 E16:E57">
    <cfRule type="expression" dxfId="17" priority="64">
      <formula>E12&lt;&gt;""</formula>
    </cfRule>
  </conditionalFormatting>
  <conditionalFormatting sqref="E11">
    <cfRule type="expression" dxfId="16" priority="63">
      <formula>E11&lt;&gt;""</formula>
    </cfRule>
  </conditionalFormatting>
  <conditionalFormatting sqref="E10">
    <cfRule type="expression" dxfId="15" priority="62">
      <formula>E10&lt;&gt;""</formula>
    </cfRule>
  </conditionalFormatting>
  <conditionalFormatting sqref="E9">
    <cfRule type="expression" dxfId="14" priority="61">
      <formula>E9&lt;&gt;""</formula>
    </cfRule>
  </conditionalFormatting>
  <conditionalFormatting sqref="E8">
    <cfRule type="expression" dxfId="13" priority="60">
      <formula>E8&lt;&gt;""</formula>
    </cfRule>
  </conditionalFormatting>
  <conditionalFormatting sqref="F12:F14 F16:F57">
    <cfRule type="expression" dxfId="12" priority="59">
      <formula>F12&lt;&gt;""</formula>
    </cfRule>
  </conditionalFormatting>
  <conditionalFormatting sqref="F11">
    <cfRule type="expression" dxfId="11" priority="58">
      <formula>F11&lt;&gt;""</formula>
    </cfRule>
  </conditionalFormatting>
  <conditionalFormatting sqref="F10">
    <cfRule type="expression" dxfId="10" priority="57">
      <formula>F10&lt;&gt;""</formula>
    </cfRule>
  </conditionalFormatting>
  <conditionalFormatting sqref="F9">
    <cfRule type="expression" dxfId="9" priority="56">
      <formula>F9&lt;&gt;""</formula>
    </cfRule>
  </conditionalFormatting>
  <conditionalFormatting sqref="F8">
    <cfRule type="expression" dxfId="8" priority="55">
      <formula>F8&lt;&gt;""</formula>
    </cfRule>
  </conditionalFormatting>
  <conditionalFormatting sqref="G30:G57 I15 G12:I14 G16:I25 K24:L25 H30:L32 J13:J25">
    <cfRule type="expression" dxfId="7" priority="54">
      <formula>G12&lt;&gt;""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nicioGrowCurve" altText="Fitok">
                <anchor moveWithCells="1">
                  <from>
                    <xdr:col>1</xdr:col>
                    <xdr:colOff>9525</xdr:colOff>
                    <xdr:row>4</xdr:row>
                    <xdr:rowOff>171450</xdr:rowOff>
                  </from>
                  <to>
                    <xdr:col>1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3" id="{83DF8B61-F619-431D-B0DF-8988612C43F0}">
            <xm:f>TempData!$D$7=0</xm:f>
            <x14:dxf>
              <font>
                <color theme="0" tint="-0.34998626667073579"/>
              </font>
            </x14:dxf>
          </x14:cfRule>
          <xm:sqref>D6</xm:sqref>
        </x14:conditionalFormatting>
        <x14:conditionalFormatting xmlns:xm="http://schemas.microsoft.com/office/excel/2006/main">
          <x14:cfRule type="expression" priority="22" id="{718F8536-BFF9-4FB6-AEDD-61C40B8DB079}">
            <xm:f>TempData!$E$7=0</xm:f>
            <x14:dxf>
              <font>
                <strike val="0"/>
                <color theme="0" tint="-0.34998626667073579"/>
              </font>
            </x14:dxf>
          </x14:cfRule>
          <xm:sqref>E6</xm:sqref>
        </x14:conditionalFormatting>
        <x14:conditionalFormatting xmlns:xm="http://schemas.microsoft.com/office/excel/2006/main">
          <x14:cfRule type="expression" priority="21" id="{B2020EC0-4559-423C-9055-0A65512D6A3D}">
            <xm:f>TempData!$F$7=0</xm:f>
            <x14:dxf>
              <font>
                <strike val="0"/>
                <color theme="0" tint="-0.34998626667073579"/>
              </font>
            </x14:dxf>
          </x14:cfRule>
          <xm:sqref>F6</xm:sqref>
        </x14:conditionalFormatting>
        <x14:conditionalFormatting xmlns:xm="http://schemas.microsoft.com/office/excel/2006/main">
          <x14:cfRule type="expression" priority="20" id="{2B1E9127-577B-4583-AAEB-9FC9FAEA8C01}">
            <xm:f>TempData!$G$7=0</xm:f>
            <x14:dxf>
              <font>
                <strike val="0"/>
                <color theme="0" tint="-0.34998626667073579"/>
              </font>
            </x14:dxf>
          </x14:cfRule>
          <xm:sqref>G6</xm:sqref>
        </x14:conditionalFormatting>
        <x14:conditionalFormatting xmlns:xm="http://schemas.microsoft.com/office/excel/2006/main">
          <x14:cfRule type="expression" priority="19" id="{EDDA30F4-4857-468F-8F73-A49660352E2A}">
            <xm:f>TempData!$H$7=0</xm:f>
            <x14:dxf>
              <font>
                <strike val="0"/>
                <color theme="0" tint="-0.34998626667073579"/>
              </font>
            </x14:dxf>
          </x14:cfRule>
          <xm:sqref>H6</xm:sqref>
        </x14:conditionalFormatting>
        <x14:conditionalFormatting xmlns:xm="http://schemas.microsoft.com/office/excel/2006/main">
          <x14:cfRule type="expression" priority="18" id="{E278C4B2-0B02-4B22-B544-ECC84407EF60}">
            <xm:f>TempData!$I$7&gt;0</xm:f>
            <x14:dxf>
              <font>
                <strike val="0"/>
                <color theme="0" tint="-0.34998626667073579"/>
              </font>
            </x14:dxf>
          </x14:cfRule>
          <xm:sqref>I1:J1 I5:I6</xm:sqref>
        </x14:conditionalFormatting>
        <x14:conditionalFormatting xmlns:xm="http://schemas.microsoft.com/office/excel/2006/main">
          <x14:cfRule type="expression" priority="16" id="{9EBE9148-3B1A-4D67-A606-6BDEDC1A64B3}">
            <xm:f>TempData!$K$7&gt;0</xm:f>
            <x14:dxf>
              <font>
                <strike val="0"/>
                <color theme="0" tint="-0.34998626667073579"/>
              </font>
            </x14:dxf>
          </x14:cfRule>
          <xm:sqref>K1:K6 L2:L6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Data-Plot</vt:lpstr>
      <vt:lpstr>TempData</vt:lpstr>
      <vt:lpstr>GrowthPlot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René</dc:creator>
  <cp:lastModifiedBy>René</cp:lastModifiedBy>
  <cp:lastPrinted>2024-01-15T20:52:39Z</cp:lastPrinted>
  <dcterms:created xsi:type="dcterms:W3CDTF">2016-03-11T03:58:56Z</dcterms:created>
  <dcterms:modified xsi:type="dcterms:W3CDTF">2024-06-20T22:33:21Z</dcterms:modified>
</cp:coreProperties>
</file>