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Sites\EliteStreet\app\assets\data\"/>
    </mc:Choice>
  </mc:AlternateContent>
  <bookViews>
    <workbookView xWindow="720" yWindow="1755" windowWidth="23115" windowHeight="12180" firstSheet="1" activeTab="8"/>
  </bookViews>
  <sheets>
    <sheet name="Code" sheetId="2" r:id="rId1"/>
    <sheet name="Raw Data" sheetId="1" r:id="rId2"/>
    <sheet name="Clean Data" sheetId="3" r:id="rId3"/>
    <sheet name="Descriptive Statistics" sheetId="4" r:id="rId4"/>
    <sheet name="Pivot Table" sheetId="5" r:id="rId5"/>
    <sheet name="F" sheetId="6" r:id="rId6"/>
    <sheet name="G" sheetId="13" r:id="rId7"/>
    <sheet name="H" sheetId="11" r:id="rId8"/>
    <sheet name="I" sheetId="10" r:id="rId9"/>
    <sheet name="Pivot_J" sheetId="14" r:id="rId10"/>
    <sheet name="K" sheetId="16" r:id="rId11"/>
  </sheets>
  <calcPr calcId="152511" concurrentCalc="0"/>
  <pivotCaches>
    <pivotCache cacheId="0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6" l="1"/>
  <c r="D26" i="16"/>
  <c r="C27" i="16"/>
  <c r="D27" i="16"/>
  <c r="C28" i="16"/>
  <c r="D28" i="16"/>
  <c r="C29" i="16"/>
  <c r="D29" i="16"/>
  <c r="F21" i="16"/>
  <c r="F20" i="16"/>
  <c r="F29" i="16"/>
  <c r="E21" i="16"/>
  <c r="E20" i="16"/>
  <c r="E29" i="16"/>
  <c r="E17" i="16"/>
  <c r="E26" i="16"/>
  <c r="F17" i="16"/>
  <c r="F26" i="16"/>
  <c r="E18" i="16"/>
  <c r="E27" i="16"/>
  <c r="F18" i="16"/>
  <c r="F27" i="16"/>
  <c r="E19" i="16"/>
  <c r="E28" i="16"/>
  <c r="F19" i="16"/>
  <c r="F28" i="16"/>
  <c r="I26" i="16"/>
  <c r="I27" i="16"/>
  <c r="I28" i="16"/>
  <c r="D21" i="16"/>
  <c r="C21" i="16"/>
  <c r="D20" i="16"/>
  <c r="C20" i="16"/>
  <c r="D19" i="16"/>
  <c r="C19" i="16"/>
  <c r="D18" i="16"/>
  <c r="C18" i="16"/>
  <c r="D17" i="16"/>
  <c r="C17" i="16"/>
  <c r="G8" i="16"/>
  <c r="G9" i="16"/>
  <c r="G10" i="16"/>
  <c r="G11" i="16"/>
  <c r="G12" i="16"/>
  <c r="F12" i="16"/>
  <c r="E12" i="16"/>
  <c r="D12" i="16"/>
  <c r="C12" i="16"/>
  <c r="C21" i="11"/>
  <c r="C17" i="11"/>
  <c r="E21" i="11"/>
  <c r="E18" i="11"/>
  <c r="E27" i="11"/>
  <c r="D21" i="11"/>
  <c r="D17" i="11"/>
  <c r="F21" i="11"/>
  <c r="F20" i="11"/>
  <c r="F29" i="11"/>
  <c r="I27" i="11"/>
  <c r="N16" i="14"/>
  <c r="G16" i="14"/>
  <c r="E16" i="14"/>
  <c r="D16" i="14"/>
  <c r="C16" i="14"/>
  <c r="N9" i="14"/>
  <c r="N10" i="14"/>
  <c r="N11" i="14"/>
  <c r="N12" i="14"/>
  <c r="N13" i="14"/>
  <c r="N14" i="14"/>
  <c r="N15" i="14"/>
  <c r="N8" i="14"/>
  <c r="I29" i="14"/>
  <c r="N29" i="14"/>
  <c r="I28" i="14"/>
  <c r="I41" i="14"/>
  <c r="H29" i="14"/>
  <c r="H28" i="14"/>
  <c r="H41" i="14"/>
  <c r="G29" i="14"/>
  <c r="G28" i="14"/>
  <c r="G41" i="14"/>
  <c r="F29" i="14"/>
  <c r="F28" i="14"/>
  <c r="F41" i="14"/>
  <c r="E29" i="14"/>
  <c r="E28" i="14"/>
  <c r="E41" i="14"/>
  <c r="D29" i="14"/>
  <c r="D28" i="14"/>
  <c r="D41" i="14"/>
  <c r="I27" i="14"/>
  <c r="I40" i="14"/>
  <c r="H27" i="14"/>
  <c r="H40" i="14"/>
  <c r="G27" i="14"/>
  <c r="G40" i="14"/>
  <c r="F27" i="14"/>
  <c r="F40" i="14"/>
  <c r="E27" i="14"/>
  <c r="E40" i="14"/>
  <c r="D27" i="14"/>
  <c r="D40" i="14"/>
  <c r="I26" i="14"/>
  <c r="I39" i="14"/>
  <c r="H26" i="14"/>
  <c r="H39" i="14"/>
  <c r="G26" i="14"/>
  <c r="G39" i="14"/>
  <c r="F26" i="14"/>
  <c r="F39" i="14"/>
  <c r="E26" i="14"/>
  <c r="E39" i="14"/>
  <c r="D26" i="14"/>
  <c r="D39" i="14"/>
  <c r="I25" i="14"/>
  <c r="I38" i="14"/>
  <c r="H25" i="14"/>
  <c r="H38" i="14"/>
  <c r="G25" i="14"/>
  <c r="G38" i="14"/>
  <c r="F25" i="14"/>
  <c r="F38" i="14"/>
  <c r="E25" i="14"/>
  <c r="E38" i="14"/>
  <c r="D25" i="14"/>
  <c r="D38" i="14"/>
  <c r="I24" i="14"/>
  <c r="I37" i="14"/>
  <c r="H24" i="14"/>
  <c r="H37" i="14"/>
  <c r="G24" i="14"/>
  <c r="G37" i="14"/>
  <c r="F24" i="14"/>
  <c r="F37" i="14"/>
  <c r="E24" i="14"/>
  <c r="E37" i="14"/>
  <c r="D24" i="14"/>
  <c r="D37" i="14"/>
  <c r="I23" i="14"/>
  <c r="I36" i="14"/>
  <c r="H23" i="14"/>
  <c r="H36" i="14"/>
  <c r="G23" i="14"/>
  <c r="G36" i="14"/>
  <c r="F23" i="14"/>
  <c r="F36" i="14"/>
  <c r="E23" i="14"/>
  <c r="E36" i="14"/>
  <c r="D23" i="14"/>
  <c r="D36" i="14"/>
  <c r="I22" i="14"/>
  <c r="I35" i="14"/>
  <c r="H22" i="14"/>
  <c r="H35" i="14"/>
  <c r="G22" i="14"/>
  <c r="G35" i="14"/>
  <c r="F22" i="14"/>
  <c r="F35" i="14"/>
  <c r="E22" i="14"/>
  <c r="E35" i="14"/>
  <c r="D22" i="14"/>
  <c r="D35" i="14"/>
  <c r="D21" i="14"/>
  <c r="D34" i="14"/>
  <c r="E21" i="14"/>
  <c r="E34" i="14"/>
  <c r="F21" i="14"/>
  <c r="F34" i="14"/>
  <c r="G21" i="14"/>
  <c r="G34" i="14"/>
  <c r="H21" i="14"/>
  <c r="H34" i="14"/>
  <c r="I21" i="14"/>
  <c r="I34" i="14"/>
  <c r="Q32" i="14"/>
  <c r="Q33" i="14"/>
  <c r="Q34" i="14"/>
  <c r="M29" i="14"/>
  <c r="L29" i="14"/>
  <c r="K29" i="14"/>
  <c r="J29" i="14"/>
  <c r="C29" i="14"/>
  <c r="M28" i="14"/>
  <c r="L28" i="14"/>
  <c r="K28" i="14"/>
  <c r="J28" i="14"/>
  <c r="C28" i="14"/>
  <c r="M27" i="14"/>
  <c r="L27" i="14"/>
  <c r="K27" i="14"/>
  <c r="J27" i="14"/>
  <c r="C27" i="14"/>
  <c r="M26" i="14"/>
  <c r="L26" i="14"/>
  <c r="K26" i="14"/>
  <c r="J26" i="14"/>
  <c r="C26" i="14"/>
  <c r="M25" i="14"/>
  <c r="L25" i="14"/>
  <c r="K25" i="14"/>
  <c r="J25" i="14"/>
  <c r="C25" i="14"/>
  <c r="M24" i="14"/>
  <c r="L24" i="14"/>
  <c r="K24" i="14"/>
  <c r="J24" i="14"/>
  <c r="C24" i="14"/>
  <c r="M23" i="14"/>
  <c r="L23" i="14"/>
  <c r="K23" i="14"/>
  <c r="J23" i="14"/>
  <c r="C23" i="14"/>
  <c r="M22" i="14"/>
  <c r="L22" i="14"/>
  <c r="K22" i="14"/>
  <c r="J22" i="14"/>
  <c r="C22" i="14"/>
  <c r="M21" i="14"/>
  <c r="L21" i="14"/>
  <c r="K21" i="14"/>
  <c r="J21" i="14"/>
  <c r="C21" i="14"/>
  <c r="M16" i="14"/>
  <c r="L16" i="14"/>
  <c r="K16" i="14"/>
  <c r="J16" i="14"/>
  <c r="I16" i="14"/>
  <c r="H16" i="14"/>
  <c r="F16" i="14"/>
  <c r="Q33" i="10"/>
  <c r="J42" i="6"/>
  <c r="I42" i="13"/>
  <c r="Q34" i="10"/>
  <c r="Q32" i="10"/>
  <c r="J22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16" i="10"/>
  <c r="L16" i="10"/>
  <c r="K29" i="10"/>
  <c r="K28" i="10"/>
  <c r="K27" i="10"/>
  <c r="K26" i="10"/>
  <c r="K25" i="10"/>
  <c r="K24" i="10"/>
  <c r="K23" i="10"/>
  <c r="K22" i="10"/>
  <c r="K21" i="10"/>
  <c r="K16" i="10"/>
  <c r="J29" i="10"/>
  <c r="J28" i="10"/>
  <c r="J27" i="10"/>
  <c r="J26" i="10"/>
  <c r="J25" i="10"/>
  <c r="J24" i="10"/>
  <c r="J23" i="10"/>
  <c r="J21" i="10"/>
  <c r="J16" i="10"/>
  <c r="C29" i="10"/>
  <c r="C28" i="10"/>
  <c r="C27" i="10"/>
  <c r="C26" i="10"/>
  <c r="C25" i="10"/>
  <c r="C24" i="10"/>
  <c r="C23" i="10"/>
  <c r="C22" i="10"/>
  <c r="C21" i="10"/>
  <c r="C16" i="10"/>
  <c r="C28" i="13"/>
  <c r="F30" i="13"/>
  <c r="F46" i="13"/>
  <c r="C25" i="13"/>
  <c r="C41" i="13"/>
  <c r="C26" i="13"/>
  <c r="D26" i="13"/>
  <c r="E26" i="13"/>
  <c r="F26" i="13"/>
  <c r="C27" i="13"/>
  <c r="D27" i="13"/>
  <c r="E27" i="13"/>
  <c r="F27" i="13"/>
  <c r="D28" i="13"/>
  <c r="E28" i="13"/>
  <c r="F28" i="13"/>
  <c r="C29" i="13"/>
  <c r="D29" i="13"/>
  <c r="E29" i="13"/>
  <c r="F29" i="13"/>
  <c r="C30" i="13"/>
  <c r="D30" i="13"/>
  <c r="E30" i="13"/>
  <c r="D25" i="13"/>
  <c r="E25" i="13"/>
  <c r="F25" i="13"/>
  <c r="C25" i="6"/>
  <c r="C41" i="6"/>
  <c r="J43" i="6"/>
  <c r="E17" i="11"/>
  <c r="E26" i="11"/>
  <c r="F17" i="11"/>
  <c r="F26" i="11"/>
  <c r="F18" i="11"/>
  <c r="F27" i="11"/>
  <c r="E19" i="11"/>
  <c r="E28" i="11"/>
  <c r="F19" i="11"/>
  <c r="F28" i="11"/>
  <c r="E20" i="11"/>
  <c r="E29" i="11"/>
  <c r="I26" i="11"/>
  <c r="D12" i="11"/>
  <c r="E12" i="11"/>
  <c r="F12" i="11"/>
  <c r="C12" i="11"/>
  <c r="G8" i="11"/>
  <c r="G9" i="11"/>
  <c r="G10" i="11"/>
  <c r="G11" i="11"/>
  <c r="G12" i="11"/>
  <c r="D20" i="11"/>
  <c r="C20" i="11"/>
  <c r="C18" i="11"/>
  <c r="D18" i="11"/>
  <c r="C19" i="11"/>
  <c r="D19" i="11"/>
  <c r="I28" i="11"/>
  <c r="G36" i="10"/>
  <c r="E34" i="10"/>
  <c r="F34" i="10"/>
  <c r="G34" i="10"/>
  <c r="H34" i="10"/>
  <c r="I34" i="10"/>
  <c r="E35" i="10"/>
  <c r="F35" i="10"/>
  <c r="G35" i="10"/>
  <c r="H35" i="10"/>
  <c r="I35" i="10"/>
  <c r="E36" i="10"/>
  <c r="F36" i="10"/>
  <c r="H36" i="10"/>
  <c r="I36" i="10"/>
  <c r="E37" i="10"/>
  <c r="F37" i="10"/>
  <c r="G37" i="10"/>
  <c r="H37" i="10"/>
  <c r="I37" i="10"/>
  <c r="E38" i="10"/>
  <c r="F38" i="10"/>
  <c r="G38" i="10"/>
  <c r="H38" i="10"/>
  <c r="I38" i="10"/>
  <c r="E39" i="10"/>
  <c r="F39" i="10"/>
  <c r="G39" i="10"/>
  <c r="H39" i="10"/>
  <c r="I39" i="10"/>
  <c r="E40" i="10"/>
  <c r="F40" i="10"/>
  <c r="G40" i="10"/>
  <c r="H40" i="10"/>
  <c r="I40" i="10"/>
  <c r="E41" i="10"/>
  <c r="F41" i="10"/>
  <c r="G41" i="10"/>
  <c r="H41" i="10"/>
  <c r="I41" i="10"/>
  <c r="D35" i="10"/>
  <c r="D36" i="10"/>
  <c r="D37" i="10"/>
  <c r="D38" i="10"/>
  <c r="D39" i="10"/>
  <c r="D40" i="10"/>
  <c r="D41" i="10"/>
  <c r="D34" i="10"/>
  <c r="I22" i="10"/>
  <c r="G25" i="10"/>
  <c r="E23" i="10"/>
  <c r="E22" i="10"/>
  <c r="E21" i="10"/>
  <c r="I28" i="10"/>
  <c r="H28" i="10"/>
  <c r="G28" i="10"/>
  <c r="F28" i="10"/>
  <c r="E28" i="10"/>
  <c r="I27" i="10"/>
  <c r="H27" i="10"/>
  <c r="G27" i="10"/>
  <c r="F27" i="10"/>
  <c r="E27" i="10"/>
  <c r="I26" i="10"/>
  <c r="H26" i="10"/>
  <c r="G26" i="10"/>
  <c r="F26" i="10"/>
  <c r="E26" i="10"/>
  <c r="I25" i="10"/>
  <c r="H25" i="10"/>
  <c r="F25" i="10"/>
  <c r="E25" i="10"/>
  <c r="I24" i="10"/>
  <c r="H24" i="10"/>
  <c r="G24" i="10"/>
  <c r="F24" i="10"/>
  <c r="E24" i="10"/>
  <c r="I23" i="10"/>
  <c r="H23" i="10"/>
  <c r="G23" i="10"/>
  <c r="F23" i="10"/>
  <c r="H22" i="10"/>
  <c r="G22" i="10"/>
  <c r="F22" i="10"/>
  <c r="I21" i="10"/>
  <c r="H21" i="10"/>
  <c r="G21" i="10"/>
  <c r="F21" i="10"/>
  <c r="D22" i="10"/>
  <c r="D23" i="10"/>
  <c r="D24" i="10"/>
  <c r="D25" i="10"/>
  <c r="D26" i="10"/>
  <c r="D27" i="10"/>
  <c r="D28" i="10"/>
  <c r="D21" i="10"/>
  <c r="N29" i="10"/>
  <c r="I29" i="10"/>
  <c r="H29" i="10"/>
  <c r="G29" i="10"/>
  <c r="F29" i="10"/>
  <c r="E29" i="10"/>
  <c r="D29" i="10"/>
  <c r="N8" i="10"/>
  <c r="N9" i="10"/>
  <c r="N10" i="10"/>
  <c r="N11" i="10"/>
  <c r="N12" i="10"/>
  <c r="N13" i="10"/>
  <c r="N14" i="10"/>
  <c r="N15" i="10"/>
  <c r="N16" i="10"/>
  <c r="E16" i="10"/>
  <c r="F16" i="10"/>
  <c r="G16" i="10"/>
  <c r="H16" i="10"/>
  <c r="I16" i="10"/>
  <c r="D16" i="10"/>
  <c r="D25" i="6"/>
  <c r="D41" i="6"/>
  <c r="E25" i="6"/>
  <c r="E41" i="6"/>
  <c r="F25" i="6"/>
  <c r="F41" i="6"/>
  <c r="C26" i="6"/>
  <c r="C42" i="6"/>
  <c r="D26" i="6"/>
  <c r="D42" i="6"/>
  <c r="E26" i="6"/>
  <c r="E42" i="6"/>
  <c r="F26" i="6"/>
  <c r="F42" i="6"/>
  <c r="C27" i="6"/>
  <c r="C43" i="6"/>
  <c r="D27" i="6"/>
  <c r="D43" i="6"/>
  <c r="E27" i="6"/>
  <c r="E43" i="6"/>
  <c r="F27" i="6"/>
  <c r="F43" i="6"/>
  <c r="C28" i="6"/>
  <c r="C44" i="6"/>
  <c r="D28" i="6"/>
  <c r="D44" i="6"/>
  <c r="E28" i="6"/>
  <c r="E44" i="6"/>
  <c r="F28" i="6"/>
  <c r="F44" i="6"/>
  <c r="C29" i="6"/>
  <c r="C45" i="6"/>
  <c r="D29" i="6"/>
  <c r="D45" i="6"/>
  <c r="E29" i="6"/>
  <c r="E45" i="6"/>
  <c r="F29" i="6"/>
  <c r="F45" i="6"/>
  <c r="C30" i="6"/>
  <c r="C46" i="6"/>
  <c r="D30" i="6"/>
  <c r="D46" i="6"/>
  <c r="E30" i="6"/>
  <c r="E46" i="6"/>
  <c r="F30" i="6"/>
  <c r="F46" i="6"/>
  <c r="J41" i="6"/>
  <c r="D4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K5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X53" i="3"/>
  <c r="Y53" i="3"/>
  <c r="Z53" i="3"/>
  <c r="AA53" i="3"/>
  <c r="AB53" i="3"/>
  <c r="AC53" i="3"/>
  <c r="AD53" i="3"/>
  <c r="AE53" i="3"/>
  <c r="T53" i="3"/>
  <c r="B53" i="3"/>
  <c r="D53" i="3"/>
  <c r="E10" i="3"/>
  <c r="E41" i="3"/>
  <c r="E42" i="3"/>
  <c r="E52" i="3"/>
  <c r="D5" i="3"/>
  <c r="D6" i="3"/>
  <c r="D7" i="3"/>
  <c r="D8" i="3"/>
  <c r="D9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3" i="3"/>
  <c r="D44" i="3"/>
  <c r="D45" i="3"/>
  <c r="D46" i="3"/>
  <c r="D47" i="3"/>
  <c r="D48" i="3"/>
  <c r="D49" i="3"/>
  <c r="D50" i="3"/>
  <c r="D51" i="3"/>
  <c r="D3" i="3"/>
  <c r="T4" i="3"/>
  <c r="T5" i="3"/>
  <c r="T6" i="3"/>
  <c r="T7" i="3"/>
  <c r="T8" i="3"/>
  <c r="T9" i="3"/>
  <c r="T12" i="3"/>
  <c r="T13" i="3"/>
  <c r="T14" i="3"/>
  <c r="T15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6" i="3"/>
  <c r="T47" i="3"/>
  <c r="T48" i="3"/>
  <c r="T49" i="3"/>
  <c r="T50" i="3"/>
  <c r="T51" i="3"/>
  <c r="T52" i="3"/>
  <c r="T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3" i="3"/>
  <c r="AE52" i="3"/>
  <c r="AD52" i="3"/>
  <c r="AC52" i="3"/>
  <c r="AB52" i="3"/>
  <c r="AA52" i="3"/>
  <c r="Z52" i="3"/>
  <c r="X52" i="3"/>
  <c r="B52" i="3"/>
  <c r="AE51" i="3"/>
  <c r="AD51" i="3"/>
  <c r="AC51" i="3"/>
  <c r="AB51" i="3"/>
  <c r="AA51" i="3"/>
  <c r="Z51" i="3"/>
  <c r="X51" i="3"/>
  <c r="B51" i="3"/>
  <c r="AE50" i="3"/>
  <c r="AD50" i="3"/>
  <c r="AC50" i="3"/>
  <c r="AB50" i="3"/>
  <c r="AA50" i="3"/>
  <c r="Z50" i="3"/>
  <c r="X50" i="3"/>
  <c r="B50" i="3"/>
  <c r="AE49" i="3"/>
  <c r="AD49" i="3"/>
  <c r="AC49" i="3"/>
  <c r="AB49" i="3"/>
  <c r="AA49" i="3"/>
  <c r="Z49" i="3"/>
  <c r="X49" i="3"/>
  <c r="B49" i="3"/>
  <c r="AE48" i="3"/>
  <c r="AD48" i="3"/>
  <c r="AC48" i="3"/>
  <c r="AB48" i="3"/>
  <c r="AA48" i="3"/>
  <c r="Z48" i="3"/>
  <c r="X48" i="3"/>
  <c r="B48" i="3"/>
  <c r="AE47" i="3"/>
  <c r="AD47" i="3"/>
  <c r="AC47" i="3"/>
  <c r="AB47" i="3"/>
  <c r="AA47" i="3"/>
  <c r="Z47" i="3"/>
  <c r="X47" i="3"/>
  <c r="B47" i="3"/>
  <c r="AE46" i="3"/>
  <c r="AD46" i="3"/>
  <c r="AC46" i="3"/>
  <c r="AB46" i="3"/>
  <c r="AA46" i="3"/>
  <c r="Z46" i="3"/>
  <c r="X46" i="3"/>
  <c r="B46" i="3"/>
  <c r="AE45" i="3"/>
  <c r="AD45" i="3"/>
  <c r="AC45" i="3"/>
  <c r="AB45" i="3"/>
  <c r="AA45" i="3"/>
  <c r="Z45" i="3"/>
  <c r="X45" i="3"/>
  <c r="B45" i="3"/>
  <c r="AE44" i="3"/>
  <c r="AD44" i="3"/>
  <c r="AC44" i="3"/>
  <c r="AB44" i="3"/>
  <c r="AA44" i="3"/>
  <c r="Z44" i="3"/>
  <c r="X44" i="3"/>
  <c r="B44" i="3"/>
  <c r="AE43" i="3"/>
  <c r="AD43" i="3"/>
  <c r="AC43" i="3"/>
  <c r="AB43" i="3"/>
  <c r="AA43" i="3"/>
  <c r="Z43" i="3"/>
  <c r="X43" i="3"/>
  <c r="B43" i="3"/>
  <c r="AE42" i="3"/>
  <c r="AD42" i="3"/>
  <c r="AC42" i="3"/>
  <c r="AB42" i="3"/>
  <c r="AA42" i="3"/>
  <c r="Z42" i="3"/>
  <c r="X42" i="3"/>
  <c r="B42" i="3"/>
  <c r="AE41" i="3"/>
  <c r="AD41" i="3"/>
  <c r="AC41" i="3"/>
  <c r="AB41" i="3"/>
  <c r="AA41" i="3"/>
  <c r="Z41" i="3"/>
  <c r="X41" i="3"/>
  <c r="B41" i="3"/>
  <c r="AE40" i="3"/>
  <c r="AD40" i="3"/>
  <c r="AC40" i="3"/>
  <c r="AB40" i="3"/>
  <c r="AA40" i="3"/>
  <c r="Z40" i="3"/>
  <c r="X40" i="3"/>
  <c r="B40" i="3"/>
  <c r="AE39" i="3"/>
  <c r="AD39" i="3"/>
  <c r="AC39" i="3"/>
  <c r="AB39" i="3"/>
  <c r="AA39" i="3"/>
  <c r="Z39" i="3"/>
  <c r="X39" i="3"/>
  <c r="B39" i="3"/>
  <c r="AE38" i="3"/>
  <c r="AD38" i="3"/>
  <c r="AC38" i="3"/>
  <c r="AB38" i="3"/>
  <c r="AA38" i="3"/>
  <c r="Z38" i="3"/>
  <c r="X38" i="3"/>
  <c r="B38" i="3"/>
  <c r="AE37" i="3"/>
  <c r="AD37" i="3"/>
  <c r="AC37" i="3"/>
  <c r="AB37" i="3"/>
  <c r="AA37" i="3"/>
  <c r="Z37" i="3"/>
  <c r="X37" i="3"/>
  <c r="B37" i="3"/>
  <c r="AE36" i="3"/>
  <c r="AD36" i="3"/>
  <c r="AC36" i="3"/>
  <c r="AB36" i="3"/>
  <c r="AA36" i="3"/>
  <c r="Z36" i="3"/>
  <c r="X36" i="3"/>
  <c r="B36" i="3"/>
  <c r="AE35" i="3"/>
  <c r="AD35" i="3"/>
  <c r="AC35" i="3"/>
  <c r="AB35" i="3"/>
  <c r="AA35" i="3"/>
  <c r="Z35" i="3"/>
  <c r="X35" i="3"/>
  <c r="B35" i="3"/>
  <c r="AE34" i="3"/>
  <c r="AD34" i="3"/>
  <c r="AC34" i="3"/>
  <c r="AB34" i="3"/>
  <c r="AA34" i="3"/>
  <c r="Z34" i="3"/>
  <c r="X34" i="3"/>
  <c r="B34" i="3"/>
  <c r="AE33" i="3"/>
  <c r="AD33" i="3"/>
  <c r="AC33" i="3"/>
  <c r="AB33" i="3"/>
  <c r="AA33" i="3"/>
  <c r="Z33" i="3"/>
  <c r="X33" i="3"/>
  <c r="B33" i="3"/>
  <c r="AE32" i="3"/>
  <c r="AD32" i="3"/>
  <c r="AC32" i="3"/>
  <c r="AB32" i="3"/>
  <c r="AA32" i="3"/>
  <c r="Z32" i="3"/>
  <c r="X32" i="3"/>
  <c r="B32" i="3"/>
  <c r="AE31" i="3"/>
  <c r="AD31" i="3"/>
  <c r="AC31" i="3"/>
  <c r="AB31" i="3"/>
  <c r="AA31" i="3"/>
  <c r="Z31" i="3"/>
  <c r="X31" i="3"/>
  <c r="B31" i="3"/>
  <c r="AE30" i="3"/>
  <c r="AD30" i="3"/>
  <c r="AC30" i="3"/>
  <c r="AB30" i="3"/>
  <c r="AA30" i="3"/>
  <c r="Z30" i="3"/>
  <c r="X30" i="3"/>
  <c r="B30" i="3"/>
  <c r="AE29" i="3"/>
  <c r="AD29" i="3"/>
  <c r="AC29" i="3"/>
  <c r="AB29" i="3"/>
  <c r="AA29" i="3"/>
  <c r="Z29" i="3"/>
  <c r="X29" i="3"/>
  <c r="B29" i="3"/>
  <c r="AE28" i="3"/>
  <c r="AD28" i="3"/>
  <c r="AC28" i="3"/>
  <c r="AB28" i="3"/>
  <c r="AA28" i="3"/>
  <c r="Z28" i="3"/>
  <c r="X28" i="3"/>
  <c r="B28" i="3"/>
  <c r="AE27" i="3"/>
  <c r="AD27" i="3"/>
  <c r="AC27" i="3"/>
  <c r="AB27" i="3"/>
  <c r="AA27" i="3"/>
  <c r="Z27" i="3"/>
  <c r="X27" i="3"/>
  <c r="B27" i="3"/>
  <c r="AE26" i="3"/>
  <c r="AD26" i="3"/>
  <c r="AC26" i="3"/>
  <c r="AB26" i="3"/>
  <c r="AA26" i="3"/>
  <c r="Z26" i="3"/>
  <c r="X26" i="3"/>
  <c r="B26" i="3"/>
  <c r="AE25" i="3"/>
  <c r="AD25" i="3"/>
  <c r="AC25" i="3"/>
  <c r="AB25" i="3"/>
  <c r="AA25" i="3"/>
  <c r="Z25" i="3"/>
  <c r="X25" i="3"/>
  <c r="B25" i="3"/>
  <c r="AE24" i="3"/>
  <c r="AD24" i="3"/>
  <c r="AC24" i="3"/>
  <c r="AB24" i="3"/>
  <c r="AA24" i="3"/>
  <c r="Z24" i="3"/>
  <c r="X24" i="3"/>
  <c r="B24" i="3"/>
  <c r="AE23" i="3"/>
  <c r="AD23" i="3"/>
  <c r="AC23" i="3"/>
  <c r="AB23" i="3"/>
  <c r="AA23" i="3"/>
  <c r="Z23" i="3"/>
  <c r="X23" i="3"/>
  <c r="B23" i="3"/>
  <c r="AE22" i="3"/>
  <c r="AD22" i="3"/>
  <c r="AC22" i="3"/>
  <c r="AB22" i="3"/>
  <c r="AA22" i="3"/>
  <c r="Z22" i="3"/>
  <c r="X22" i="3"/>
  <c r="B22" i="3"/>
  <c r="AE21" i="3"/>
  <c r="AD21" i="3"/>
  <c r="AC21" i="3"/>
  <c r="AB21" i="3"/>
  <c r="AA21" i="3"/>
  <c r="Z21" i="3"/>
  <c r="X21" i="3"/>
  <c r="B21" i="3"/>
  <c r="AE20" i="3"/>
  <c r="AD20" i="3"/>
  <c r="AC20" i="3"/>
  <c r="AB20" i="3"/>
  <c r="AA20" i="3"/>
  <c r="Z20" i="3"/>
  <c r="X20" i="3"/>
  <c r="B20" i="3"/>
  <c r="AE19" i="3"/>
  <c r="AD19" i="3"/>
  <c r="AC19" i="3"/>
  <c r="AB19" i="3"/>
  <c r="AA19" i="3"/>
  <c r="Z19" i="3"/>
  <c r="X19" i="3"/>
  <c r="B19" i="3"/>
  <c r="AE18" i="3"/>
  <c r="AD18" i="3"/>
  <c r="AC18" i="3"/>
  <c r="AB18" i="3"/>
  <c r="AA18" i="3"/>
  <c r="Z18" i="3"/>
  <c r="X18" i="3"/>
  <c r="B18" i="3"/>
  <c r="AE17" i="3"/>
  <c r="AD17" i="3"/>
  <c r="AC17" i="3"/>
  <c r="AB17" i="3"/>
  <c r="AA17" i="3"/>
  <c r="Z17" i="3"/>
  <c r="X17" i="3"/>
  <c r="B17" i="3"/>
  <c r="AE16" i="3"/>
  <c r="AD16" i="3"/>
  <c r="AC16" i="3"/>
  <c r="AB16" i="3"/>
  <c r="AA16" i="3"/>
  <c r="Z16" i="3"/>
  <c r="X16" i="3"/>
  <c r="B16" i="3"/>
  <c r="AE15" i="3"/>
  <c r="AD15" i="3"/>
  <c r="AC15" i="3"/>
  <c r="AB15" i="3"/>
  <c r="AA15" i="3"/>
  <c r="Z15" i="3"/>
  <c r="X15" i="3"/>
  <c r="B15" i="3"/>
  <c r="AE14" i="3"/>
  <c r="AD14" i="3"/>
  <c r="AC14" i="3"/>
  <c r="AB14" i="3"/>
  <c r="AA14" i="3"/>
  <c r="Z14" i="3"/>
  <c r="X14" i="3"/>
  <c r="B14" i="3"/>
  <c r="AE13" i="3"/>
  <c r="AD13" i="3"/>
  <c r="AC13" i="3"/>
  <c r="AB13" i="3"/>
  <c r="AA13" i="3"/>
  <c r="Z13" i="3"/>
  <c r="X13" i="3"/>
  <c r="B13" i="3"/>
  <c r="AE12" i="3"/>
  <c r="AD12" i="3"/>
  <c r="AC12" i="3"/>
  <c r="AB12" i="3"/>
  <c r="AA12" i="3"/>
  <c r="Z12" i="3"/>
  <c r="X12" i="3"/>
  <c r="B12" i="3"/>
  <c r="AE11" i="3"/>
  <c r="AD11" i="3"/>
  <c r="AC11" i="3"/>
  <c r="AB11" i="3"/>
  <c r="AA11" i="3"/>
  <c r="Z11" i="3"/>
  <c r="X11" i="3"/>
  <c r="B11" i="3"/>
  <c r="AE10" i="3"/>
  <c r="AD10" i="3"/>
  <c r="AC10" i="3"/>
  <c r="AB10" i="3"/>
  <c r="AA10" i="3"/>
  <c r="Z10" i="3"/>
  <c r="X10" i="3"/>
  <c r="B10" i="3"/>
  <c r="AE9" i="3"/>
  <c r="AD9" i="3"/>
  <c r="AC9" i="3"/>
  <c r="AB9" i="3"/>
  <c r="AA9" i="3"/>
  <c r="Z9" i="3"/>
  <c r="X9" i="3"/>
  <c r="B9" i="3"/>
  <c r="AE8" i="3"/>
  <c r="AD8" i="3"/>
  <c r="AC8" i="3"/>
  <c r="AB8" i="3"/>
  <c r="AA8" i="3"/>
  <c r="Z8" i="3"/>
  <c r="X8" i="3"/>
  <c r="B8" i="3"/>
  <c r="AE7" i="3"/>
  <c r="AD7" i="3"/>
  <c r="AC7" i="3"/>
  <c r="AB7" i="3"/>
  <c r="AA7" i="3"/>
  <c r="Z7" i="3"/>
  <c r="X7" i="3"/>
  <c r="B7" i="3"/>
  <c r="AE6" i="3"/>
  <c r="AD6" i="3"/>
  <c r="AC6" i="3"/>
  <c r="AB6" i="3"/>
  <c r="AA6" i="3"/>
  <c r="Z6" i="3"/>
  <c r="X6" i="3"/>
  <c r="B6" i="3"/>
  <c r="AE5" i="3"/>
  <c r="AD5" i="3"/>
  <c r="AC5" i="3"/>
  <c r="AB5" i="3"/>
  <c r="AA5" i="3"/>
  <c r="Z5" i="3"/>
  <c r="X5" i="3"/>
  <c r="B5" i="3"/>
  <c r="AE4" i="3"/>
  <c r="AD4" i="3"/>
  <c r="AC4" i="3"/>
  <c r="AB4" i="3"/>
  <c r="AA4" i="3"/>
  <c r="Z4" i="3"/>
  <c r="X4" i="3"/>
  <c r="B4" i="3"/>
  <c r="AE3" i="3"/>
  <c r="AD3" i="3"/>
  <c r="AC3" i="3"/>
  <c r="AB3" i="3"/>
  <c r="AA3" i="3"/>
  <c r="Z3" i="3"/>
  <c r="X3" i="3"/>
  <c r="B3" i="3"/>
  <c r="Z54" i="3"/>
  <c r="T54" i="3"/>
  <c r="D54" i="3"/>
  <c r="X54" i="3"/>
  <c r="Y54" i="3"/>
  <c r="AB54" i="3"/>
  <c r="AC54" i="3"/>
  <c r="AA54" i="3"/>
  <c r="AD54" i="3"/>
  <c r="AE54" i="3"/>
  <c r="C43" i="13"/>
  <c r="C42" i="13"/>
  <c r="C44" i="13"/>
  <c r="C45" i="13"/>
  <c r="C46" i="13"/>
  <c r="E46" i="13"/>
  <c r="D46" i="13"/>
  <c r="F45" i="13"/>
  <c r="E45" i="13"/>
  <c r="D45" i="13"/>
  <c r="F44" i="13"/>
  <c r="E44" i="13"/>
  <c r="D44" i="13"/>
  <c r="E41" i="13"/>
  <c r="F41" i="13"/>
  <c r="D42" i="13"/>
  <c r="E42" i="13"/>
  <c r="F42" i="13"/>
  <c r="D43" i="13"/>
  <c r="E43" i="13"/>
  <c r="F43" i="13"/>
  <c r="D41" i="13"/>
  <c r="I41" i="13"/>
  <c r="I43" i="13"/>
</calcChain>
</file>

<file path=xl/sharedStrings.xml><?xml version="1.0" encoding="utf-8"?>
<sst xmlns="http://schemas.openxmlformats.org/spreadsheetml/2006/main" count="1259" uniqueCount="1001">
  <si>
    <t>Timestamp</t>
  </si>
  <si>
    <t>Name</t>
  </si>
  <si>
    <t>Age</t>
  </si>
  <si>
    <t>Are you enrolled in a school?</t>
  </si>
  <si>
    <t>School</t>
  </si>
  <si>
    <t>For students, how much is your monthly allowance?</t>
  </si>
  <si>
    <t>Occupation</t>
  </si>
  <si>
    <t>For non-students, how much is your monthly salary?</t>
  </si>
  <si>
    <t>How often do you buy street food?</t>
  </si>
  <si>
    <t>Where have you often bought streetfood?</t>
  </si>
  <si>
    <t>Whenever you plan to buy streetfood, is/are there particular brands or stores/restaurants that comes into mind? If yes, what is/are the names and/or location of the particular brands or stores/restaurants?</t>
  </si>
  <si>
    <t>Have you had any complaints or nitpicks with previous purchases of street food? If yes, what are they?</t>
  </si>
  <si>
    <t>How much do you usually pay for an order of streetfood type products?</t>
  </si>
  <si>
    <t>What specific ingredients would you desire to add to the fishballs as toppings?</t>
  </si>
  <si>
    <t>How willing would you be to buy our streetfood products?</t>
  </si>
  <si>
    <t>If ever we establish a new store, how much are you willing to pay for our streetfood product?</t>
  </si>
  <si>
    <t>Among the food services qualities below, Rate the importance of each when you choose a food service [Taste of products]</t>
  </si>
  <si>
    <t>Among the food services qualities below, Rate the importance of each when you choose a food service [Choices available]</t>
  </si>
  <si>
    <t>Among the food services qualities below, Rate the importance of each when you choose a food service [Short waiting time]</t>
  </si>
  <si>
    <t>Among the food services qualities below, Rate the importance of each when you choose a food service [Attitude of workers]</t>
  </si>
  <si>
    <t>Among the food services qualities below, Rate the importance of each when you choose a food service [Cleanliness]</t>
  </si>
  <si>
    <t>Among the food services qualities below, Rate the importance of each when you choose a food service [Affordability]</t>
  </si>
  <si>
    <t>How much do you usually buy at one time?</t>
  </si>
  <si>
    <t/>
  </si>
  <si>
    <t>Yes</t>
  </si>
  <si>
    <t>Ateneo de Manila University</t>
  </si>
  <si>
    <t>less than P4,500</t>
  </si>
  <si>
    <t>Once or twice per year</t>
  </si>
  <si>
    <t>Street vendors</t>
  </si>
  <si>
    <t>n/a</t>
  </si>
  <si>
    <t>frequent stomach ache and vomiting</t>
  </si>
  <si>
    <t>P21 to P30</t>
  </si>
  <si>
    <t>Flavor powders (cheese, chili, sour cream, etc.)</t>
  </si>
  <si>
    <t>Very willing (I would eat one right away!)</t>
  </si>
  <si>
    <t>P31 to P40</t>
  </si>
  <si>
    <t>Extremely important</t>
  </si>
  <si>
    <t>A little important</t>
  </si>
  <si>
    <t>Quite important</t>
  </si>
  <si>
    <t>Quite important</t>
  </si>
  <si>
    <t>Extremely important</t>
  </si>
  <si>
    <t>Quite important</t>
  </si>
  <si>
    <t>10-30 pesos</t>
  </si>
  <si>
    <t>Ryan Cua</t>
  </si>
  <si>
    <t>Yes</t>
  </si>
  <si>
    <t>Ateneo de Manila</t>
  </si>
  <si>
    <t>P4,500 to P6,000</t>
  </si>
  <si>
    <t>Once a week</t>
  </si>
  <si>
    <t>Street vendors, Tiangges, Parks or Attractions, Supermarket, Mall stalls</t>
  </si>
  <si>
    <t>None. Street food stalls are inevitably linked to their owners and have no name in most cases</t>
  </si>
  <si>
    <t>None. Streetfood has been good to me.</t>
  </si>
  <si>
    <t>P31 to P40</t>
  </si>
  <si>
    <t>Shiitake mushrooms</t>
  </si>
  <si>
    <t>Willing (sounds interesting but tell me more)</t>
  </si>
  <si>
    <t>P31 to P40</t>
  </si>
  <si>
    <t>Extremely important</t>
  </si>
  <si>
    <t>Quite important</t>
  </si>
  <si>
    <t>Extremely important</t>
  </si>
  <si>
    <t>Quite important</t>
  </si>
  <si>
    <t>Quite important</t>
  </si>
  <si>
    <t>Extremely important</t>
  </si>
  <si>
    <t>Stephen</t>
  </si>
  <si>
    <t>Yes</t>
  </si>
  <si>
    <t>Ateneo De Manila University</t>
  </si>
  <si>
    <t>less than P4,500</t>
  </si>
  <si>
    <t>More than once per week</t>
  </si>
  <si>
    <t>Mall stalls, School Area</t>
  </si>
  <si>
    <t>None really.</t>
  </si>
  <si>
    <t>I've gotten poisoned a few times when I was much younger. Most are cases are commonly from Siopao.</t>
  </si>
  <si>
    <t>P51 to P60</t>
  </si>
  <si>
    <t>Flavor powders (cheese, chili, sour cream, etc.), Crispy Coating, like Corn Flakes</t>
  </si>
  <si>
    <t>Very willing (I would eat one right away!)</t>
  </si>
  <si>
    <t>P61 to P70</t>
  </si>
  <si>
    <t>Extremely important</t>
  </si>
  <si>
    <t>Quite important</t>
  </si>
  <si>
    <t>Quite important</t>
  </si>
  <si>
    <t>Quite important</t>
  </si>
  <si>
    <t>Extremely important</t>
  </si>
  <si>
    <t>Quite important</t>
  </si>
  <si>
    <t>Around 1 or 2 servings.</t>
  </si>
  <si>
    <t>Yes</t>
  </si>
  <si>
    <t>ADMU</t>
  </si>
  <si>
    <t>less than P4,500</t>
  </si>
  <si>
    <t>Once or twice per month</t>
  </si>
  <si>
    <t>Street vendors, Schools (e.g. UP!)</t>
  </si>
  <si>
    <t>Mang Larry's!</t>
  </si>
  <si>
    <t>Too greasy, the store doesn't look like it maintains a high level of cleanliness (expected from street food, though), too much fat and not enough meat D:&lt;</t>
  </si>
  <si>
    <t>P31 to P40</t>
  </si>
  <si>
    <t>Flavor powders (cheese, chili, sour cream, etc.)</t>
  </si>
  <si>
    <t>So-so (okay lang... convince me)</t>
  </si>
  <si>
    <t>P51 to P 60</t>
  </si>
  <si>
    <t>Extremely important</t>
  </si>
  <si>
    <t>A little important</t>
  </si>
  <si>
    <t>Quite important</t>
  </si>
  <si>
    <t>Quite important</t>
  </si>
  <si>
    <t>Quite important</t>
  </si>
  <si>
    <t>Quite important</t>
  </si>
  <si>
    <t>Yes</t>
  </si>
  <si>
    <t>UP Diliman</t>
  </si>
  <si>
    <t>less than P4,500</t>
  </si>
  <si>
    <t>Once or twice per year</t>
  </si>
  <si>
    <t>Street vendors</t>
  </si>
  <si>
    <t>No</t>
  </si>
  <si>
    <t>No</t>
  </si>
  <si>
    <t>P21 to P30</t>
  </si>
  <si>
    <t>Shiitake mushrooms</t>
  </si>
  <si>
    <t>So-so (okay lang... convince me)</t>
  </si>
  <si>
    <t>P41 to P50</t>
  </si>
  <si>
    <t>Quite important</t>
  </si>
  <si>
    <t>Not that important</t>
  </si>
  <si>
    <t>Quite important</t>
  </si>
  <si>
    <t>Quite important</t>
  </si>
  <si>
    <t>Extremely important</t>
  </si>
  <si>
    <t>Extremely important</t>
  </si>
  <si>
    <t>Yes</t>
  </si>
  <si>
    <t>Ateneo de Manila University</t>
  </si>
  <si>
    <t>P4,500 to P6,000</t>
  </si>
  <si>
    <t>Once or twice per year</t>
  </si>
  <si>
    <t>Street vendors, Tiangges, Parks or Attractions, Supermarket, Mall stalls</t>
  </si>
  <si>
    <t>No</t>
  </si>
  <si>
    <t>None</t>
  </si>
  <si>
    <t>P41 to P50</t>
  </si>
  <si>
    <t>Shiitake mushrooms, Flavor powders (cheese, chili, sour cream, etc.)</t>
  </si>
  <si>
    <t>Willing (sounds interesting but tell me more)</t>
  </si>
  <si>
    <t>P41 to P50</t>
  </si>
  <si>
    <t>Extremely important</t>
  </si>
  <si>
    <t>A little important</t>
  </si>
  <si>
    <t>Quite important</t>
  </si>
  <si>
    <t>Quite important</t>
  </si>
  <si>
    <t>Extremely important</t>
  </si>
  <si>
    <t>Extremely important</t>
  </si>
  <si>
    <t>Yes</t>
  </si>
  <si>
    <t>ADMU</t>
  </si>
  <si>
    <t>P4,500 to P6,000</t>
  </si>
  <si>
    <t>More than once per week</t>
  </si>
  <si>
    <t>Street vendors</t>
  </si>
  <si>
    <t>Mang Larry's (UP)</t>
  </si>
  <si>
    <t>Inconsistent taste</t>
  </si>
  <si>
    <t>P51 to P60</t>
  </si>
  <si>
    <t>Shiitake mushrooms</t>
  </si>
  <si>
    <t>Willing (sounds interesting but tell me more)</t>
  </si>
  <si>
    <t>P31 to P40</t>
  </si>
  <si>
    <t>Extremely important</t>
  </si>
  <si>
    <t>A little important</t>
  </si>
  <si>
    <t>Quite important</t>
  </si>
  <si>
    <t>Quite important</t>
  </si>
  <si>
    <t>Extremely important</t>
  </si>
  <si>
    <t>Extremely important</t>
  </si>
  <si>
    <t>jobjobjob</t>
  </si>
  <si>
    <t>no</t>
  </si>
  <si>
    <t>none</t>
  </si>
  <si>
    <t>below P15,000</t>
  </si>
  <si>
    <t>Never</t>
  </si>
  <si>
    <t>Caramelized onions</t>
  </si>
  <si>
    <t>So-so (okay lang... convince me)</t>
  </si>
  <si>
    <t>P21 to P30</t>
  </si>
  <si>
    <t>Extremely important</t>
  </si>
  <si>
    <t>A little important</t>
  </si>
  <si>
    <t>A little important</t>
  </si>
  <si>
    <t>Quite important</t>
  </si>
  <si>
    <t>Extremely important</t>
  </si>
  <si>
    <t>Quite important</t>
  </si>
  <si>
    <t>Yes</t>
  </si>
  <si>
    <t>AdMU</t>
  </si>
  <si>
    <t>more than P9,000</t>
  </si>
  <si>
    <t>Never</t>
  </si>
  <si>
    <t>Caramelized onions</t>
  </si>
  <si>
    <t>So-so (okay lang... convince me)</t>
  </si>
  <si>
    <t>P21 to P30</t>
  </si>
  <si>
    <t>Quite important</t>
  </si>
  <si>
    <t>Extremely important</t>
  </si>
  <si>
    <t>A little important</t>
  </si>
  <si>
    <t>Extremely important</t>
  </si>
  <si>
    <t>Extremely important</t>
  </si>
  <si>
    <t>Quite important</t>
  </si>
  <si>
    <t>Bagani Sularte</t>
  </si>
  <si>
    <t>Yes</t>
  </si>
  <si>
    <t>Ateneo de Manila University</t>
  </si>
  <si>
    <t>less than P4,500</t>
  </si>
  <si>
    <t>More than once per week</t>
  </si>
  <si>
    <t>Street vendors</t>
  </si>
  <si>
    <t>Angel's burger</t>
  </si>
  <si>
    <t>nope.</t>
  </si>
  <si>
    <t>P41 to P50</t>
  </si>
  <si>
    <t>Caramelized onions, Flavor powders (cheese, chili, sour cream, etc.)</t>
  </si>
  <si>
    <t>Very willing (I would eat one right away!)</t>
  </si>
  <si>
    <t>P51 to P 60</t>
  </si>
  <si>
    <t>Extremely important</t>
  </si>
  <si>
    <t>Quite important</t>
  </si>
  <si>
    <t>Not that important</t>
  </si>
  <si>
    <t>A little important</t>
  </si>
  <si>
    <t>Quite important</t>
  </si>
  <si>
    <t>Extremely important</t>
  </si>
  <si>
    <t>around 20-50 pesos</t>
  </si>
  <si>
    <t>Yes</t>
  </si>
  <si>
    <t>ADMU</t>
  </si>
  <si>
    <t>less than P4,500</t>
  </si>
  <si>
    <t>Once a week</t>
  </si>
  <si>
    <t>Street vendors, Supermarket, Mall stalls</t>
  </si>
  <si>
    <t>Nope</t>
  </si>
  <si>
    <t>None</t>
  </si>
  <si>
    <t>P21 to P30</t>
  </si>
  <si>
    <t>Shiitake mushrooms, Caramelized onions, Flavor powders (cheese, chili, sour cream, etc.), Diff kinds of sauce</t>
  </si>
  <si>
    <t>Willing (sounds interesting but tell me more)</t>
  </si>
  <si>
    <t>P31 to P40</t>
  </si>
  <si>
    <t>Extremely important</t>
  </si>
  <si>
    <t>A little important</t>
  </si>
  <si>
    <t>Quite important</t>
  </si>
  <si>
    <t>Extremely important</t>
  </si>
  <si>
    <t>Extremely important</t>
  </si>
  <si>
    <t>A little important</t>
  </si>
  <si>
    <t>Charnina Maguddayao</t>
  </si>
  <si>
    <t>Yes</t>
  </si>
  <si>
    <t>University of the Philippines  Diliman</t>
  </si>
  <si>
    <t>less than P4,500</t>
  </si>
  <si>
    <t>Once a week</t>
  </si>
  <si>
    <t>Supermarket, At school</t>
  </si>
  <si>
    <t>Mang Larry's Isaw is pretty popular.</t>
  </si>
  <si>
    <t>n/a</t>
  </si>
  <si>
    <t>P41 to P50</t>
  </si>
  <si>
    <t>Flavor powders (cheese, chili, sour cream, etc.)</t>
  </si>
  <si>
    <t>Willing (sounds interesting but tell me more)</t>
  </si>
  <si>
    <t>P21 to P30</t>
  </si>
  <si>
    <t>Not that important</t>
  </si>
  <si>
    <t>Extremely important</t>
  </si>
  <si>
    <t>Extremely important</t>
  </si>
  <si>
    <t>Extremely important</t>
  </si>
  <si>
    <t>Quite important</t>
  </si>
  <si>
    <t>Extremely important</t>
  </si>
  <si>
    <t>Extremely important</t>
  </si>
  <si>
    <t>6 pcs of Kwen kwen</t>
  </si>
  <si>
    <t>C</t>
  </si>
  <si>
    <t>Yes</t>
  </si>
  <si>
    <t>Ateneo</t>
  </si>
  <si>
    <t>less than P4,500</t>
  </si>
  <si>
    <t>Once or twice per month</t>
  </si>
  <si>
    <t>Supermarket, JSEC</t>
  </si>
  <si>
    <t>Cold storage = can be found in SM supermarkets</t>
  </si>
  <si>
    <t>Yes, sumakit tiyan ko sa UP fishballs</t>
  </si>
  <si>
    <t>P11 to P20</t>
  </si>
  <si>
    <t>fishball sauce</t>
  </si>
  <si>
    <t>Very willing (I would eat one right away!)</t>
  </si>
  <si>
    <t>P21 to P30</t>
  </si>
  <si>
    <t>Extremely important</t>
  </si>
  <si>
    <t>Quite important</t>
  </si>
  <si>
    <t>Quite important</t>
  </si>
  <si>
    <t>Extremely important</t>
  </si>
  <si>
    <t>Extremely important</t>
  </si>
  <si>
    <t>Extremely important</t>
  </si>
  <si>
    <t>500g sa supermarket; 15 sa JSEC</t>
  </si>
  <si>
    <t>A little important</t>
  </si>
  <si>
    <t>Johann Timkang</t>
  </si>
  <si>
    <t>Yes</t>
  </si>
  <si>
    <t>Ateneo de Manila University</t>
  </si>
  <si>
    <t>Quite important</t>
  </si>
  <si>
    <t>P4,500 to P6,000</t>
  </si>
  <si>
    <t>Never</t>
  </si>
  <si>
    <t>Flavor powders (cheese, chili, sour cream, etc.)</t>
  </si>
  <si>
    <t>Very willing (I would eat one right away!)</t>
  </si>
  <si>
    <t>Extremely important</t>
  </si>
  <si>
    <t>P31 to P40</t>
  </si>
  <si>
    <t>Extremely important</t>
  </si>
  <si>
    <t>Extremely important</t>
  </si>
  <si>
    <t>A little important</t>
  </si>
  <si>
    <t>A little important</t>
  </si>
  <si>
    <t>Quite important</t>
  </si>
  <si>
    <t>Extremely important</t>
  </si>
  <si>
    <t>Not very excited about it, thank you</t>
  </si>
  <si>
    <t>Carlos Arcenas</t>
  </si>
  <si>
    <t>Yes</t>
  </si>
  <si>
    <t>So-so (okay lang... convince me)</t>
  </si>
  <si>
    <t>AdMU</t>
  </si>
  <si>
    <t>more than P9,000</t>
  </si>
  <si>
    <t>Never</t>
  </si>
  <si>
    <t>Caramelized onions</t>
  </si>
  <si>
    <t>Willing (sounds interesting but tell me more)</t>
  </si>
  <si>
    <t>So-so (okay lang... convince me)</t>
  </si>
  <si>
    <t>P41 to P50</t>
  </si>
  <si>
    <t>Extremely important</t>
  </si>
  <si>
    <t>A little important</t>
  </si>
  <si>
    <t>Extremely important</t>
  </si>
  <si>
    <t>Very willing (I would eat one right away!)</t>
  </si>
  <si>
    <t>Extremely important</t>
  </si>
  <si>
    <t>Extremely important</t>
  </si>
  <si>
    <t>Extremely important</t>
  </si>
  <si>
    <t>Yes</t>
  </si>
  <si>
    <t>ADMU</t>
  </si>
  <si>
    <t>less than P4,500</t>
  </si>
  <si>
    <t>Whenever I come across street food</t>
  </si>
  <si>
    <t>Street vendors, Parks or Attractions</t>
  </si>
  <si>
    <t>The stalls at UP after I go for a run</t>
  </si>
  <si>
    <t>Some kinds street food taste noticeably better when bought from certain vendors, meaning not all of them taste the same.</t>
  </si>
  <si>
    <t>P71 to P80</t>
  </si>
  <si>
    <t>Shiitake mushrooms, bacon bits</t>
  </si>
  <si>
    <t>Willing (sounds interesting but tell me more)</t>
  </si>
  <si>
    <t>P11 to 20</t>
  </si>
  <si>
    <t>Extremely important</t>
  </si>
  <si>
    <t>Extremely important</t>
  </si>
  <si>
    <t>Quite important</t>
  </si>
  <si>
    <t>Quite important</t>
  </si>
  <si>
    <t>Extremely important</t>
  </si>
  <si>
    <t>Extremely important</t>
  </si>
  <si>
    <t>Yes</t>
  </si>
  <si>
    <t>Ateneo de Manila University</t>
  </si>
  <si>
    <t>less than P4,500</t>
  </si>
  <si>
    <t>Once or twice per month</t>
  </si>
  <si>
    <t>Street vendors, Tiangges, Parks or Attractions, Mall stalls</t>
  </si>
  <si>
    <t>Master Siomai (LRT stations)</t>
  </si>
  <si>
    <t>no. Di ako maarte. :))</t>
  </si>
  <si>
    <t>P21 to P30</t>
  </si>
  <si>
    <t>Shiitake mushrooms, Caramelized onions</t>
  </si>
  <si>
    <t>Very willing (I would eat one right away!)</t>
  </si>
  <si>
    <t>P21 to P30</t>
  </si>
  <si>
    <t>Extremely important</t>
  </si>
  <si>
    <t>Quite important</t>
  </si>
  <si>
    <t>Quite important</t>
  </si>
  <si>
    <t>Quite important</t>
  </si>
  <si>
    <t>Extremely important</t>
  </si>
  <si>
    <t>Extremely important</t>
  </si>
  <si>
    <t>10?</t>
  </si>
  <si>
    <t>Migo Mantes</t>
  </si>
  <si>
    <t>Yes</t>
  </si>
  <si>
    <t>ADMU</t>
  </si>
  <si>
    <t>less than P4,500</t>
  </si>
  <si>
    <t>More than once per week</t>
  </si>
  <si>
    <t>Street vendors</t>
  </si>
  <si>
    <t>I don't remember their names, I just know where to locate them and they are all along Katipunan. They are just stalls that are like push-carts</t>
  </si>
  <si>
    <t>N/A</t>
  </si>
  <si>
    <t>P41 to P50</t>
  </si>
  <si>
    <t>Caramelized onions, Flavor powders (cheese, chili, sour cream, etc.)</t>
  </si>
  <si>
    <t>Willing (sounds interesting but tell me more)</t>
  </si>
  <si>
    <t>P61 to P70</t>
  </si>
  <si>
    <t>Extremely important</t>
  </si>
  <si>
    <t>Extremely important</t>
  </si>
  <si>
    <t>Quite important</t>
  </si>
  <si>
    <t>Quite important</t>
  </si>
  <si>
    <t>Extremely important</t>
  </si>
  <si>
    <t>Extremely important</t>
  </si>
  <si>
    <t>John Richard Bunyi</t>
  </si>
  <si>
    <t>Yes</t>
  </si>
  <si>
    <t>Ateneo de Manila University</t>
  </si>
  <si>
    <t>P7,501 to P9,000</t>
  </si>
  <si>
    <t>More than once per week</t>
  </si>
  <si>
    <t>Street vendors, Mall stalls, JSEC Stalls</t>
  </si>
  <si>
    <t>Around the World in Sticksy Days
Odd Balls</t>
  </si>
  <si>
    <t>None</t>
  </si>
  <si>
    <t>P11 to P20</t>
  </si>
  <si>
    <t>Willing (sounds interesting but tell me more)</t>
  </si>
  <si>
    <t>P21 to P30</t>
  </si>
  <si>
    <t>Extremely important</t>
  </si>
  <si>
    <t>Extremely important</t>
  </si>
  <si>
    <t>Quite important</t>
  </si>
  <si>
    <t>Quite important</t>
  </si>
  <si>
    <t>Quite important</t>
  </si>
  <si>
    <t>Quite important</t>
  </si>
  <si>
    <t>Ju</t>
  </si>
  <si>
    <t>Yes</t>
  </si>
  <si>
    <t>ADMU</t>
  </si>
  <si>
    <t>P4,500 to P6,000</t>
  </si>
  <si>
    <t>Once or twice per month</t>
  </si>
  <si>
    <t>Street vendors, Tiangges, Parks or Attractions, Supermarket, Mall stalls</t>
  </si>
  <si>
    <t>no</t>
  </si>
  <si>
    <t>no</t>
  </si>
  <si>
    <t>Less than P10</t>
  </si>
  <si>
    <t>Shiitake mushrooms, Caramelized onions, Flavor powders (cheese, chili, sour cream, etc.)</t>
  </si>
  <si>
    <t>Very willing (I would eat one right away!)</t>
  </si>
  <si>
    <t>P11 to 20</t>
  </si>
  <si>
    <t>Extremely important</t>
  </si>
  <si>
    <t>Quite important</t>
  </si>
  <si>
    <t>Quite important</t>
  </si>
  <si>
    <t>A little important</t>
  </si>
  <si>
    <t>Quite important</t>
  </si>
  <si>
    <t>Extremely important</t>
  </si>
  <si>
    <t>Kim Joshua Advincula</t>
  </si>
  <si>
    <t>Yes</t>
  </si>
  <si>
    <t>University of the Philippines Los Baños</t>
  </si>
  <si>
    <t>P6,001 to P7,500</t>
  </si>
  <si>
    <t>Once or twice per month</t>
  </si>
  <si>
    <t>Street vendors, Tiangges</t>
  </si>
  <si>
    <t>no</t>
  </si>
  <si>
    <t>Yes. For some streetfoods like Proven, sometimes they're cold and not freshly cooked.</t>
  </si>
  <si>
    <t>P11 to P20</t>
  </si>
  <si>
    <t>Shiitake mushrooms, Caramelized onions, Flavor powders (cheese, chili, sour cream, etc.), Bagoong, Fried Chili Peppers</t>
  </si>
  <si>
    <t>Id</t>
  </si>
  <si>
    <t>Age</t>
  </si>
  <si>
    <t>So-so (okay lang... convince me)</t>
  </si>
  <si>
    <t>P21 to P30</t>
  </si>
  <si>
    <t>Quite important</t>
  </si>
  <si>
    <t>Quite important</t>
  </si>
  <si>
    <t>Quite important</t>
  </si>
  <si>
    <t>Quite important</t>
  </si>
  <si>
    <t>Extremely important</t>
  </si>
  <si>
    <t>Quite important</t>
  </si>
  <si>
    <t>james</t>
  </si>
  <si>
    <t>Yes</t>
  </si>
  <si>
    <t>admu</t>
  </si>
  <si>
    <t>less than P4,500</t>
  </si>
  <si>
    <t>Once a week</t>
  </si>
  <si>
    <t>Street vendors</t>
  </si>
  <si>
    <t/>
  </si>
  <si>
    <t>Jla's D' Original Epalog - Taytay Rizal
https://www.facebook.com/pages/The-Original-Epalog-Since-1987/133157433442908?fref=ts</t>
  </si>
  <si>
    <t>Cold
Walang puso
amoy usok
nangungulangot yung vendor tapos hahawakan pagkain ko</t>
  </si>
  <si>
    <t>P11 to P20</t>
  </si>
  <si>
    <t>Flavor powders (cheese, chili, sour cream, etc.), MAKE KWEK KWEK BUT INSTEAD OF QUAIL EGG PUT FISHBALL</t>
  </si>
  <si>
    <t>Very willing (I would eat one right away!)</t>
  </si>
  <si>
    <t>P11 to 20</t>
  </si>
  <si>
    <t>Extremely important</t>
  </si>
  <si>
    <t>Quite important</t>
  </si>
  <si>
    <t>A little important</t>
  </si>
  <si>
    <t>Quite important</t>
  </si>
  <si>
    <t>Not that important</t>
  </si>
  <si>
    <t>Quite important</t>
  </si>
  <si>
    <t>3-10</t>
  </si>
  <si>
    <t>Yes</t>
  </si>
  <si>
    <t>ADMU</t>
  </si>
  <si>
    <t>more than P9,000</t>
  </si>
  <si>
    <t>Once or twice per year</t>
  </si>
  <si>
    <t>Street vendors</t>
  </si>
  <si>
    <t>No</t>
  </si>
  <si>
    <t>Usually there's room for improvement when it comes to cleanliness</t>
  </si>
  <si>
    <t>P51 to P60</t>
  </si>
  <si>
    <t>Caramelized onions</t>
  </si>
  <si>
    <t>Willing (sounds interesting but tell me more)</t>
  </si>
  <si>
    <t>P51 to P 60</t>
  </si>
  <si>
    <t>Extremely important</t>
  </si>
  <si>
    <t>A little important</t>
  </si>
  <si>
    <t>Not that important</t>
  </si>
  <si>
    <t>A little important</t>
  </si>
  <si>
    <t>Extremely important</t>
  </si>
  <si>
    <t>A little important</t>
  </si>
  <si>
    <t>Yes</t>
  </si>
  <si>
    <t>DLSU</t>
  </si>
  <si>
    <t>more than P9,000</t>
  </si>
  <si>
    <t>Once every few months</t>
  </si>
  <si>
    <t>Street vendors, Tiangges, Mall stalls</t>
  </si>
  <si>
    <t>Nope. I just buy when I see street food and feel like eating them.</t>
  </si>
  <si>
    <t>Nope.</t>
  </si>
  <si>
    <t>P21 to P30</t>
  </si>
  <si>
    <t>Flavor powders (cheese, chili, sour cream, etc.)</t>
  </si>
  <si>
    <t>Willing (sounds interesting but tell me more)</t>
  </si>
  <si>
    <t>P21 to P30</t>
  </si>
  <si>
    <t>Extremely important</t>
  </si>
  <si>
    <t>Quite important</t>
  </si>
  <si>
    <t>Extremely important</t>
  </si>
  <si>
    <t>Extremely important</t>
  </si>
  <si>
    <t>Extremely important</t>
  </si>
  <si>
    <t>Quite important</t>
  </si>
  <si>
    <t>Camille Ruiz</t>
  </si>
  <si>
    <t>Yes</t>
  </si>
  <si>
    <t>Ateneo de Manila University</t>
  </si>
  <si>
    <t>less than P4,500</t>
  </si>
  <si>
    <t>Once or twice per year</t>
  </si>
  <si>
    <t>Street vendors, Parks or Attractions, Mall stalls</t>
  </si>
  <si>
    <t>UP fishball</t>
  </si>
  <si>
    <t>None</t>
  </si>
  <si>
    <t>P11 to P20</t>
  </si>
  <si>
    <t>Flavor powders (cheese, chili, sour cream, etc.)</t>
  </si>
  <si>
    <t>Willing (sounds interesting but tell me more)</t>
  </si>
  <si>
    <t>P21 to P30</t>
  </si>
  <si>
    <t>Extremely important</t>
  </si>
  <si>
    <t>Quite important</t>
  </si>
  <si>
    <t>Quite important</t>
  </si>
  <si>
    <t>Quite important</t>
  </si>
  <si>
    <t>Extremely important</t>
  </si>
  <si>
    <t>Quite important</t>
  </si>
  <si>
    <t>Erika</t>
  </si>
  <si>
    <t>Yes</t>
  </si>
  <si>
    <t>Ateneo De Manila University</t>
  </si>
  <si>
    <t>less than P4,500</t>
  </si>
  <si>
    <t>Once or twice per year</t>
  </si>
  <si>
    <t>Street vendors, Parks or Attractions, Supermarket</t>
  </si>
  <si>
    <t>None. I don't really remember any.</t>
  </si>
  <si>
    <t>None.</t>
  </si>
  <si>
    <t>P31 to P40</t>
  </si>
  <si>
    <t>Shiitake mushrooms, Caramelized onions, Flavor powders (cheese, chili, sour cream, etc.)</t>
  </si>
  <si>
    <t>So-so (okay lang... convince me)</t>
  </si>
  <si>
    <t>P41 to P50</t>
  </si>
  <si>
    <t>Extremely important</t>
  </si>
  <si>
    <t>Quite important</t>
  </si>
  <si>
    <t>Extremely important</t>
  </si>
  <si>
    <t>Extremely important</t>
  </si>
  <si>
    <t>Extremely important</t>
  </si>
  <si>
    <t>Extremely important</t>
  </si>
  <si>
    <t>Camile Kamioka</t>
  </si>
  <si>
    <t>Yes</t>
  </si>
  <si>
    <t>UST</t>
  </si>
  <si>
    <t>P4,500 to P6,000</t>
  </si>
  <si>
    <t>Once or twice per month</t>
  </si>
  <si>
    <t>Street vendors</t>
  </si>
  <si>
    <t>None</t>
  </si>
  <si>
    <t>No</t>
  </si>
  <si>
    <t>Less than P10</t>
  </si>
  <si>
    <t>Willing (sounds interesting but tell me more)</t>
  </si>
  <si>
    <t>P21 to P30</t>
  </si>
  <si>
    <t>Extremely important</t>
  </si>
  <si>
    <t>Extremely important</t>
  </si>
  <si>
    <t>Extremely important</t>
  </si>
  <si>
    <t>Extremely important</t>
  </si>
  <si>
    <t>Extremely important</t>
  </si>
  <si>
    <t>Extremely important</t>
  </si>
  <si>
    <t>4-6</t>
  </si>
  <si>
    <t>Yes</t>
  </si>
  <si>
    <t>AdMU</t>
  </si>
  <si>
    <t>P6,001 to P7,500</t>
  </si>
  <si>
    <t>Once or twice per month</t>
  </si>
  <si>
    <t>Street vendors</t>
  </si>
  <si>
    <t>none</t>
  </si>
  <si>
    <t>none</t>
  </si>
  <si>
    <t>P11 to P20</t>
  </si>
  <si>
    <t>none</t>
  </si>
  <si>
    <t>Not very excited about it, thank you</t>
  </si>
  <si>
    <t>P21 to P30</t>
  </si>
  <si>
    <t>Extremely important</t>
  </si>
  <si>
    <t>A little important</t>
  </si>
  <si>
    <t>A little important</t>
  </si>
  <si>
    <t>Quite important</t>
  </si>
  <si>
    <t>Extremely important</t>
  </si>
  <si>
    <t>Extremely important</t>
  </si>
  <si>
    <t>Yes</t>
  </si>
  <si>
    <t>MAPUA</t>
  </si>
  <si>
    <t>P4,500 to P6,000</t>
  </si>
  <si>
    <t>Once or twice per year</t>
  </si>
  <si>
    <t>Tiangges</t>
  </si>
  <si>
    <t>None</t>
  </si>
  <si>
    <t>None</t>
  </si>
  <si>
    <t>P21 to P30</t>
  </si>
  <si>
    <t>Shiitake mushrooms</t>
  </si>
  <si>
    <t>Willing (sounds interesting but tell me more)</t>
  </si>
  <si>
    <t>P21 to P30</t>
  </si>
  <si>
    <t>Extremely important</t>
  </si>
  <si>
    <t>Quite important</t>
  </si>
  <si>
    <t>Quite important</t>
  </si>
  <si>
    <t>Extremely important</t>
  </si>
  <si>
    <t>Extremely important</t>
  </si>
  <si>
    <t>Extremely important</t>
  </si>
  <si>
    <t>Adrian Cordero</t>
  </si>
  <si>
    <t>Yes</t>
  </si>
  <si>
    <t>Ateneo de Manila University</t>
  </si>
  <si>
    <t>less than P4,500</t>
  </si>
  <si>
    <t>Once or twice per year</t>
  </si>
  <si>
    <t>Street vendors, Tiangges, Mall stalls</t>
  </si>
  <si>
    <t>No</t>
  </si>
  <si>
    <t>Sometimes you question the cleanliness observed during preparation</t>
  </si>
  <si>
    <t>P91 to P100</t>
  </si>
  <si>
    <t>Flavor powders (cheese, chili, sour cream, etc.)</t>
  </si>
  <si>
    <t>So-so (okay lang... convince me)</t>
  </si>
  <si>
    <t>P51 to P 60</t>
  </si>
  <si>
    <t>Extremely important</t>
  </si>
  <si>
    <t>Quite important</t>
  </si>
  <si>
    <t>Extremely important</t>
  </si>
  <si>
    <t>Quite important</t>
  </si>
  <si>
    <t>Extremely important</t>
  </si>
  <si>
    <t>Extremely important</t>
  </si>
  <si>
    <t>Christian</t>
  </si>
  <si>
    <t>Yes</t>
  </si>
  <si>
    <t>Ateneo de Manila University</t>
  </si>
  <si>
    <t>more than P9,000</t>
  </si>
  <si>
    <t>Once a week</t>
  </si>
  <si>
    <t>Street vendors, Parks or Attractions, Supermarket, Mall stalls</t>
  </si>
  <si>
    <t>No. Although there are certain favorites, I generally eat at street food places that look okay.</t>
  </si>
  <si>
    <t>Sanitary considerations come to mind, but in the end I just stop caring about it due to hunger.</t>
  </si>
  <si>
    <t>P51 to P60</t>
  </si>
  <si>
    <t>Flavor powders (cheese, chili, sour cream, etc.)</t>
  </si>
  <si>
    <t>So-so (okay lang... convince me)</t>
  </si>
  <si>
    <t>P51 to P 60</t>
  </si>
  <si>
    <t>Extremely important</t>
  </si>
  <si>
    <t>Extremely important</t>
  </si>
  <si>
    <t>Quite important</t>
  </si>
  <si>
    <t>Quite important</t>
  </si>
  <si>
    <t>Extremely important</t>
  </si>
  <si>
    <t>Quite important</t>
  </si>
  <si>
    <t>Yes</t>
  </si>
  <si>
    <t>ADMU</t>
  </si>
  <si>
    <t>P4,500 to P6,000</t>
  </si>
  <si>
    <t>Once or twice per month</t>
  </si>
  <si>
    <t>Street vendors, Tiangges, Mall stalls</t>
  </si>
  <si>
    <t>No</t>
  </si>
  <si>
    <t>None</t>
  </si>
  <si>
    <t>P21 to P30</t>
  </si>
  <si>
    <t>Caramelized onions, Flavor powders (cheese, chili, sour cream, etc.)</t>
  </si>
  <si>
    <t>So-so (okay lang... convince me)</t>
  </si>
  <si>
    <t>P51 to P 60</t>
  </si>
  <si>
    <t>Extremely important</t>
  </si>
  <si>
    <t>Quite important</t>
  </si>
  <si>
    <t>Quite important</t>
  </si>
  <si>
    <t>Quite important</t>
  </si>
  <si>
    <t>Extremely important</t>
  </si>
  <si>
    <t>Extremely important</t>
  </si>
  <si>
    <t>Yes</t>
  </si>
  <si>
    <t>ADMU</t>
  </si>
  <si>
    <t>more than P9,000</t>
  </si>
  <si>
    <t>Once or twice per month</t>
  </si>
  <si>
    <t>Street vendors, Parks or Attractions, Supermarket, Mall stalls</t>
  </si>
  <si>
    <t>Any. Usually in SM Foodcourts</t>
  </si>
  <si>
    <t>None</t>
  </si>
  <si>
    <t>P41 to P50</t>
  </si>
  <si>
    <t>Caramelized onions</t>
  </si>
  <si>
    <t>Willing (sounds interesting but tell me more)</t>
  </si>
  <si>
    <t>P51 to P 60</t>
  </si>
  <si>
    <t>Quite important</t>
  </si>
  <si>
    <t>Extremely important</t>
  </si>
  <si>
    <t>Quite important</t>
  </si>
  <si>
    <t>Quite important</t>
  </si>
  <si>
    <t>Quite important</t>
  </si>
  <si>
    <t>Quite important</t>
  </si>
  <si>
    <t>v-ann</t>
  </si>
  <si>
    <t>Yes</t>
  </si>
  <si>
    <t>ateneo de manila university</t>
  </si>
  <si>
    <t>more than P9,000</t>
  </si>
  <si>
    <t>Once or twice per month</t>
  </si>
  <si>
    <t>Street vendors, Parks or Attractions</t>
  </si>
  <si>
    <t>No brands
The manang outside my high school
The manong in the city park
The kwek kwek street in our city</t>
  </si>
  <si>
    <t>Nagmahal yung presyo</t>
  </si>
  <si>
    <t>P61 to P70</t>
  </si>
  <si>
    <t>Caramelized onions</t>
  </si>
  <si>
    <t>So-so (okay lang... convince me)</t>
  </si>
  <si>
    <t>P31 to P40</t>
  </si>
  <si>
    <t>Extremely important</t>
  </si>
  <si>
    <t>A little important</t>
  </si>
  <si>
    <t>Extremely important</t>
  </si>
  <si>
    <t>Extremely important</t>
  </si>
  <si>
    <t>Extremely important</t>
  </si>
  <si>
    <t>Extremely important</t>
  </si>
  <si>
    <t>Ali Timonera</t>
  </si>
  <si>
    <t>Yes</t>
  </si>
  <si>
    <t>ADMU</t>
  </si>
  <si>
    <t>P4,500 to P6,000</t>
  </si>
  <si>
    <t>Once or twice per month</t>
  </si>
  <si>
    <t>Street vendors, Tiangges, Parks or Attractions, Supermarket, Mall stalls</t>
  </si>
  <si>
    <t>No specific brands come to mind.</t>
  </si>
  <si>
    <t>None.</t>
  </si>
  <si>
    <t>P31 to P40</t>
  </si>
  <si>
    <t>Flavor powders (cheese, chili, sour cream, etc.)</t>
  </si>
  <si>
    <t>So-so (okay lang... convince me)</t>
  </si>
  <si>
    <t>P31 to P40</t>
  </si>
  <si>
    <t>Extremely important</t>
  </si>
  <si>
    <t>Quite important</t>
  </si>
  <si>
    <t>Quite important</t>
  </si>
  <si>
    <t>Quite important</t>
  </si>
  <si>
    <t>Extremely important</t>
  </si>
  <si>
    <t>Quite important</t>
  </si>
  <si>
    <t>Yes</t>
  </si>
  <si>
    <t>ADMU</t>
  </si>
  <si>
    <t>P4,500 to P6,000</t>
  </si>
  <si>
    <t>Once or twice per year</t>
  </si>
  <si>
    <t>UP</t>
  </si>
  <si>
    <t>UP fishballs da best</t>
  </si>
  <si>
    <t>Naubos yung sauce nila so suka na lang pinag-sawsaw ko D:</t>
  </si>
  <si>
    <t>Less than P10</t>
  </si>
  <si>
    <t>Very willing (I would eat one right away!)</t>
  </si>
  <si>
    <t>P11 to 20</t>
  </si>
  <si>
    <t>Extremely important</t>
  </si>
  <si>
    <t>Extremely important</t>
  </si>
  <si>
    <t>Extremely important</t>
  </si>
  <si>
    <t>Extremely important</t>
  </si>
  <si>
    <t>Extremely important</t>
  </si>
  <si>
    <t>Extremely important</t>
  </si>
  <si>
    <t>Yes</t>
  </si>
  <si>
    <t>ADMU</t>
  </si>
  <si>
    <t>less than P4,500</t>
  </si>
  <si>
    <t>Once a week</t>
  </si>
  <si>
    <t>Street vendors, Tiangges</t>
  </si>
  <si>
    <t>None :)</t>
  </si>
  <si>
    <t>None so far. Usually I buy from my trusted vendors.</t>
  </si>
  <si>
    <t>Less than P10</t>
  </si>
  <si>
    <t>Flavor powders (cheese, chili, sour cream, etc.)</t>
  </si>
  <si>
    <t>Willing (sounds interesting but tell me more)</t>
  </si>
  <si>
    <t>P11 to 20</t>
  </si>
  <si>
    <t>Extremely important</t>
  </si>
  <si>
    <t>Extremely important</t>
  </si>
  <si>
    <t>Quite important</t>
  </si>
  <si>
    <t>Quite important</t>
  </si>
  <si>
    <t>Extremely important</t>
  </si>
  <si>
    <t>Extremely important</t>
  </si>
  <si>
    <t>5-10</t>
  </si>
  <si>
    <t>Theo</t>
  </si>
  <si>
    <t>Yes</t>
  </si>
  <si>
    <t>Ateneo de Manila University</t>
  </si>
  <si>
    <t>less than P4,500</t>
  </si>
  <si>
    <t>Once or twice per year</t>
  </si>
  <si>
    <t>Street vendors, Tiangges</t>
  </si>
  <si>
    <t>None really, no.</t>
  </si>
  <si>
    <t>Nothing, really.</t>
  </si>
  <si>
    <t>P21 to P30</t>
  </si>
  <si>
    <t>Shiitake mushrooms, Caramelized onions</t>
  </si>
  <si>
    <t>Willing (sounds interesting but tell me more)</t>
  </si>
  <si>
    <t>P11 to 20</t>
  </si>
  <si>
    <t>Extremely important</t>
  </si>
  <si>
    <t>Quite important</t>
  </si>
  <si>
    <t>A little important</t>
  </si>
  <si>
    <t>Quite important</t>
  </si>
  <si>
    <t>A little important</t>
  </si>
  <si>
    <t>Extremely important</t>
  </si>
  <si>
    <t>2 - 3</t>
  </si>
  <si>
    <t>no</t>
  </si>
  <si>
    <t>Educator</t>
  </si>
  <si>
    <t>P15,000 to P25,000</t>
  </si>
  <si>
    <t>Once or twice per year</t>
  </si>
  <si>
    <t>Street vendors, Tiangges, Mall stalls</t>
  </si>
  <si>
    <t>UP</t>
  </si>
  <si>
    <t>When they don't have sauce that isn't spicy</t>
  </si>
  <si>
    <t>P31 to P40</t>
  </si>
  <si>
    <t>Shiitake mushrooms, Caramelized onions</t>
  </si>
  <si>
    <t>Willing (sounds interesting but tell me more)</t>
  </si>
  <si>
    <t>P41 to P50</t>
  </si>
  <si>
    <t>Quite important</t>
  </si>
  <si>
    <t>Quite important</t>
  </si>
  <si>
    <t>Quite important</t>
  </si>
  <si>
    <t>Extremely important</t>
  </si>
  <si>
    <t>Extremely important</t>
  </si>
  <si>
    <t>Quite important</t>
  </si>
  <si>
    <t>Little Monster</t>
  </si>
  <si>
    <t>no</t>
  </si>
  <si>
    <t>Instructor</t>
  </si>
  <si>
    <t>P15,000 to P25,000</t>
  </si>
  <si>
    <t>Once a week</t>
  </si>
  <si>
    <t>Street vendors, Tiangges, Parks or Attractions, Supermarket, Mall stalls</t>
  </si>
  <si>
    <t>Yes, the most local brand we call the church sidewalk. Haha.
But seriously, Master Siomai, Hen Lin, Tender Juicy, Potato Corner, Odd Balls, Dr. Kwek-kwek, Takoyaki Express (?).</t>
  </si>
  <si>
    <t>Nothing much, really. The ones who migrate street food to malls actually help in making the "dining"/"eating" experience better by choosing another setting. However, in comparison with the ones sold outside, the street food in malls might be overshadowed by even the regular fast food fare.</t>
  </si>
  <si>
    <t>P21 to P30</t>
  </si>
  <si>
    <t>Caramelized onions, Flavor powders (cheese, chili, sour cream, etc.)</t>
  </si>
  <si>
    <t>Willing (sounds interesting but tell me more)</t>
  </si>
  <si>
    <t>P41 to P50</t>
  </si>
  <si>
    <t>Extremely important</t>
  </si>
  <si>
    <t>Quite important</t>
  </si>
  <si>
    <t>Quite important</t>
  </si>
  <si>
    <t>Quite important</t>
  </si>
  <si>
    <t>Extremely important</t>
  </si>
  <si>
    <t>A little important</t>
  </si>
  <si>
    <t>Yes</t>
  </si>
  <si>
    <t>ADMU</t>
  </si>
  <si>
    <t>less than P4,500</t>
  </si>
  <si>
    <t>when i have a chance</t>
  </si>
  <si>
    <t>Street vendors, Tiangges, Parks or Attractions, Supermarket, Mall stalls</t>
  </si>
  <si>
    <t>Master Siomai
Bibingkinitan</t>
  </si>
  <si>
    <t>n/A</t>
  </si>
  <si>
    <t>P91 to P100</t>
  </si>
  <si>
    <t>Not very excited about it, thank you</t>
  </si>
  <si>
    <t>P21 to P30</t>
  </si>
  <si>
    <t>Extremely important</t>
  </si>
  <si>
    <t>Quite important</t>
  </si>
  <si>
    <t>Extremely important</t>
  </si>
  <si>
    <t>Extremely important</t>
  </si>
  <si>
    <t>Extremely important</t>
  </si>
  <si>
    <t>Quite important</t>
  </si>
  <si>
    <t>camille ciriaco</t>
  </si>
  <si>
    <t>Yes</t>
  </si>
  <si>
    <t>Adamson University</t>
  </si>
  <si>
    <t>P4,500 to P6,000</t>
  </si>
  <si>
    <t>Once a week</t>
  </si>
  <si>
    <t>Street vendors</t>
  </si>
  <si>
    <t>no</t>
  </si>
  <si>
    <t>no</t>
  </si>
  <si>
    <t>P11 to P20</t>
  </si>
  <si>
    <t>Flavor powders (cheese, chili, sour cream, etc.)</t>
  </si>
  <si>
    <t>Willing (sounds interesting but tell me more)</t>
  </si>
  <si>
    <t>P21 to P30</t>
  </si>
  <si>
    <t>Extremely important</t>
  </si>
  <si>
    <t>Quite important</t>
  </si>
  <si>
    <t>Extremely important</t>
  </si>
  <si>
    <t>Extremely important</t>
  </si>
  <si>
    <t>Extremely important</t>
  </si>
  <si>
    <t>Extremely important</t>
  </si>
  <si>
    <t>Yes</t>
  </si>
  <si>
    <t>Ateneo de Manila University</t>
  </si>
  <si>
    <t>more than P9,000</t>
  </si>
  <si>
    <t>Never</t>
  </si>
  <si>
    <t>Shiitake mushrooms, Caramelized onions</t>
  </si>
  <si>
    <t>So-so (okay lang... convince me)</t>
  </si>
  <si>
    <t>P41 to P50</t>
  </si>
  <si>
    <t>Extremely important</t>
  </si>
  <si>
    <t>Quite important</t>
  </si>
  <si>
    <t>Quite important</t>
  </si>
  <si>
    <t>Extremely important</t>
  </si>
  <si>
    <t>Extremely important</t>
  </si>
  <si>
    <t>Quite important</t>
  </si>
  <si>
    <t>Jeol Reveche</t>
  </si>
  <si>
    <t>Yes</t>
  </si>
  <si>
    <t>University of the East - Manila</t>
  </si>
  <si>
    <t>P7,501 to P9,000</t>
  </si>
  <si>
    <t>Once or twice per month</t>
  </si>
  <si>
    <t>Street vendors</t>
  </si>
  <si>
    <t>None.</t>
  </si>
  <si>
    <t>None.</t>
  </si>
  <si>
    <t>P31 to P40</t>
  </si>
  <si>
    <t>Caramelized onions, Flavor powders (cheese, chili, sour cream, etc.), Sweet and sour sauce</t>
  </si>
  <si>
    <t>Willing (sounds interesting but tell me more)</t>
  </si>
  <si>
    <t>P41 to P50</t>
  </si>
  <si>
    <t>Extremely important</t>
  </si>
  <si>
    <t>Extremely important</t>
  </si>
  <si>
    <t>Quite important</t>
  </si>
  <si>
    <t>Quite important</t>
  </si>
  <si>
    <t>Extremely important</t>
  </si>
  <si>
    <t>Extremely important</t>
  </si>
  <si>
    <t>10-15</t>
  </si>
  <si>
    <t>Yes</t>
  </si>
  <si>
    <t>DLSU</t>
  </si>
  <si>
    <t>P4,500 to P6,000</t>
  </si>
  <si>
    <t>Once a week</t>
  </si>
  <si>
    <t>Street vendors, Tiangges, Supermarket, Mall stalls</t>
  </si>
  <si>
    <t>nothing in particular</t>
  </si>
  <si>
    <t>can't think of any</t>
  </si>
  <si>
    <t>P11 to P20</t>
  </si>
  <si>
    <t>Shiitake mushrooms, Caramelized onions</t>
  </si>
  <si>
    <t>So-so (okay lang... convince me)</t>
  </si>
  <si>
    <t>P41 to P50</t>
  </si>
  <si>
    <t>Extremely important</t>
  </si>
  <si>
    <t>Quite important</t>
  </si>
  <si>
    <t>A little important</t>
  </si>
  <si>
    <t>Extremely important</t>
  </si>
  <si>
    <t>Extremely important</t>
  </si>
  <si>
    <t>Extremely important</t>
  </si>
  <si>
    <t>i dont know who i am</t>
  </si>
  <si>
    <t>Yes</t>
  </si>
  <si>
    <t>dlsu</t>
  </si>
  <si>
    <t>P7,501 to P9,000</t>
  </si>
  <si>
    <t>More than once per week</t>
  </si>
  <si>
    <t>school</t>
  </si>
  <si>
    <t>queggs, noel's</t>
  </si>
  <si>
    <t>none</t>
  </si>
  <si>
    <t>P11 to P20</t>
  </si>
  <si>
    <t>onion rings</t>
  </si>
  <si>
    <t>So-so (okay lang... convince me)</t>
  </si>
  <si>
    <t>P21 to P30</t>
  </si>
  <si>
    <t>Quite important</t>
  </si>
  <si>
    <t>Quite important</t>
  </si>
  <si>
    <t>Quite important</t>
  </si>
  <si>
    <t>Quite important</t>
  </si>
  <si>
    <t>Quite important</t>
  </si>
  <si>
    <t>Quite important</t>
  </si>
  <si>
    <t>Yes</t>
  </si>
  <si>
    <t>De La Salle University Manila</t>
  </si>
  <si>
    <t>P4,500 to P6,000</t>
  </si>
  <si>
    <t>Once or twice per month</t>
  </si>
  <si>
    <t>Supermarket, Mall stalls</t>
  </si>
  <si>
    <t>no</t>
  </si>
  <si>
    <t>Reused oil</t>
  </si>
  <si>
    <t>P21 to P30</t>
  </si>
  <si>
    <t>Not very excited about it, thank you</t>
  </si>
  <si>
    <t>P21 to P30</t>
  </si>
  <si>
    <t>Quite important</t>
  </si>
  <si>
    <t>Quite important</t>
  </si>
  <si>
    <t>Extremely important</t>
  </si>
  <si>
    <t>Extremely important</t>
  </si>
  <si>
    <t>Extremely important</t>
  </si>
  <si>
    <t>Quite important</t>
  </si>
  <si>
    <t>5 pieces</t>
  </si>
  <si>
    <t>Kelvin Li</t>
  </si>
  <si>
    <t>Yes</t>
  </si>
  <si>
    <t>admu</t>
  </si>
  <si>
    <t>more than P9,000</t>
  </si>
  <si>
    <t>Once or twice per year</t>
  </si>
  <si>
    <t>Street vendors, Tiangges</t>
  </si>
  <si>
    <t>No</t>
  </si>
  <si>
    <t>Too oily</t>
  </si>
  <si>
    <t>P31 to P40</t>
  </si>
  <si>
    <t>Shiitake mushrooms, Caramelized onions</t>
  </si>
  <si>
    <t>Willing (sounds interesting but tell me more)</t>
  </si>
  <si>
    <t>P41 to P50</t>
  </si>
  <si>
    <t>Extremely important</t>
  </si>
  <si>
    <t>A little important</t>
  </si>
  <si>
    <t>Quite important</t>
  </si>
  <si>
    <t>A little important</t>
  </si>
  <si>
    <t>Quite important</t>
  </si>
  <si>
    <t>Quite important</t>
  </si>
  <si>
    <t>Drake</t>
  </si>
  <si>
    <t>Yes</t>
  </si>
  <si>
    <t>ateneo</t>
  </si>
  <si>
    <t>less than P4,500</t>
  </si>
  <si>
    <t>Once or twice per month</t>
  </si>
  <si>
    <t>Street vendors, Parks or Attractions</t>
  </si>
  <si>
    <t>nope</t>
  </si>
  <si>
    <t>nope</t>
  </si>
  <si>
    <t>P21 to P30</t>
  </si>
  <si>
    <t>soy sauce?</t>
  </si>
  <si>
    <t>So-so (okay lang... convince me)</t>
  </si>
  <si>
    <t>P31 to P40</t>
  </si>
  <si>
    <t>Extremely important</t>
  </si>
  <si>
    <t>Quite important</t>
  </si>
  <si>
    <t>A little important</t>
  </si>
  <si>
    <t>Quite important</t>
  </si>
  <si>
    <t>Quite important</t>
  </si>
  <si>
    <t>Extremely important</t>
  </si>
  <si>
    <t>15-25</t>
  </si>
  <si>
    <t>no</t>
  </si>
  <si>
    <t>Software Developer</t>
  </si>
  <si>
    <t>P15,000 to P25,000</t>
  </si>
  <si>
    <t>Once or twice per year</t>
  </si>
  <si>
    <t>UP</t>
  </si>
  <si>
    <t>Mang Larry's (UP Diliman)</t>
  </si>
  <si>
    <t>Waiting time. It's to be expected because they have a lot of customers, but they can do something to improve it. (Like adding manpower, or something)</t>
  </si>
  <si>
    <t>P71 to P80</t>
  </si>
  <si>
    <t>Shiitake mushrooms, Caramelized onions, new takes for sauce might be nice (instead of the usual sweet/spicy one, try wasabi mayo or something)</t>
  </si>
  <si>
    <t>So-so (okay lang... convince me)</t>
  </si>
  <si>
    <t>P61 to P70</t>
  </si>
  <si>
    <t>Extremely important</t>
  </si>
  <si>
    <t>Quite important</t>
  </si>
  <si>
    <t>Quite important</t>
  </si>
  <si>
    <t>Extremely important</t>
  </si>
  <si>
    <t>Extremely important</t>
  </si>
  <si>
    <t>Not that important</t>
  </si>
  <si>
    <t>More than P100</t>
  </si>
  <si>
    <t>P81 to P90</t>
  </si>
  <si>
    <t>more than P9000</t>
  </si>
  <si>
    <t>P25,001 to P35,000</t>
  </si>
  <si>
    <t>P35,001 to P55,000</t>
  </si>
  <si>
    <t>P55,001 to P65,000</t>
  </si>
  <si>
    <t>above P65,000</t>
  </si>
  <si>
    <t>Where</t>
  </si>
  <si>
    <t>Parks or Attractions</t>
  </si>
  <si>
    <t>Supermarket</t>
  </si>
  <si>
    <t>Mall stalls</t>
  </si>
  <si>
    <t>JSEC</t>
  </si>
  <si>
    <t>How often</t>
  </si>
  <si>
    <t>Toppings</t>
  </si>
  <si>
    <t>David Cuajunco</t>
  </si>
  <si>
    <t>Street vendors, Supermarket</t>
  </si>
  <si>
    <t>Not really</t>
  </si>
  <si>
    <t>Overcooked food sometimes</t>
  </si>
  <si>
    <t>Median</t>
  </si>
  <si>
    <t>Mean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</si>
  <si>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</si>
  <si>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</si>
  <si>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</si>
  <si>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</si>
  <si>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</si>
  <si>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</si>
  <si>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</si>
  <si>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</si>
  <si>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</si>
  <si>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</si>
  <si>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</si>
  <si>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Taste of products</t>
  </si>
  <si>
    <t>Choices available</t>
  </si>
  <si>
    <t>Short waiting time</t>
  </si>
  <si>
    <t>Attitude of workers</t>
  </si>
  <si>
    <t>Cleanliness</t>
  </si>
  <si>
    <t>Affordability</t>
  </si>
  <si>
    <t>Importance</t>
  </si>
  <si>
    <t>Variable</t>
  </si>
  <si>
    <t>Description</t>
  </si>
  <si>
    <t>Observation number of the questionnaire</t>
  </si>
  <si>
    <t>Quantitative data of the age of the participant</t>
  </si>
  <si>
    <t>Monthly Allowance</t>
  </si>
  <si>
    <t>Monthly Salart</t>
  </si>
  <si>
    <t>Monthly Salary</t>
  </si>
  <si>
    <t>Quantitative data of the monthly allowance of the participant if a student</t>
  </si>
  <si>
    <t>Quantitative data of the monthly salary of the participant if an employee</t>
  </si>
  <si>
    <t>Frequency of purchase</t>
  </si>
  <si>
    <t>When I get the chance</t>
  </si>
  <si>
    <t>Purchase Price</t>
  </si>
  <si>
    <t>Quantitative data on how much the participant usually pay for a purchase of the street food</t>
  </si>
  <si>
    <t>Normative data on how often the participant purchase street food</t>
  </si>
  <si>
    <t>Place of Purchase</t>
  </si>
  <si>
    <t>Nominal data on where the user usually buy street food</t>
  </si>
  <si>
    <t>Mall Stalls</t>
  </si>
  <si>
    <t>Preferred Toppings</t>
  </si>
  <si>
    <t>Nominal data on which ingredients the participant prefer</t>
  </si>
  <si>
    <t>Willingness to buy</t>
  </si>
  <si>
    <t>Quantitative data on how willing the participant is to buy our product</t>
  </si>
  <si>
    <t>Amount willing to pay</t>
  </si>
  <si>
    <t>Quantitative data on how much the participant is willing to pay for our product</t>
  </si>
  <si>
    <t>Quantitative data on how important [Taste, Choice, Cleanliness, Worker Attitude, Price] is to the participant</t>
  </si>
  <si>
    <t>Value</t>
  </si>
  <si>
    <t>Column Labels</t>
  </si>
  <si>
    <t>Grand Total</t>
  </si>
  <si>
    <t>Independent Count</t>
  </si>
  <si>
    <t>Chi-Square Computation</t>
  </si>
  <si>
    <t>Allowance</t>
  </si>
  <si>
    <t>Willingness to Pay</t>
  </si>
  <si>
    <t>isStudent</t>
  </si>
  <si>
    <t>Monthly  Allowance</t>
  </si>
  <si>
    <t>Street Food Purchasing Frequency</t>
  </si>
  <si>
    <t>Purchasing Amount</t>
  </si>
  <si>
    <t>Toppings Preffered</t>
  </si>
  <si>
    <t>Willingness to Purchase</t>
  </si>
  <si>
    <t>Willingness to Pay Certain Amount</t>
  </si>
  <si>
    <t>Row Labels</t>
  </si>
  <si>
    <t>Pivot Table</t>
  </si>
  <si>
    <t xml:space="preserve">F. Is there a relationship between the allowance range of survey takers and how much they are willing to pay for the product? </t>
  </si>
  <si>
    <t>Chi-Square</t>
  </si>
  <si>
    <t>Degree of Freedom</t>
  </si>
  <si>
    <t>Probability</t>
  </si>
  <si>
    <t>G. Is there a relationship between willingness to pay and willingness to purchase the product?</t>
  </si>
  <si>
    <t>Sum of Street vendors</t>
  </si>
  <si>
    <t>Sum of UP</t>
  </si>
  <si>
    <t>2 - Tiangges</t>
  </si>
  <si>
    <t>3 - Parks or Attractions</t>
  </si>
  <si>
    <t>4 - Supermarket</t>
  </si>
  <si>
    <t>5 - Mall stalls</t>
  </si>
  <si>
    <t>6 - JSEC</t>
  </si>
  <si>
    <t>8 - UP</t>
  </si>
  <si>
    <t>7 - Schools</t>
  </si>
  <si>
    <t>Count of Willingness to Pay Certain Amount</t>
  </si>
  <si>
    <t xml:space="preserve">I. Is there a connection between how much people are willing to pay and where they usually purchase street-type foods? </t>
  </si>
  <si>
    <t>1 - Street Vendors</t>
  </si>
  <si>
    <t>Count of Taste of products</t>
  </si>
  <si>
    <t>Taste of Products</t>
  </si>
  <si>
    <t xml:space="preserve">H. How important is taste in relation to affordability? </t>
  </si>
  <si>
    <t xml:space="preserve">J. Is there a connection between where people purchase street-type foods and how much they usually pay? </t>
  </si>
  <si>
    <t>Count of Cleanliness</t>
  </si>
  <si>
    <t xml:space="preserve">K. How important is cleanliness in relation to affordability?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</si>
</sst>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0.000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color theme="0"/>
      <name val="Arial"/>
      <family val="2"/>
    </font>
    <font>
      <b/>
      <i/>
      <sz val="10"/>
      <color theme="0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FFC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53E01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8">
    <xf numFmtId="0" fontId="0" fillId="0" borderId="0" xfId="0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Border="1" applyAlignment="1"/>
    <xf numFmtId="22" fontId="2" fillId="0" borderId="2" xfId="0" applyNumberFormat="1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10" borderId="0" xfId="0" applyFill="1"/>
    <xf numFmtId="0" fontId="3" fillId="0" borderId="1" xfId="0" applyFont="1" applyBorder="1" applyAlignment="1"/>
    <xf numFmtId="0" fontId="3" fillId="22" borderId="1" xfId="0" applyFont="1" applyFill="1" applyBorder="1" applyAlignment="1"/>
    <xf numFmtId="0" fontId="3" fillId="22" borderId="1" xfId="0" applyFont="1" applyFill="1" applyBorder="1"/>
    <xf numFmtId="0" fontId="3" fillId="17" borderId="1" xfId="0" applyFont="1" applyFill="1" applyBorder="1"/>
    <xf numFmtId="0" fontId="3" fillId="14" borderId="1" xfId="0" applyFont="1" applyFill="1" applyBorder="1"/>
    <xf numFmtId="0" fontId="3" fillId="15" borderId="1" xfId="0" applyFont="1" applyFill="1" applyBorder="1"/>
    <xf numFmtId="0" fontId="3" fillId="0" borderId="1" xfId="0" applyFont="1" applyBorder="1"/>
    <xf numFmtId="0" fontId="0" fillId="0" borderId="1" xfId="0" applyFill="1" applyBorder="1"/>
    <xf numFmtId="0" fontId="0" fillId="21" borderId="0" xfId="0" applyFill="1"/>
    <xf numFmtId="0" fontId="0" fillId="2" borderId="0" xfId="0" applyFill="1"/>
    <xf numFmtId="0" fontId="4" fillId="17" borderId="1" xfId="0" applyFont="1" applyFill="1" applyBorder="1" applyAlignment="1">
      <alignment horizontal="center"/>
    </xf>
    <xf numFmtId="0" fontId="4" fillId="26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0" fillId="13" borderId="1" xfId="0" applyFill="1" applyBorder="1" applyAlignment="1"/>
    <xf numFmtId="0" fontId="0" fillId="5" borderId="1" xfId="0" applyFill="1" applyBorder="1" applyAlignment="1"/>
    <xf numFmtId="0" fontId="0" fillId="12" borderId="1" xfId="0" applyFill="1" applyBorder="1" applyAlignment="1"/>
    <xf numFmtId="0" fontId="0" fillId="20" borderId="1" xfId="0" applyFill="1" applyBorder="1" applyAlignment="1"/>
    <xf numFmtId="0" fontId="0" fillId="2" borderId="1" xfId="0" applyFill="1" applyBorder="1" applyAlignment="1"/>
    <xf numFmtId="0" fontId="0" fillId="3" borderId="1" xfId="0" applyFill="1" applyBorder="1" applyAlignment="1"/>
    <xf numFmtId="2" fontId="0" fillId="5" borderId="1" xfId="0" applyNumberFormat="1" applyFill="1" applyBorder="1" applyAlignment="1"/>
    <xf numFmtId="2" fontId="0" fillId="3" borderId="1" xfId="0" applyNumberFormat="1" applyFill="1" applyBorder="1" applyAlignment="1"/>
    <xf numFmtId="2" fontId="0" fillId="2" borderId="1" xfId="0" applyNumberFormat="1" applyFill="1" applyBorder="1" applyAlignment="1"/>
    <xf numFmtId="2" fontId="0" fillId="12" borderId="1" xfId="0" applyNumberFormat="1" applyFill="1" applyBorder="1" applyAlignment="1"/>
    <xf numFmtId="2" fontId="0" fillId="20" borderId="1" xfId="0" applyNumberFormat="1" applyFill="1" applyBorder="1" applyAlignment="1"/>
    <xf numFmtId="2" fontId="0" fillId="13" borderId="1" xfId="0" applyNumberFormat="1" applyFill="1" applyBorder="1" applyAlignment="1"/>
    <xf numFmtId="0" fontId="0" fillId="0" borderId="0" xfId="0" applyAlignment="1">
      <alignment wrapText="1"/>
    </xf>
    <xf numFmtId="0" fontId="3" fillId="25" borderId="0" xfId="0" applyFont="1" applyFill="1"/>
    <xf numFmtId="0" fontId="3" fillId="25" borderId="0" xfId="0" applyFont="1" applyFill="1" applyAlignment="1">
      <alignment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1" borderId="0" xfId="0" applyFont="1" applyFill="1"/>
    <xf numFmtId="0" fontId="2" fillId="21" borderId="0" xfId="0" applyFont="1" applyFill="1" applyAlignment="1">
      <alignment wrapText="1"/>
    </xf>
    <xf numFmtId="0" fontId="2" fillId="10" borderId="0" xfId="0" applyFont="1" applyFill="1"/>
    <xf numFmtId="0" fontId="2" fillId="10" borderId="0" xfId="0" applyFont="1" applyFill="1" applyAlignment="1">
      <alignment wrapText="1"/>
    </xf>
    <xf numFmtId="0" fontId="2" fillId="9" borderId="0" xfId="0" applyFont="1" applyFill="1"/>
    <xf numFmtId="0" fontId="2" fillId="9" borderId="0" xfId="0" applyFont="1" applyFill="1" applyAlignment="1">
      <alignment wrapText="1"/>
    </xf>
    <xf numFmtId="0" fontId="2" fillId="7" borderId="0" xfId="0" applyFont="1" applyFill="1"/>
    <xf numFmtId="0" fontId="2" fillId="7" borderId="0" xfId="0" applyFont="1" applyFill="1" applyAlignment="1">
      <alignment wrapText="1"/>
    </xf>
    <xf numFmtId="0" fontId="2" fillId="6" borderId="0" xfId="0" applyFont="1" applyFill="1"/>
    <xf numFmtId="0" fontId="2" fillId="6" borderId="0" xfId="0" applyFont="1" applyFill="1" applyAlignment="1">
      <alignment wrapText="1"/>
    </xf>
    <xf numFmtId="0" fontId="0" fillId="21" borderId="0" xfId="0" applyFill="1" applyAlignment="1">
      <alignment wrapText="1"/>
    </xf>
    <xf numFmtId="0" fontId="2" fillId="23" borderId="0" xfId="0" applyFont="1" applyFill="1"/>
    <xf numFmtId="0" fontId="2" fillId="23" borderId="0" xfId="0" applyFont="1" applyFill="1" applyAlignment="1">
      <alignment wrapText="1"/>
    </xf>
    <xf numFmtId="0" fontId="0" fillId="23" borderId="0" xfId="0" applyFill="1"/>
    <xf numFmtId="0" fontId="0" fillId="23" borderId="0" xfId="0" applyFill="1" applyAlignment="1">
      <alignment wrapText="1"/>
    </xf>
    <xf numFmtId="0" fontId="0" fillId="10" borderId="0" xfId="0" applyFill="1" applyAlignment="1">
      <alignment wrapText="1"/>
    </xf>
    <xf numFmtId="0" fontId="2" fillId="11" borderId="0" xfId="0" applyFont="1" applyFill="1"/>
    <xf numFmtId="0" fontId="2" fillId="11" borderId="0" xfId="0" applyFont="1" applyFill="1" applyAlignment="1">
      <alignment wrapText="1"/>
    </xf>
    <xf numFmtId="0" fontId="2" fillId="24" borderId="0" xfId="0" applyFont="1" applyFill="1"/>
    <xf numFmtId="0" fontId="2" fillId="24" borderId="0" xfId="0" applyFont="1" applyFill="1" applyAlignment="1">
      <alignment wrapText="1"/>
    </xf>
    <xf numFmtId="0" fontId="0" fillId="24" borderId="0" xfId="0" applyFill="1"/>
    <xf numFmtId="0" fontId="1" fillId="24" borderId="1" xfId="0" applyFont="1" applyFill="1" applyBorder="1" applyAlignment="1"/>
    <xf numFmtId="0" fontId="2" fillId="27" borderId="0" xfId="0" applyFont="1" applyFill="1"/>
    <xf numFmtId="0" fontId="2" fillId="27" borderId="0" xfId="0" applyFont="1" applyFill="1" applyAlignment="1">
      <alignment wrapText="1"/>
    </xf>
    <xf numFmtId="0" fontId="0" fillId="27" borderId="0" xfId="0" applyFill="1"/>
    <xf numFmtId="0" fontId="1" fillId="27" borderId="1" xfId="0" applyFont="1" applyFill="1" applyBorder="1" applyAlignment="1"/>
    <xf numFmtId="0" fontId="3" fillId="1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0" borderId="0" xfId="0" pivotButton="1"/>
    <xf numFmtId="0" fontId="3" fillId="17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29" borderId="15" xfId="0" applyFont="1" applyFill="1" applyBorder="1" applyAlignment="1">
      <alignment horizontal="center" vertical="center"/>
    </xf>
    <xf numFmtId="0" fontId="9" fillId="28" borderId="9" xfId="0" applyFont="1" applyFill="1" applyBorder="1" applyAlignment="1">
      <alignment horizontal="center" vertical="center"/>
    </xf>
    <xf numFmtId="0" fontId="9" fillId="28" borderId="6" xfId="0" applyFont="1" applyFill="1" applyBorder="1" applyAlignment="1">
      <alignment horizontal="center" vertical="center"/>
    </xf>
    <xf numFmtId="0" fontId="9" fillId="29" borderId="16" xfId="0" applyFont="1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9" borderId="20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9" borderId="21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9" borderId="25" xfId="0" applyFill="1" applyBorder="1" applyAlignment="1">
      <alignment horizontal="center" vertical="center"/>
    </xf>
    <xf numFmtId="0" fontId="9" fillId="29" borderId="17" xfId="0" applyFont="1" applyFill="1" applyBorder="1" applyAlignment="1">
      <alignment horizontal="center" vertical="center"/>
    </xf>
    <xf numFmtId="0" fontId="9" fillId="29" borderId="18" xfId="0" applyFont="1" applyFill="1" applyBorder="1" applyAlignment="1">
      <alignment horizontal="center" vertical="center"/>
    </xf>
    <xf numFmtId="0" fontId="9" fillId="29" borderId="26" xfId="0" applyFont="1" applyFill="1" applyBorder="1" applyAlignment="1">
      <alignment horizontal="center" vertical="center"/>
    </xf>
    <xf numFmtId="0" fontId="9" fillId="29" borderId="19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9" fillId="28" borderId="36" xfId="0" applyFont="1" applyFill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0" fontId="9" fillId="18" borderId="10" xfId="0" applyFont="1" applyFill="1" applyBorder="1" applyAlignment="1">
      <alignment horizontal="center"/>
    </xf>
    <xf numFmtId="165" fontId="9" fillId="18" borderId="20" xfId="0" applyNumberFormat="1" applyFont="1" applyFill="1" applyBorder="1" applyAlignment="1">
      <alignment horizontal="center"/>
    </xf>
    <xf numFmtId="0" fontId="9" fillId="18" borderId="11" xfId="0" applyFont="1" applyFill="1" applyBorder="1" applyAlignment="1">
      <alignment horizontal="center"/>
    </xf>
    <xf numFmtId="165" fontId="9" fillId="18" borderId="21" xfId="0" applyNumberFormat="1" applyFont="1" applyFill="1" applyBorder="1" applyAlignment="1">
      <alignment horizontal="center"/>
    </xf>
    <xf numFmtId="0" fontId="9" fillId="18" borderId="12" xfId="0" applyFont="1" applyFill="1" applyBorder="1" applyAlignment="1">
      <alignment horizontal="center"/>
    </xf>
    <xf numFmtId="0" fontId="11" fillId="18" borderId="22" xfId="0" applyFont="1" applyFill="1" applyBorder="1" applyAlignment="1">
      <alignment horizontal="center"/>
    </xf>
    <xf numFmtId="0" fontId="10" fillId="2" borderId="1" xfId="0" applyFont="1" applyFill="1" applyBorder="1" applyAlignment="1"/>
    <xf numFmtId="165" fontId="0" fillId="0" borderId="3" xfId="0" applyNumberFormat="1" applyBorder="1" applyAlignment="1">
      <alignment horizontal="center" vertical="center"/>
    </xf>
    <xf numFmtId="165" fontId="0" fillId="0" borderId="38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2" fillId="14" borderId="10" xfId="0" applyFont="1" applyFill="1" applyBorder="1" applyAlignment="1">
      <alignment horizontal="left" vertical="center" indent="1"/>
    </xf>
    <xf numFmtId="0" fontId="2" fillId="14" borderId="11" xfId="0" applyFont="1" applyFill="1" applyBorder="1" applyAlignment="1">
      <alignment horizontal="left" vertical="center" indent="1"/>
    </xf>
    <xf numFmtId="0" fontId="2" fillId="14" borderId="23" xfId="0" applyFont="1" applyFill="1" applyBorder="1" applyAlignment="1">
      <alignment horizontal="left" vertical="center" indent="1"/>
    </xf>
    <xf numFmtId="0" fontId="2" fillId="14" borderId="12" xfId="0" applyFont="1" applyFill="1" applyBorder="1" applyAlignment="1">
      <alignment horizontal="left" vertical="center" indent="1"/>
    </xf>
    <xf numFmtId="0" fontId="9" fillId="28" borderId="5" xfId="0" applyFont="1" applyFill="1" applyBorder="1" applyAlignment="1">
      <alignment horizontal="center" vertical="center"/>
    </xf>
    <xf numFmtId="0" fontId="0" fillId="29" borderId="22" xfId="0" applyFill="1" applyBorder="1" applyAlignment="1">
      <alignment horizontal="center" vertical="center"/>
    </xf>
    <xf numFmtId="165" fontId="0" fillId="0" borderId="35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9" fillId="29" borderId="41" xfId="0" applyFont="1" applyFill="1" applyBorder="1" applyAlignment="1">
      <alignment horizontal="center" vertical="center"/>
    </xf>
    <xf numFmtId="0" fontId="9" fillId="29" borderId="43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9" fillId="18" borderId="10" xfId="0" applyFont="1" applyFill="1" applyBorder="1" applyAlignment="1">
      <alignment horizontal="center" vertical="center"/>
    </xf>
    <xf numFmtId="165" fontId="9" fillId="18" borderId="20" xfId="0" applyNumberFormat="1" applyFont="1" applyFill="1" applyBorder="1" applyAlignment="1">
      <alignment horizontal="center" vertical="center"/>
    </xf>
    <xf numFmtId="0" fontId="9" fillId="18" borderId="11" xfId="0" applyFont="1" applyFill="1" applyBorder="1" applyAlignment="1">
      <alignment horizontal="center" vertical="center"/>
    </xf>
    <xf numFmtId="165" fontId="9" fillId="18" borderId="21" xfId="0" applyNumberFormat="1" applyFont="1" applyFill="1" applyBorder="1" applyAlignment="1">
      <alignment horizontal="center" vertical="center"/>
    </xf>
    <xf numFmtId="0" fontId="9" fillId="18" borderId="12" xfId="0" applyFont="1" applyFill="1" applyBorder="1" applyAlignment="1">
      <alignment horizontal="center" vertical="center"/>
    </xf>
    <xf numFmtId="0" fontId="11" fillId="18" borderId="22" xfId="0" applyFont="1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3" fillId="1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3" fillId="26" borderId="1" xfId="0" applyFont="1" applyFill="1" applyBorder="1" applyAlignment="1">
      <alignment horizontal="center"/>
    </xf>
    <xf numFmtId="0" fontId="9" fillId="30" borderId="42" xfId="0" applyFont="1" applyFill="1" applyBorder="1" applyAlignment="1">
      <alignment horizontal="center" vertical="center"/>
    </xf>
    <xf numFmtId="0" fontId="9" fillId="30" borderId="37" xfId="0" applyFont="1" applyFill="1" applyBorder="1" applyAlignment="1">
      <alignment horizontal="center" vertical="center"/>
    </xf>
    <xf numFmtId="0" fontId="9" fillId="30" borderId="15" xfId="0" applyFont="1" applyFill="1" applyBorder="1" applyAlignment="1">
      <alignment horizontal="center" vertical="center"/>
    </xf>
    <xf numFmtId="0" fontId="10" fillId="16" borderId="0" xfId="0" applyFont="1" applyFill="1" applyAlignment="1">
      <alignment horizontal="center" vertical="center"/>
    </xf>
    <xf numFmtId="0" fontId="9" fillId="14" borderId="34" xfId="0" applyFont="1" applyFill="1" applyBorder="1" applyAlignment="1">
      <alignment horizontal="center" vertical="center" wrapText="1"/>
    </xf>
    <xf numFmtId="0" fontId="9" fillId="14" borderId="28" xfId="0" applyFont="1" applyFill="1" applyBorder="1" applyAlignment="1">
      <alignment horizontal="center" vertical="center" wrapText="1"/>
    </xf>
    <xf numFmtId="0" fontId="9" fillId="30" borderId="29" xfId="0" applyFont="1" applyFill="1" applyBorder="1" applyAlignment="1">
      <alignment horizontal="center" vertical="center"/>
    </xf>
    <xf numFmtId="0" fontId="9" fillId="30" borderId="30" xfId="0" applyFont="1" applyFill="1" applyBorder="1" applyAlignment="1">
      <alignment horizontal="center" vertical="center"/>
    </xf>
    <xf numFmtId="0" fontId="9" fillId="30" borderId="31" xfId="0" applyFont="1" applyFill="1" applyBorder="1" applyAlignment="1">
      <alignment horizontal="center" vertical="center"/>
    </xf>
    <xf numFmtId="0" fontId="9" fillId="28" borderId="3" xfId="0" applyFont="1" applyFill="1" applyBorder="1" applyAlignment="1">
      <alignment horizontal="center" vertical="center"/>
    </xf>
    <xf numFmtId="0" fontId="9" fillId="28" borderId="7" xfId="0" applyFont="1" applyFill="1" applyBorder="1" applyAlignment="1">
      <alignment horizontal="center" vertical="center"/>
    </xf>
    <xf numFmtId="0" fontId="9" fillId="28" borderId="35" xfId="0" applyFont="1" applyFill="1" applyBorder="1" applyAlignment="1">
      <alignment horizontal="center" vertical="center"/>
    </xf>
    <xf numFmtId="0" fontId="9" fillId="30" borderId="42" xfId="0" applyFont="1" applyFill="1" applyBorder="1" applyAlignment="1">
      <alignment horizontal="center"/>
    </xf>
    <xf numFmtId="0" fontId="9" fillId="30" borderId="37" xfId="0" applyFont="1" applyFill="1" applyBorder="1" applyAlignment="1">
      <alignment horizontal="center"/>
    </xf>
    <xf numFmtId="0" fontId="9" fillId="30" borderId="15" xfId="0" applyFont="1" applyFill="1" applyBorder="1" applyAlignment="1">
      <alignment horizontal="center"/>
    </xf>
    <xf numFmtId="0" fontId="9" fillId="30" borderId="29" xfId="0" applyFont="1" applyFill="1" applyBorder="1" applyAlignment="1">
      <alignment horizontal="center"/>
    </xf>
    <xf numFmtId="0" fontId="9" fillId="30" borderId="30" xfId="0" applyFont="1" applyFill="1" applyBorder="1" applyAlignment="1">
      <alignment horizontal="center"/>
    </xf>
    <xf numFmtId="0" fontId="9" fillId="30" borderId="31" xfId="0" applyFont="1" applyFill="1" applyBorder="1" applyAlignment="1">
      <alignment horizontal="center"/>
    </xf>
    <xf numFmtId="0" fontId="9" fillId="28" borderId="4" xfId="0" applyFont="1" applyFill="1" applyBorder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111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colors>
    <mruColors>
      <color rgb="FFD53E01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 Sanchez" refreshedDate="42052.644754166664" createdVersion="4" refreshedVersion="5" minRefreshableVersion="3" recordCount="52">
  <cacheSource type="worksheet">
    <worksheetSource ref="B2:AE54" sheet="Clean Data"/>
  </cacheSource>
  <cacheFields count="30">
    <cacheField name="Age" numFmtId="0">
      <sharedItems containsMixedTypes="1" containsNumber="1" containsInteger="1" minValue="18" maxValue="32"/>
    </cacheField>
    <cacheField name="isStudent" numFmtId="0">
      <sharedItems containsSemiMixedTypes="0" containsString="0" containsNumber="1" containsInteger="1" minValue="0" maxValue="1"/>
    </cacheField>
    <cacheField name="Monthly  Allowance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Monthly Salary" numFmtId="0">
      <sharedItems containsSemiMixedTypes="0" containsString="0" containsNumber="1" containsInteger="1" minValue="0" maxValue="3" count="4">
        <n v="1"/>
        <n v="0"/>
        <n v="3" u="1"/>
        <n v="2" u="1"/>
      </sharedItems>
    </cacheField>
    <cacheField name="More than once per week" numFmtId="0">
      <sharedItems containsSemiMixedTypes="0" containsString="0" containsNumber="1" containsInteger="1" minValue="0" maxValue="1"/>
    </cacheField>
    <cacheField name="Once a week" numFmtId="0">
      <sharedItems containsSemiMixedTypes="0" containsString="0" containsNumber="1" containsInteger="1" minValue="0" maxValue="1"/>
    </cacheField>
    <cacheField name="Once or twice per month" numFmtId="0">
      <sharedItems containsSemiMixedTypes="0" containsString="0" containsNumber="1" containsInteger="1" minValue="0" maxValue="1"/>
    </cacheField>
    <cacheField name="Once or twice per year" numFmtId="0">
      <sharedItems containsSemiMixedTypes="0" containsString="0" containsNumber="1" containsInteger="1" minValue="0" maxValue="1"/>
    </cacheField>
    <cacheField name="Never" numFmtId="0">
      <sharedItems containsSemiMixedTypes="0" containsString="0" containsNumber="1" containsInteger="1" minValue="0" maxValue="1"/>
    </cacheField>
    <cacheField name="Whenever I come across street food" numFmtId="0">
      <sharedItems containsSemiMixedTypes="0" containsString="0" containsNumber="1" containsInteger="1" minValue="0" maxValue="1"/>
    </cacheField>
    <cacheField name="Street vendors" numFmtId="0">
      <sharedItems containsSemiMixedTypes="0" containsString="0" containsNumber="1" containsInteger="1" minValue="0" maxValue="1" count="2">
        <n v="1"/>
        <n v="0"/>
      </sharedItems>
    </cacheField>
    <cacheField name="Tiangges" numFmtId="0">
      <sharedItems containsSemiMixedTypes="0" containsString="0" containsNumber="1" containsInteger="1" minValue="0" maxValue="1" count="2">
        <n v="0"/>
        <n v="1"/>
      </sharedItems>
    </cacheField>
    <cacheField name="Parks or Attractions" numFmtId="0">
      <sharedItems containsSemiMixedTypes="0" containsString="0" containsNumber="1" containsInteger="1" minValue="0" maxValue="1" count="2">
        <n v="0"/>
        <n v="1"/>
      </sharedItems>
    </cacheField>
    <cacheField name="Supermarket" numFmtId="0">
      <sharedItems containsSemiMixedTypes="0" containsString="0" containsNumber="1" containsInteger="1" minValue="0" maxValue="1" count="2">
        <n v="0"/>
        <n v="1"/>
      </sharedItems>
    </cacheField>
    <cacheField name="Mall stalls" numFmtId="0">
      <sharedItems containsSemiMixedTypes="0" containsString="0" containsNumber="1" containsInteger="1" minValue="0" maxValue="1" count="2">
        <n v="0"/>
        <n v="1"/>
      </sharedItems>
    </cacheField>
    <cacheField name="JSEC" numFmtId="0">
      <sharedItems containsSemiMixedTypes="0" containsString="0" containsNumber="1" containsInteger="1" minValue="0" maxValue="1" count="2">
        <n v="0"/>
        <n v="1"/>
      </sharedItems>
    </cacheField>
    <cacheField name="School" numFmtId="0">
      <sharedItems containsSemiMixedTypes="0" containsString="0" containsNumber="1" containsInteger="1" minValue="0" maxValue="1" count="2">
        <n v="0"/>
        <n v="1"/>
      </sharedItems>
    </cacheField>
    <cacheField name="UP" numFmtId="0">
      <sharedItems containsSemiMixedTypes="0" containsString="0" containsNumber="1" containsInteger="1" minValue="0" maxValue="1" count="2">
        <n v="0"/>
        <n v="1"/>
      </sharedItems>
    </cacheField>
    <cacheField name="Purchasing Amount" numFmtId="0">
      <sharedItems containsSemiMixedTypes="0" containsString="0" containsNumber="1" containsInteger="1" minValue="0" maxValue="9" count="9">
        <n v="2"/>
        <n v="3"/>
        <n v="5"/>
        <n v="4"/>
        <n v="1"/>
        <n v="7"/>
        <n v="0"/>
        <n v="9"/>
        <n v="6"/>
      </sharedItems>
    </cacheField>
    <cacheField name="Shiitake mushrooms" numFmtId="0">
      <sharedItems containsSemiMixedTypes="0" containsString="0" containsNumber="1" containsInteger="1" minValue="0" maxValue="1"/>
    </cacheField>
    <cacheField name="Caramelized onions" numFmtId="0">
      <sharedItems containsSemiMixedTypes="0" containsString="0" containsNumber="1" containsInteger="1" minValue="0" maxValue="1"/>
    </cacheField>
    <cacheField name="Flavor powders (cheese, chili, sour cream, etc.)" numFmtId="0">
      <sharedItems containsSemiMixedTypes="0" containsString="0" containsNumber="1" containsInteger="1" minValue="0" maxValue="1"/>
    </cacheField>
    <cacheField name="Willingness to Purchase" numFmtId="0">
      <sharedItems containsSemiMixedTypes="0" containsString="0" containsNumber="1" containsInteger="1" minValue="0" maxValue="3" count="4">
        <n v="3"/>
        <n v="2"/>
        <n v="1"/>
        <n v="0"/>
      </sharedItems>
    </cacheField>
    <cacheField name="Willingness to Pay Certain Amount" numFmtId="0">
      <sharedItems containsSemiMixedTypes="0" containsString="0" containsNumber="1" containsInteger="1" minValue="1" maxValue="6" count="6">
        <n v="3"/>
        <n v="6"/>
        <n v="5"/>
        <n v="4"/>
        <n v="2"/>
        <n v="1"/>
      </sharedItems>
    </cacheField>
    <cacheField name="Taste of products" numFmtId="0">
      <sharedItems containsSemiMixedTypes="0" containsString="0" containsNumber="1" containsInteger="1" minValue="2" maxValue="3" count="2">
        <n v="3"/>
        <n v="2"/>
      </sharedItems>
    </cacheField>
    <cacheField name="Choices available" numFmtId="0">
      <sharedItems containsSemiMixedTypes="0" containsString="0" containsNumber="1" containsInteger="1" minValue="0" maxValue="3"/>
    </cacheField>
    <cacheField name="Short waiting time" numFmtId="0">
      <sharedItems containsSemiMixedTypes="0" containsString="0" containsNumber="1" containsInteger="1" minValue="0" maxValue="3"/>
    </cacheField>
    <cacheField name="Attitude of workers" numFmtId="0">
      <sharedItems containsSemiMixedTypes="0" containsString="0" containsNumber="1" containsInteger="1" minValue="1" maxValue="3"/>
    </cacheField>
    <cacheField name="Cleanliness" numFmtId="0">
      <sharedItems containsSemiMixedTypes="0" containsString="0" containsNumber="1" containsInteger="1" minValue="0" maxValue="3" count="4">
        <n v="3"/>
        <n v="2"/>
        <n v="0"/>
        <n v="1"/>
      </sharedItems>
    </cacheField>
    <cacheField name="Affordability" numFmtId="0">
      <sharedItems containsSemiMixedTypes="0" containsString="0" containsNumber="1" containsInteger="1" minValue="0" maxValue="3" count="4">
        <n v="2"/>
        <n v="3"/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n v="19"/>
    <n v="1"/>
    <x v="0"/>
    <x v="0"/>
    <n v="0"/>
    <n v="0"/>
    <n v="0"/>
    <n v="1"/>
    <n v="0"/>
    <n v="0"/>
    <x v="0"/>
    <x v="0"/>
    <x v="0"/>
    <x v="0"/>
    <x v="0"/>
    <x v="0"/>
    <x v="0"/>
    <x v="0"/>
    <x v="0"/>
    <n v="0"/>
    <n v="0"/>
    <n v="1"/>
    <x v="0"/>
    <x v="0"/>
    <x v="0"/>
    <n v="1"/>
    <n v="2"/>
    <n v="2"/>
    <x v="0"/>
    <x v="0"/>
  </r>
  <r>
    <n v="20"/>
    <n v="1"/>
    <x v="1"/>
    <x v="0"/>
    <n v="0"/>
    <n v="1"/>
    <n v="0"/>
    <n v="0"/>
    <n v="0"/>
    <n v="0"/>
    <x v="0"/>
    <x v="1"/>
    <x v="1"/>
    <x v="1"/>
    <x v="1"/>
    <x v="0"/>
    <x v="0"/>
    <x v="0"/>
    <x v="1"/>
    <n v="1"/>
    <n v="0"/>
    <n v="0"/>
    <x v="1"/>
    <x v="0"/>
    <x v="0"/>
    <n v="2"/>
    <n v="3"/>
    <n v="2"/>
    <x v="1"/>
    <x v="1"/>
  </r>
  <r>
    <n v="20"/>
    <n v="1"/>
    <x v="0"/>
    <x v="0"/>
    <n v="1"/>
    <n v="0"/>
    <n v="0"/>
    <n v="0"/>
    <n v="0"/>
    <n v="0"/>
    <x v="1"/>
    <x v="0"/>
    <x v="0"/>
    <x v="0"/>
    <x v="1"/>
    <x v="0"/>
    <x v="1"/>
    <x v="0"/>
    <x v="2"/>
    <n v="0"/>
    <n v="0"/>
    <n v="1"/>
    <x v="0"/>
    <x v="1"/>
    <x v="0"/>
    <n v="2"/>
    <n v="2"/>
    <n v="2"/>
    <x v="0"/>
    <x v="0"/>
  </r>
  <r>
    <n v="18"/>
    <n v="1"/>
    <x v="0"/>
    <x v="0"/>
    <n v="0"/>
    <n v="0"/>
    <n v="1"/>
    <n v="0"/>
    <n v="0"/>
    <n v="0"/>
    <x v="0"/>
    <x v="0"/>
    <x v="0"/>
    <x v="0"/>
    <x v="0"/>
    <x v="0"/>
    <x v="1"/>
    <x v="1"/>
    <x v="1"/>
    <n v="0"/>
    <n v="0"/>
    <n v="1"/>
    <x v="2"/>
    <x v="2"/>
    <x v="0"/>
    <n v="1"/>
    <n v="2"/>
    <n v="2"/>
    <x v="1"/>
    <x v="0"/>
  </r>
  <r>
    <n v="20"/>
    <n v="1"/>
    <x v="0"/>
    <x v="0"/>
    <n v="0"/>
    <n v="0"/>
    <n v="0"/>
    <n v="1"/>
    <n v="0"/>
    <n v="0"/>
    <x v="0"/>
    <x v="0"/>
    <x v="0"/>
    <x v="0"/>
    <x v="0"/>
    <x v="0"/>
    <x v="0"/>
    <x v="0"/>
    <x v="0"/>
    <n v="1"/>
    <n v="0"/>
    <n v="0"/>
    <x v="2"/>
    <x v="3"/>
    <x v="1"/>
    <n v="0"/>
    <n v="2"/>
    <n v="2"/>
    <x v="0"/>
    <x v="1"/>
  </r>
  <r>
    <n v="19"/>
    <n v="1"/>
    <x v="1"/>
    <x v="0"/>
    <n v="0"/>
    <n v="0"/>
    <n v="0"/>
    <n v="1"/>
    <n v="0"/>
    <n v="0"/>
    <x v="0"/>
    <x v="1"/>
    <x v="1"/>
    <x v="1"/>
    <x v="1"/>
    <x v="0"/>
    <x v="0"/>
    <x v="0"/>
    <x v="3"/>
    <n v="1"/>
    <n v="0"/>
    <n v="1"/>
    <x v="1"/>
    <x v="3"/>
    <x v="0"/>
    <n v="1"/>
    <n v="2"/>
    <n v="2"/>
    <x v="0"/>
    <x v="1"/>
  </r>
  <r>
    <n v="19"/>
    <n v="1"/>
    <x v="1"/>
    <x v="0"/>
    <n v="1"/>
    <n v="0"/>
    <n v="0"/>
    <n v="0"/>
    <n v="0"/>
    <n v="0"/>
    <x v="0"/>
    <x v="0"/>
    <x v="0"/>
    <x v="0"/>
    <x v="0"/>
    <x v="0"/>
    <x v="0"/>
    <x v="0"/>
    <x v="2"/>
    <n v="1"/>
    <n v="0"/>
    <n v="0"/>
    <x v="1"/>
    <x v="0"/>
    <x v="0"/>
    <n v="1"/>
    <n v="2"/>
    <n v="2"/>
    <x v="0"/>
    <x v="1"/>
  </r>
  <r>
    <n v="19"/>
    <n v="0"/>
    <x v="0"/>
    <x v="1"/>
    <n v="0"/>
    <n v="0"/>
    <n v="0"/>
    <n v="0"/>
    <n v="1"/>
    <n v="0"/>
    <x v="1"/>
    <x v="0"/>
    <x v="0"/>
    <x v="0"/>
    <x v="0"/>
    <x v="0"/>
    <x v="0"/>
    <x v="0"/>
    <x v="0"/>
    <n v="0"/>
    <n v="1"/>
    <n v="0"/>
    <x v="2"/>
    <x v="4"/>
    <x v="0"/>
    <n v="1"/>
    <n v="1"/>
    <n v="2"/>
    <x v="0"/>
    <x v="0"/>
  </r>
  <r>
    <n v="20"/>
    <n v="1"/>
    <x v="0"/>
    <x v="0"/>
    <n v="0"/>
    <n v="0"/>
    <n v="0"/>
    <n v="0"/>
    <n v="1"/>
    <n v="0"/>
    <x v="1"/>
    <x v="0"/>
    <x v="0"/>
    <x v="0"/>
    <x v="0"/>
    <x v="0"/>
    <x v="0"/>
    <x v="0"/>
    <x v="0"/>
    <n v="0"/>
    <n v="1"/>
    <n v="0"/>
    <x v="2"/>
    <x v="4"/>
    <x v="1"/>
    <n v="3"/>
    <n v="1"/>
    <n v="3"/>
    <x v="0"/>
    <x v="0"/>
  </r>
  <r>
    <n v="20"/>
    <n v="1"/>
    <x v="0"/>
    <x v="0"/>
    <n v="1"/>
    <n v="0"/>
    <n v="0"/>
    <n v="0"/>
    <n v="0"/>
    <n v="0"/>
    <x v="0"/>
    <x v="0"/>
    <x v="0"/>
    <x v="0"/>
    <x v="0"/>
    <x v="0"/>
    <x v="0"/>
    <x v="0"/>
    <x v="3"/>
    <n v="0"/>
    <n v="1"/>
    <n v="1"/>
    <x v="0"/>
    <x v="2"/>
    <x v="0"/>
    <n v="2"/>
    <n v="0"/>
    <n v="1"/>
    <x v="1"/>
    <x v="1"/>
  </r>
  <r>
    <n v="21"/>
    <n v="1"/>
    <x v="0"/>
    <x v="0"/>
    <n v="0"/>
    <n v="1"/>
    <n v="0"/>
    <n v="0"/>
    <n v="0"/>
    <n v="0"/>
    <x v="0"/>
    <x v="0"/>
    <x v="0"/>
    <x v="1"/>
    <x v="1"/>
    <x v="0"/>
    <x v="0"/>
    <x v="0"/>
    <x v="0"/>
    <n v="1"/>
    <n v="1"/>
    <n v="1"/>
    <x v="1"/>
    <x v="0"/>
    <x v="0"/>
    <n v="1"/>
    <n v="2"/>
    <n v="3"/>
    <x v="0"/>
    <x v="2"/>
  </r>
  <r>
    <n v="19"/>
    <n v="1"/>
    <x v="0"/>
    <x v="0"/>
    <n v="0"/>
    <n v="1"/>
    <n v="0"/>
    <n v="0"/>
    <n v="0"/>
    <n v="0"/>
    <x v="1"/>
    <x v="0"/>
    <x v="0"/>
    <x v="1"/>
    <x v="0"/>
    <x v="0"/>
    <x v="1"/>
    <x v="0"/>
    <x v="3"/>
    <n v="0"/>
    <n v="0"/>
    <n v="1"/>
    <x v="1"/>
    <x v="4"/>
    <x v="0"/>
    <n v="3"/>
    <n v="3"/>
    <n v="2"/>
    <x v="0"/>
    <x v="1"/>
  </r>
  <r>
    <n v="21"/>
    <n v="1"/>
    <x v="0"/>
    <x v="0"/>
    <n v="0"/>
    <n v="0"/>
    <n v="1"/>
    <n v="0"/>
    <n v="0"/>
    <n v="0"/>
    <x v="1"/>
    <x v="0"/>
    <x v="0"/>
    <x v="1"/>
    <x v="0"/>
    <x v="1"/>
    <x v="0"/>
    <x v="0"/>
    <x v="4"/>
    <n v="0"/>
    <n v="0"/>
    <n v="0"/>
    <x v="0"/>
    <x v="4"/>
    <x v="0"/>
    <n v="2"/>
    <n v="2"/>
    <n v="3"/>
    <x v="0"/>
    <x v="1"/>
  </r>
  <r>
    <n v="19"/>
    <n v="1"/>
    <x v="1"/>
    <x v="0"/>
    <n v="0"/>
    <n v="0"/>
    <n v="0"/>
    <n v="0"/>
    <n v="1"/>
    <n v="0"/>
    <x v="1"/>
    <x v="0"/>
    <x v="0"/>
    <x v="0"/>
    <x v="0"/>
    <x v="0"/>
    <x v="0"/>
    <x v="0"/>
    <x v="0"/>
    <n v="0"/>
    <n v="0"/>
    <n v="1"/>
    <x v="0"/>
    <x v="0"/>
    <x v="0"/>
    <n v="3"/>
    <n v="1"/>
    <n v="1"/>
    <x v="1"/>
    <x v="1"/>
  </r>
  <r>
    <n v="18"/>
    <n v="1"/>
    <x v="0"/>
    <x v="0"/>
    <n v="0"/>
    <n v="0"/>
    <n v="0"/>
    <n v="0"/>
    <n v="1"/>
    <n v="1"/>
    <x v="1"/>
    <x v="0"/>
    <x v="0"/>
    <x v="0"/>
    <x v="0"/>
    <x v="0"/>
    <x v="0"/>
    <x v="0"/>
    <x v="0"/>
    <n v="0"/>
    <n v="1"/>
    <n v="0"/>
    <x v="2"/>
    <x v="3"/>
    <x v="0"/>
    <n v="1"/>
    <n v="3"/>
    <n v="3"/>
    <x v="0"/>
    <x v="1"/>
  </r>
  <r>
    <n v="20"/>
    <n v="1"/>
    <x v="0"/>
    <x v="0"/>
    <n v="0"/>
    <n v="0"/>
    <n v="0"/>
    <n v="0"/>
    <n v="0"/>
    <n v="0"/>
    <x v="0"/>
    <x v="0"/>
    <x v="1"/>
    <x v="0"/>
    <x v="0"/>
    <x v="0"/>
    <x v="0"/>
    <x v="0"/>
    <x v="5"/>
    <n v="1"/>
    <n v="0"/>
    <n v="0"/>
    <x v="1"/>
    <x v="5"/>
    <x v="0"/>
    <n v="3"/>
    <n v="2"/>
    <n v="2"/>
    <x v="0"/>
    <x v="1"/>
  </r>
  <r>
    <n v="21"/>
    <n v="1"/>
    <x v="0"/>
    <x v="0"/>
    <n v="0"/>
    <n v="0"/>
    <n v="1"/>
    <n v="0"/>
    <n v="0"/>
    <n v="0"/>
    <x v="0"/>
    <x v="1"/>
    <x v="1"/>
    <x v="0"/>
    <x v="1"/>
    <x v="0"/>
    <x v="0"/>
    <x v="0"/>
    <x v="0"/>
    <n v="1"/>
    <n v="1"/>
    <n v="0"/>
    <x v="0"/>
    <x v="4"/>
    <x v="0"/>
    <n v="2"/>
    <n v="2"/>
    <n v="2"/>
    <x v="0"/>
    <x v="1"/>
  </r>
  <r>
    <n v="21"/>
    <n v="1"/>
    <x v="0"/>
    <x v="0"/>
    <n v="1"/>
    <n v="0"/>
    <n v="0"/>
    <n v="0"/>
    <n v="0"/>
    <n v="0"/>
    <x v="0"/>
    <x v="0"/>
    <x v="0"/>
    <x v="0"/>
    <x v="0"/>
    <x v="0"/>
    <x v="0"/>
    <x v="0"/>
    <x v="3"/>
    <n v="0"/>
    <n v="1"/>
    <n v="1"/>
    <x v="1"/>
    <x v="1"/>
    <x v="0"/>
    <n v="3"/>
    <n v="2"/>
    <n v="2"/>
    <x v="0"/>
    <x v="1"/>
  </r>
  <r>
    <n v="19"/>
    <n v="1"/>
    <x v="2"/>
    <x v="0"/>
    <n v="1"/>
    <n v="0"/>
    <n v="0"/>
    <n v="0"/>
    <n v="0"/>
    <n v="0"/>
    <x v="0"/>
    <x v="0"/>
    <x v="0"/>
    <x v="0"/>
    <x v="1"/>
    <x v="1"/>
    <x v="0"/>
    <x v="0"/>
    <x v="4"/>
    <n v="0"/>
    <n v="0"/>
    <n v="0"/>
    <x v="1"/>
    <x v="4"/>
    <x v="0"/>
    <n v="3"/>
    <n v="2"/>
    <n v="2"/>
    <x v="1"/>
    <x v="0"/>
  </r>
  <r>
    <n v="20"/>
    <n v="1"/>
    <x v="1"/>
    <x v="0"/>
    <n v="0"/>
    <n v="0"/>
    <n v="1"/>
    <n v="0"/>
    <n v="0"/>
    <n v="0"/>
    <x v="0"/>
    <x v="1"/>
    <x v="1"/>
    <x v="1"/>
    <x v="1"/>
    <x v="0"/>
    <x v="0"/>
    <x v="0"/>
    <x v="6"/>
    <n v="1"/>
    <n v="1"/>
    <n v="1"/>
    <x v="0"/>
    <x v="5"/>
    <x v="0"/>
    <n v="2"/>
    <n v="2"/>
    <n v="1"/>
    <x v="1"/>
    <x v="1"/>
  </r>
  <r>
    <n v="19"/>
    <n v="1"/>
    <x v="3"/>
    <x v="0"/>
    <n v="0"/>
    <n v="0"/>
    <n v="1"/>
    <n v="0"/>
    <n v="0"/>
    <n v="0"/>
    <x v="0"/>
    <x v="1"/>
    <x v="0"/>
    <x v="0"/>
    <x v="0"/>
    <x v="0"/>
    <x v="0"/>
    <x v="0"/>
    <x v="4"/>
    <n v="1"/>
    <n v="1"/>
    <n v="1"/>
    <x v="2"/>
    <x v="4"/>
    <x v="1"/>
    <n v="2"/>
    <n v="2"/>
    <n v="2"/>
    <x v="0"/>
    <x v="0"/>
  </r>
  <r>
    <n v="22"/>
    <n v="1"/>
    <x v="0"/>
    <x v="0"/>
    <n v="0"/>
    <n v="1"/>
    <n v="0"/>
    <n v="0"/>
    <n v="0"/>
    <n v="0"/>
    <x v="0"/>
    <x v="0"/>
    <x v="0"/>
    <x v="0"/>
    <x v="0"/>
    <x v="0"/>
    <x v="0"/>
    <x v="0"/>
    <x v="4"/>
    <n v="0"/>
    <n v="0"/>
    <n v="1"/>
    <x v="0"/>
    <x v="5"/>
    <x v="0"/>
    <n v="2"/>
    <n v="1"/>
    <n v="2"/>
    <x v="2"/>
    <x v="0"/>
  </r>
  <r>
    <n v="20"/>
    <n v="1"/>
    <x v="0"/>
    <x v="0"/>
    <n v="0"/>
    <n v="0"/>
    <n v="0"/>
    <n v="1"/>
    <n v="0"/>
    <n v="0"/>
    <x v="0"/>
    <x v="0"/>
    <x v="0"/>
    <x v="0"/>
    <x v="0"/>
    <x v="0"/>
    <x v="0"/>
    <x v="0"/>
    <x v="2"/>
    <n v="0"/>
    <n v="1"/>
    <n v="0"/>
    <x v="1"/>
    <x v="2"/>
    <x v="0"/>
    <n v="1"/>
    <n v="0"/>
    <n v="1"/>
    <x v="0"/>
    <x v="2"/>
  </r>
  <r>
    <n v="20"/>
    <n v="1"/>
    <x v="0"/>
    <x v="0"/>
    <n v="0"/>
    <n v="0"/>
    <n v="0"/>
    <n v="0"/>
    <n v="0"/>
    <n v="0"/>
    <x v="0"/>
    <x v="1"/>
    <x v="0"/>
    <x v="0"/>
    <x v="1"/>
    <x v="0"/>
    <x v="0"/>
    <x v="0"/>
    <x v="0"/>
    <n v="0"/>
    <n v="0"/>
    <n v="1"/>
    <x v="1"/>
    <x v="4"/>
    <x v="0"/>
    <n v="2"/>
    <n v="3"/>
    <n v="3"/>
    <x v="0"/>
    <x v="0"/>
  </r>
  <r>
    <n v="21"/>
    <n v="1"/>
    <x v="0"/>
    <x v="0"/>
    <n v="0"/>
    <n v="0"/>
    <n v="0"/>
    <n v="1"/>
    <n v="0"/>
    <n v="0"/>
    <x v="0"/>
    <x v="0"/>
    <x v="1"/>
    <x v="0"/>
    <x v="1"/>
    <x v="0"/>
    <x v="0"/>
    <x v="0"/>
    <x v="4"/>
    <n v="0"/>
    <n v="0"/>
    <n v="1"/>
    <x v="1"/>
    <x v="4"/>
    <x v="0"/>
    <n v="2"/>
    <n v="2"/>
    <n v="2"/>
    <x v="0"/>
    <x v="0"/>
  </r>
  <r>
    <n v="19"/>
    <n v="1"/>
    <x v="0"/>
    <x v="0"/>
    <n v="0"/>
    <n v="0"/>
    <n v="0"/>
    <n v="1"/>
    <n v="0"/>
    <n v="0"/>
    <x v="0"/>
    <x v="0"/>
    <x v="1"/>
    <x v="1"/>
    <x v="0"/>
    <x v="0"/>
    <x v="0"/>
    <x v="0"/>
    <x v="1"/>
    <n v="1"/>
    <n v="1"/>
    <n v="1"/>
    <x v="2"/>
    <x v="3"/>
    <x v="0"/>
    <n v="2"/>
    <n v="3"/>
    <n v="3"/>
    <x v="0"/>
    <x v="1"/>
  </r>
  <r>
    <n v="20"/>
    <n v="1"/>
    <x v="1"/>
    <x v="0"/>
    <n v="0"/>
    <n v="0"/>
    <n v="1"/>
    <n v="0"/>
    <n v="0"/>
    <n v="0"/>
    <x v="0"/>
    <x v="0"/>
    <x v="0"/>
    <x v="0"/>
    <x v="0"/>
    <x v="0"/>
    <x v="0"/>
    <x v="0"/>
    <x v="6"/>
    <n v="0"/>
    <n v="0"/>
    <n v="0"/>
    <x v="1"/>
    <x v="4"/>
    <x v="0"/>
    <n v="3"/>
    <n v="3"/>
    <n v="3"/>
    <x v="0"/>
    <x v="1"/>
  </r>
  <r>
    <n v="20"/>
    <n v="1"/>
    <x v="3"/>
    <x v="0"/>
    <n v="0"/>
    <n v="0"/>
    <n v="1"/>
    <n v="0"/>
    <n v="0"/>
    <n v="0"/>
    <x v="0"/>
    <x v="0"/>
    <x v="0"/>
    <x v="0"/>
    <x v="0"/>
    <x v="0"/>
    <x v="0"/>
    <x v="0"/>
    <x v="4"/>
    <n v="0"/>
    <n v="0"/>
    <n v="0"/>
    <x v="3"/>
    <x v="4"/>
    <x v="0"/>
    <n v="1"/>
    <n v="1"/>
    <n v="2"/>
    <x v="0"/>
    <x v="1"/>
  </r>
  <r>
    <n v="20"/>
    <n v="1"/>
    <x v="1"/>
    <x v="0"/>
    <n v="0"/>
    <n v="0"/>
    <n v="0"/>
    <n v="1"/>
    <n v="0"/>
    <n v="0"/>
    <x v="1"/>
    <x v="1"/>
    <x v="0"/>
    <x v="0"/>
    <x v="0"/>
    <x v="0"/>
    <x v="0"/>
    <x v="0"/>
    <x v="0"/>
    <n v="1"/>
    <n v="0"/>
    <n v="0"/>
    <x v="1"/>
    <x v="4"/>
    <x v="0"/>
    <n v="2"/>
    <n v="2"/>
    <n v="3"/>
    <x v="0"/>
    <x v="1"/>
  </r>
  <r>
    <n v="18"/>
    <n v="1"/>
    <x v="0"/>
    <x v="0"/>
    <n v="0"/>
    <n v="0"/>
    <n v="0"/>
    <n v="1"/>
    <n v="0"/>
    <n v="0"/>
    <x v="0"/>
    <x v="1"/>
    <x v="0"/>
    <x v="0"/>
    <x v="1"/>
    <x v="0"/>
    <x v="0"/>
    <x v="0"/>
    <x v="7"/>
    <n v="0"/>
    <n v="0"/>
    <n v="1"/>
    <x v="2"/>
    <x v="2"/>
    <x v="0"/>
    <n v="2"/>
    <n v="3"/>
    <n v="2"/>
    <x v="0"/>
    <x v="1"/>
  </r>
  <r>
    <n v="20"/>
    <n v="1"/>
    <x v="0"/>
    <x v="0"/>
    <n v="0"/>
    <n v="1"/>
    <n v="0"/>
    <n v="0"/>
    <n v="0"/>
    <n v="0"/>
    <x v="0"/>
    <x v="0"/>
    <x v="1"/>
    <x v="1"/>
    <x v="1"/>
    <x v="0"/>
    <x v="0"/>
    <x v="0"/>
    <x v="2"/>
    <n v="0"/>
    <n v="0"/>
    <n v="1"/>
    <x v="2"/>
    <x v="2"/>
    <x v="0"/>
    <n v="3"/>
    <n v="2"/>
    <n v="2"/>
    <x v="0"/>
    <x v="0"/>
  </r>
  <r>
    <n v="21"/>
    <n v="1"/>
    <x v="1"/>
    <x v="0"/>
    <n v="0"/>
    <n v="0"/>
    <n v="1"/>
    <n v="0"/>
    <n v="0"/>
    <n v="0"/>
    <x v="0"/>
    <x v="1"/>
    <x v="0"/>
    <x v="0"/>
    <x v="1"/>
    <x v="0"/>
    <x v="0"/>
    <x v="0"/>
    <x v="0"/>
    <n v="0"/>
    <n v="1"/>
    <n v="1"/>
    <x v="2"/>
    <x v="2"/>
    <x v="0"/>
    <n v="2"/>
    <n v="2"/>
    <n v="2"/>
    <x v="0"/>
    <x v="1"/>
  </r>
  <r>
    <n v="19"/>
    <n v="1"/>
    <x v="0"/>
    <x v="0"/>
    <n v="0"/>
    <n v="0"/>
    <n v="1"/>
    <n v="0"/>
    <n v="0"/>
    <n v="0"/>
    <x v="0"/>
    <x v="0"/>
    <x v="1"/>
    <x v="1"/>
    <x v="1"/>
    <x v="0"/>
    <x v="0"/>
    <x v="0"/>
    <x v="3"/>
    <n v="0"/>
    <n v="1"/>
    <n v="0"/>
    <x v="1"/>
    <x v="2"/>
    <x v="1"/>
    <n v="3"/>
    <n v="2"/>
    <n v="2"/>
    <x v="1"/>
    <x v="0"/>
  </r>
  <r>
    <n v="19"/>
    <n v="1"/>
    <x v="0"/>
    <x v="0"/>
    <n v="0"/>
    <n v="0"/>
    <n v="1"/>
    <n v="0"/>
    <n v="0"/>
    <n v="0"/>
    <x v="0"/>
    <x v="0"/>
    <x v="1"/>
    <x v="0"/>
    <x v="0"/>
    <x v="0"/>
    <x v="0"/>
    <x v="0"/>
    <x v="8"/>
    <n v="0"/>
    <n v="1"/>
    <n v="0"/>
    <x v="2"/>
    <x v="0"/>
    <x v="0"/>
    <n v="1"/>
    <n v="3"/>
    <n v="3"/>
    <x v="0"/>
    <x v="1"/>
  </r>
  <r>
    <n v="21"/>
    <n v="1"/>
    <x v="1"/>
    <x v="0"/>
    <n v="0"/>
    <n v="0"/>
    <n v="1"/>
    <n v="0"/>
    <n v="0"/>
    <n v="0"/>
    <x v="0"/>
    <x v="1"/>
    <x v="1"/>
    <x v="1"/>
    <x v="1"/>
    <x v="0"/>
    <x v="0"/>
    <x v="0"/>
    <x v="1"/>
    <n v="0"/>
    <n v="0"/>
    <n v="1"/>
    <x v="2"/>
    <x v="0"/>
    <x v="0"/>
    <n v="2"/>
    <n v="2"/>
    <n v="2"/>
    <x v="0"/>
    <x v="0"/>
  </r>
  <r>
    <n v="20"/>
    <n v="1"/>
    <x v="1"/>
    <x v="0"/>
    <n v="0"/>
    <n v="0"/>
    <n v="0"/>
    <n v="1"/>
    <n v="0"/>
    <n v="0"/>
    <x v="1"/>
    <x v="0"/>
    <x v="0"/>
    <x v="0"/>
    <x v="0"/>
    <x v="0"/>
    <x v="0"/>
    <x v="1"/>
    <x v="6"/>
    <n v="0"/>
    <n v="0"/>
    <n v="0"/>
    <x v="0"/>
    <x v="5"/>
    <x v="0"/>
    <n v="3"/>
    <n v="3"/>
    <n v="3"/>
    <x v="0"/>
    <x v="1"/>
  </r>
  <r>
    <n v="18"/>
    <n v="1"/>
    <x v="0"/>
    <x v="0"/>
    <n v="0"/>
    <n v="1"/>
    <n v="0"/>
    <n v="0"/>
    <n v="0"/>
    <n v="0"/>
    <x v="0"/>
    <x v="1"/>
    <x v="0"/>
    <x v="0"/>
    <x v="0"/>
    <x v="0"/>
    <x v="0"/>
    <x v="0"/>
    <x v="6"/>
    <n v="0"/>
    <n v="0"/>
    <n v="1"/>
    <x v="1"/>
    <x v="5"/>
    <x v="0"/>
    <n v="3"/>
    <n v="2"/>
    <n v="2"/>
    <x v="0"/>
    <x v="1"/>
  </r>
  <r>
    <n v="18"/>
    <n v="1"/>
    <x v="0"/>
    <x v="0"/>
    <n v="0"/>
    <n v="0"/>
    <n v="0"/>
    <n v="1"/>
    <n v="0"/>
    <n v="0"/>
    <x v="0"/>
    <x v="1"/>
    <x v="0"/>
    <x v="0"/>
    <x v="0"/>
    <x v="0"/>
    <x v="0"/>
    <x v="0"/>
    <x v="0"/>
    <n v="1"/>
    <n v="1"/>
    <n v="0"/>
    <x v="1"/>
    <x v="5"/>
    <x v="0"/>
    <n v="2"/>
    <n v="1"/>
    <n v="2"/>
    <x v="3"/>
    <x v="1"/>
  </r>
  <r>
    <n v="32"/>
    <n v="0"/>
    <x v="0"/>
    <x v="0"/>
    <n v="0"/>
    <n v="0"/>
    <n v="0"/>
    <n v="1"/>
    <n v="0"/>
    <n v="0"/>
    <x v="0"/>
    <x v="1"/>
    <x v="0"/>
    <x v="0"/>
    <x v="1"/>
    <x v="0"/>
    <x v="0"/>
    <x v="0"/>
    <x v="1"/>
    <n v="1"/>
    <n v="1"/>
    <n v="0"/>
    <x v="1"/>
    <x v="3"/>
    <x v="1"/>
    <n v="2"/>
    <n v="2"/>
    <n v="3"/>
    <x v="0"/>
    <x v="0"/>
  </r>
  <r>
    <n v="21"/>
    <n v="0"/>
    <x v="0"/>
    <x v="0"/>
    <n v="0"/>
    <n v="1"/>
    <n v="0"/>
    <n v="0"/>
    <n v="0"/>
    <n v="1"/>
    <x v="0"/>
    <x v="1"/>
    <x v="1"/>
    <x v="1"/>
    <x v="1"/>
    <x v="0"/>
    <x v="0"/>
    <x v="0"/>
    <x v="0"/>
    <n v="0"/>
    <n v="1"/>
    <n v="1"/>
    <x v="1"/>
    <x v="3"/>
    <x v="0"/>
    <n v="2"/>
    <n v="2"/>
    <n v="2"/>
    <x v="0"/>
    <x v="2"/>
  </r>
  <r>
    <n v="18"/>
    <n v="1"/>
    <x v="0"/>
    <x v="0"/>
    <n v="0"/>
    <n v="0"/>
    <n v="0"/>
    <n v="0"/>
    <n v="0"/>
    <n v="0"/>
    <x v="0"/>
    <x v="1"/>
    <x v="1"/>
    <x v="1"/>
    <x v="1"/>
    <x v="0"/>
    <x v="0"/>
    <x v="0"/>
    <x v="7"/>
    <n v="0"/>
    <n v="0"/>
    <n v="0"/>
    <x v="3"/>
    <x v="4"/>
    <x v="0"/>
    <n v="2"/>
    <n v="3"/>
    <n v="3"/>
    <x v="0"/>
    <x v="0"/>
  </r>
  <r>
    <n v="20"/>
    <n v="1"/>
    <x v="1"/>
    <x v="0"/>
    <n v="0"/>
    <n v="1"/>
    <n v="0"/>
    <n v="0"/>
    <n v="0"/>
    <n v="0"/>
    <x v="0"/>
    <x v="0"/>
    <x v="0"/>
    <x v="0"/>
    <x v="0"/>
    <x v="0"/>
    <x v="0"/>
    <x v="0"/>
    <x v="4"/>
    <n v="0"/>
    <n v="0"/>
    <n v="1"/>
    <x v="1"/>
    <x v="4"/>
    <x v="0"/>
    <n v="2"/>
    <n v="3"/>
    <n v="3"/>
    <x v="0"/>
    <x v="1"/>
  </r>
  <r>
    <n v="20"/>
    <n v="1"/>
    <x v="0"/>
    <x v="0"/>
    <n v="0"/>
    <n v="0"/>
    <n v="0"/>
    <n v="0"/>
    <n v="1"/>
    <n v="0"/>
    <x v="1"/>
    <x v="0"/>
    <x v="0"/>
    <x v="0"/>
    <x v="0"/>
    <x v="0"/>
    <x v="0"/>
    <x v="0"/>
    <x v="0"/>
    <n v="1"/>
    <n v="1"/>
    <n v="0"/>
    <x v="2"/>
    <x v="3"/>
    <x v="0"/>
    <n v="2"/>
    <n v="2"/>
    <n v="3"/>
    <x v="0"/>
    <x v="0"/>
  </r>
  <r>
    <n v="19"/>
    <n v="1"/>
    <x v="2"/>
    <x v="0"/>
    <n v="0"/>
    <n v="0"/>
    <n v="1"/>
    <n v="0"/>
    <n v="0"/>
    <n v="0"/>
    <x v="0"/>
    <x v="0"/>
    <x v="0"/>
    <x v="0"/>
    <x v="0"/>
    <x v="0"/>
    <x v="0"/>
    <x v="0"/>
    <x v="1"/>
    <n v="0"/>
    <n v="1"/>
    <n v="1"/>
    <x v="1"/>
    <x v="3"/>
    <x v="0"/>
    <n v="3"/>
    <n v="2"/>
    <n v="2"/>
    <x v="0"/>
    <x v="1"/>
  </r>
  <r>
    <n v="19"/>
    <n v="1"/>
    <x v="1"/>
    <x v="0"/>
    <n v="0"/>
    <n v="1"/>
    <n v="0"/>
    <n v="0"/>
    <n v="0"/>
    <n v="0"/>
    <x v="0"/>
    <x v="1"/>
    <x v="0"/>
    <x v="1"/>
    <x v="1"/>
    <x v="0"/>
    <x v="0"/>
    <x v="0"/>
    <x v="4"/>
    <n v="1"/>
    <n v="1"/>
    <n v="0"/>
    <x v="2"/>
    <x v="3"/>
    <x v="0"/>
    <n v="2"/>
    <n v="1"/>
    <n v="3"/>
    <x v="0"/>
    <x v="1"/>
  </r>
  <r>
    <n v="19"/>
    <n v="1"/>
    <x v="2"/>
    <x v="0"/>
    <n v="1"/>
    <n v="0"/>
    <n v="0"/>
    <n v="0"/>
    <n v="0"/>
    <n v="0"/>
    <x v="1"/>
    <x v="0"/>
    <x v="0"/>
    <x v="0"/>
    <x v="0"/>
    <x v="0"/>
    <x v="1"/>
    <x v="0"/>
    <x v="4"/>
    <n v="0"/>
    <n v="0"/>
    <n v="0"/>
    <x v="2"/>
    <x v="4"/>
    <x v="1"/>
    <n v="2"/>
    <n v="2"/>
    <n v="2"/>
    <x v="1"/>
    <x v="0"/>
  </r>
  <r>
    <n v="18"/>
    <n v="1"/>
    <x v="1"/>
    <x v="0"/>
    <n v="0"/>
    <n v="0"/>
    <n v="1"/>
    <n v="0"/>
    <n v="0"/>
    <n v="0"/>
    <x v="1"/>
    <x v="0"/>
    <x v="0"/>
    <x v="1"/>
    <x v="1"/>
    <x v="0"/>
    <x v="0"/>
    <x v="0"/>
    <x v="0"/>
    <n v="0"/>
    <n v="0"/>
    <n v="0"/>
    <x v="3"/>
    <x v="4"/>
    <x v="1"/>
    <n v="2"/>
    <n v="3"/>
    <n v="3"/>
    <x v="0"/>
    <x v="0"/>
  </r>
  <r>
    <n v="21"/>
    <n v="1"/>
    <x v="0"/>
    <x v="0"/>
    <n v="0"/>
    <n v="0"/>
    <n v="0"/>
    <n v="1"/>
    <n v="0"/>
    <n v="0"/>
    <x v="0"/>
    <x v="1"/>
    <x v="0"/>
    <x v="0"/>
    <x v="0"/>
    <x v="0"/>
    <x v="0"/>
    <x v="0"/>
    <x v="1"/>
    <n v="1"/>
    <n v="1"/>
    <n v="0"/>
    <x v="1"/>
    <x v="3"/>
    <x v="0"/>
    <n v="1"/>
    <n v="2"/>
    <n v="1"/>
    <x v="1"/>
    <x v="0"/>
  </r>
  <r>
    <n v="20"/>
    <n v="1"/>
    <x v="0"/>
    <x v="0"/>
    <n v="0"/>
    <n v="0"/>
    <n v="1"/>
    <n v="0"/>
    <n v="0"/>
    <n v="0"/>
    <x v="0"/>
    <x v="0"/>
    <x v="1"/>
    <x v="0"/>
    <x v="0"/>
    <x v="0"/>
    <x v="0"/>
    <x v="0"/>
    <x v="0"/>
    <n v="0"/>
    <n v="0"/>
    <n v="0"/>
    <x v="2"/>
    <x v="0"/>
    <x v="0"/>
    <n v="2"/>
    <n v="1"/>
    <n v="2"/>
    <x v="1"/>
    <x v="1"/>
  </r>
  <r>
    <n v="21"/>
    <n v="0"/>
    <x v="0"/>
    <x v="0"/>
    <n v="0"/>
    <n v="0"/>
    <n v="0"/>
    <n v="1"/>
    <n v="0"/>
    <n v="0"/>
    <x v="1"/>
    <x v="0"/>
    <x v="0"/>
    <x v="0"/>
    <x v="0"/>
    <x v="0"/>
    <x v="0"/>
    <x v="1"/>
    <x v="5"/>
    <n v="1"/>
    <n v="1"/>
    <n v="0"/>
    <x v="2"/>
    <x v="1"/>
    <x v="0"/>
    <n v="2"/>
    <n v="2"/>
    <n v="3"/>
    <x v="0"/>
    <x v="3"/>
  </r>
  <r>
    <n v="19"/>
    <n v="1"/>
    <x v="1"/>
    <x v="0"/>
    <n v="0"/>
    <n v="0"/>
    <n v="1"/>
    <n v="0"/>
    <n v="0"/>
    <n v="0"/>
    <x v="0"/>
    <x v="0"/>
    <x v="0"/>
    <x v="1"/>
    <x v="0"/>
    <x v="0"/>
    <x v="0"/>
    <x v="0"/>
    <x v="0"/>
    <n v="0"/>
    <n v="1"/>
    <n v="1"/>
    <x v="1"/>
    <x v="3"/>
    <x v="0"/>
    <n v="2"/>
    <n v="3"/>
    <n v="3"/>
    <x v="0"/>
    <x v="0"/>
  </r>
  <r>
    <s v="Median"/>
    <n v="1"/>
    <x v="0"/>
    <x v="0"/>
    <n v="0"/>
    <n v="0"/>
    <n v="0"/>
    <n v="0"/>
    <n v="0"/>
    <n v="0"/>
    <x v="0"/>
    <x v="0"/>
    <x v="0"/>
    <x v="0"/>
    <x v="0"/>
    <x v="0"/>
    <x v="0"/>
    <x v="0"/>
    <x v="0"/>
    <n v="0"/>
    <n v="0"/>
    <n v="0"/>
    <x v="1"/>
    <x v="0"/>
    <x v="0"/>
    <n v="2"/>
    <n v="2"/>
    <n v="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gridDropZones="1" multipleFieldFilters="0">
  <location ref="A3:D17" firstHeaderRow="1" firstDataRow="2" firstDataCol="1"/>
  <pivotFields count="30">
    <pivotField showAll="0"/>
    <pivotField showAll="0" defaultSubtotal="0"/>
    <pivotField showAll="0" defaultSubtotal="0"/>
    <pivotField axis="axisCol" showAll="0">
      <items count="5">
        <item x="1"/>
        <item x="0"/>
        <item m="1" x="3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3">
    <i>
      <x/>
    </i>
    <i>
      <x v="1"/>
    </i>
    <i t="grand">
      <x/>
    </i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gridDropZones="1" multipleFieldFilters="0">
  <location ref="L5:Q13" firstHeaderRow="1" firstDataRow="2" firstDataCol="1"/>
  <pivotFields count="30">
    <pivotField showAll="0"/>
    <pivotField showAll="0" defaultSubtotal="0"/>
    <pivotField axis="axisCol" showAll="0" defaultSubtotal="0">
      <items count="4">
        <item x="0"/>
        <item x="1"/>
        <item x="3"/>
        <item x="2"/>
      </items>
    </pivotField>
    <pivotField showAll="0">
      <items count="5">
        <item x="1"/>
        <item x="0"/>
        <item m="1" x="3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axis="axisRow" dataField="1" showAll="0" defaultSubtotal="0">
      <items count="6">
        <item x="5"/>
        <item x="4"/>
        <item x="0"/>
        <item x="3"/>
        <item x="2"/>
        <item x="1"/>
      </items>
    </pivotField>
    <pivotField showAll="0"/>
    <pivotField showAll="0"/>
    <pivotField showAll="0"/>
    <pivotField showAll="0"/>
    <pivotField showAll="0"/>
    <pivotField showAll="0"/>
  </pivotFields>
  <rowFields count="1">
    <field x="2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Willingness to Pay Certain Amount" fld="23" subtotal="count" baseField="23" baseItem="0"/>
  </dataFields>
  <formats count="12">
    <format dxfId="77">
      <pivotArea type="all" dataOnly="0" outline="0" fieldPosition="0"/>
    </format>
    <format dxfId="76">
      <pivotArea outline="0" collapsedLevelsAreSubtotals="1" fieldPosition="0"/>
    </format>
    <format dxfId="75">
      <pivotArea dataOnly="0" labelOnly="1" fieldPosition="0">
        <references count="1">
          <reference field="23" count="0"/>
        </references>
      </pivotArea>
    </format>
    <format dxfId="74">
      <pivotArea dataOnly="0" labelOnly="1" grandRow="1" outline="0" fieldPosition="0"/>
    </format>
    <format dxfId="73">
      <pivotArea dataOnly="0" labelOnly="1" fieldPosition="0">
        <references count="1">
          <reference field="2" count="0"/>
        </references>
      </pivotArea>
    </format>
    <format dxfId="72">
      <pivotArea dataOnly="0" labelOnly="1" grandCol="1" outline="0" fieldPosition="0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dataOnly="0" labelOnly="1" fieldPosition="0">
        <references count="1">
          <reference field="23" count="0"/>
        </references>
      </pivotArea>
    </format>
    <format dxfId="68">
      <pivotArea dataOnly="0" labelOnly="1" grandRow="1" outline="0" fieldPosition="0"/>
    </format>
    <format dxfId="67">
      <pivotArea dataOnly="0" labelOnly="1" fieldPosition="0">
        <references count="1">
          <reference field="2" count="0"/>
        </references>
      </pivotArea>
    </format>
    <format dxfId="66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gridDropZones="1" multipleFieldFilters="0">
  <location ref="K5:P13" firstHeaderRow="1" firstDataRow="2" firstDataCol="1"/>
  <pivotFields count="30">
    <pivotField showAll="0"/>
    <pivotField showAll="0" defaultSubtotal="0"/>
    <pivotField showAll="0" defaultSubtotal="0">
      <items count="4">
        <item x="0"/>
        <item x="1"/>
        <item x="3"/>
        <item x="2"/>
      </items>
    </pivotField>
    <pivotField showAll="0">
      <items count="5">
        <item x="1"/>
        <item x="0"/>
        <item m="1" x="3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axis="axisCol" showAll="0" defaultSubtotal="0">
      <items count="4">
        <item x="3"/>
        <item x="2"/>
        <item x="1"/>
        <item x="0"/>
      </items>
    </pivotField>
    <pivotField axis="axisRow" dataField="1" showAll="0" defaultSubtotal="0">
      <items count="6">
        <item x="5"/>
        <item x="4"/>
        <item x="0"/>
        <item x="3"/>
        <item x="2"/>
        <item x="1"/>
      </items>
    </pivotField>
    <pivotField showAll="0"/>
    <pivotField showAll="0"/>
    <pivotField showAll="0"/>
    <pivotField showAll="0"/>
    <pivotField showAll="0"/>
    <pivotField showAll="0"/>
  </pivotFields>
  <rowFields count="1">
    <field x="2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Willingness to Pay Certain Amount" fld="23" subtotal="count" baseField="23" baseItem="0"/>
  </dataFields>
  <formats count="12">
    <format dxfId="65">
      <pivotArea type="all" dataOnly="0" outline="0" fieldPosition="0"/>
    </format>
    <format dxfId="64">
      <pivotArea outline="0" collapsedLevelsAreSubtotals="1" fieldPosition="0"/>
    </format>
    <format dxfId="63">
      <pivotArea dataOnly="0" labelOnly="1" fieldPosition="0">
        <references count="1">
          <reference field="23" count="0"/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1">
          <reference field="22" count="0"/>
        </references>
      </pivotArea>
    </format>
    <format dxfId="60">
      <pivotArea dataOnly="0" labelOnly="1" grandCol="1" outline="0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dataOnly="0" labelOnly="1" fieldPosition="0">
        <references count="1">
          <reference field="23" count="0"/>
        </references>
      </pivotArea>
    </format>
    <format dxfId="56">
      <pivotArea dataOnly="0" labelOnly="1" grandRow="1" outline="0" fieldPosition="0"/>
    </format>
    <format dxfId="55">
      <pivotArea dataOnly="0" labelOnly="1" fieldPosition="0">
        <references count="1">
          <reference field="22" count="0"/>
        </references>
      </pivotArea>
    </format>
    <format dxfId="54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gridDropZones="1" multipleFieldFilters="0">
  <location ref="I5:L11" firstHeaderRow="1" firstDataRow="2" firstDataCol="1"/>
  <pivotFields count="30"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>
      <items count="4">
        <item x="3"/>
        <item x="2"/>
        <item x="1"/>
        <item x="0"/>
      </items>
    </pivotField>
    <pivotField showAll="0" defaultSubtotal="0">
      <items count="6">
        <item x="5"/>
        <item x="4"/>
        <item x="0"/>
        <item x="3"/>
        <item x="2"/>
        <item x="1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Fields count="1">
    <field x="24"/>
  </colFields>
  <colItems count="3">
    <i>
      <x/>
    </i>
    <i>
      <x v="1"/>
    </i>
    <i t="grand">
      <x/>
    </i>
  </colItems>
  <dataFields count="1">
    <dataField name="Count of Taste of products" fld="24" subtotal="count" baseField="29" baseItem="0"/>
  </dataFields>
  <formats count="12">
    <format dxfId="53">
      <pivotArea type="all" dataOnly="0" outline="0" fieldPosition="0"/>
    </format>
    <format dxfId="52">
      <pivotArea outline="0" collapsedLevelsAreSubtotals="1" fieldPosition="0"/>
    </format>
    <format dxfId="51">
      <pivotArea dataOnly="0" labelOnly="1" fieldPosition="0">
        <references count="1">
          <reference field="29" count="0"/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1">
          <reference field="24" count="0"/>
        </references>
      </pivotArea>
    </format>
    <format dxfId="48">
      <pivotArea dataOnly="0" labelOnly="1" grandCol="1" outline="0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dataOnly="0" labelOnly="1" fieldPosition="0">
        <references count="1">
          <reference field="29" count="0"/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1">
          <reference field="24" count="0"/>
        </references>
      </pivotArea>
    </format>
    <format dxfId="42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gridDropZones="1" multipleFieldFilters="0">
  <location ref="R5:Y9" firstHeaderRow="1" firstDataRow="2" firstDataCol="1"/>
  <pivotFields count="30"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sumSubtotal="1">
      <items count="3">
        <item x="1"/>
        <item x="0"/>
        <item t="sum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 defaultSubtotal="0"/>
    <pivotField showAll="0"/>
    <pivotField showAll="0"/>
    <pivotField showAll="0"/>
    <pivotField showAll="0" defaultSubtotal="0"/>
    <pivotField axis="axisCol" showAll="0" defaultSubtotal="0">
      <items count="6">
        <item x="5"/>
        <item x="4"/>
        <item x="0"/>
        <item x="3"/>
        <item x="2"/>
        <item x="1"/>
      </items>
    </pivotField>
    <pivotField showAll="0"/>
    <pivotField showAll="0"/>
    <pivotField showAll="0"/>
    <pivotField showAll="0"/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Fields count="1">
    <field x="2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P" fld="17" baseField="0" baseItem="0"/>
  </dataFields>
  <formats count="12">
    <format dxfId="41">
      <pivotArea type="all" dataOnly="0" outline="0" fieldPosition="0"/>
    </format>
    <format dxfId="40">
      <pivotArea outline="0" collapsedLevelsAreSubtotals="1" fieldPosition="0"/>
    </format>
    <format dxfId="39">
      <pivotArea dataOnly="0" labelOnly="1" fieldPosition="0">
        <references count="1">
          <reference field="17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23" count="0"/>
        </references>
      </pivotArea>
    </format>
    <format dxfId="36">
      <pivotArea dataOnly="0" labelOnly="1" grandCol="1" outline="0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dataOnly="0" labelOnly="1" fieldPosition="0">
        <references count="1">
          <reference field="17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23" count="0"/>
        </references>
      </pivotArea>
    </format>
    <format dxfId="30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gridDropZones="1" multipleFieldFilters="0">
  <location ref="R5:AB9" firstHeaderRow="1" firstDataRow="2" firstDataCol="1"/>
  <pivotFields count="30"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dataField="1" showAll="0" sumSubtotal="1">
      <items count="3">
        <item x="1"/>
        <item x="0"/>
        <item t="sum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Col" showAll="0" defaultSubtotal="0">
      <items count="9">
        <item x="6"/>
        <item x="4"/>
        <item x="0"/>
        <item x="1"/>
        <item x="3"/>
        <item x="2"/>
        <item x="8"/>
        <item x="5"/>
        <item x="7"/>
      </items>
    </pivotField>
    <pivotField showAll="0"/>
    <pivotField showAll="0"/>
    <pivotField showAll="0"/>
    <pivotField showAll="0" defaultSubtotal="0"/>
    <pivotField showAll="0" defaultSubtotal="0">
      <items count="6">
        <item x="5"/>
        <item x="4"/>
        <item x="0"/>
        <item x="3"/>
        <item x="2"/>
        <item x="1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8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Street vendors" fld="10" baseField="0" baseItem="0"/>
  </dataFields>
  <formats count="18">
    <format dxfId="29">
      <pivotArea type="all" dataOnly="0" outline="0" fieldPosition="0"/>
    </format>
    <format dxfId="28">
      <pivotArea outline="0" collapsedLevelsAreSubtotals="1" fieldPosition="0"/>
    </format>
    <format dxfId="27">
      <pivotArea dataOnly="0" labelOnly="1" fieldPosition="0">
        <references count="1">
          <reference field="10" count="0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1">
          <reference field="18" count="0"/>
        </references>
      </pivotArea>
    </format>
    <format dxfId="24">
      <pivotArea dataOnly="0" labelOnly="1" grandCol="1" outline="0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dataOnly="0" labelOnly="1" fieldPosition="0">
        <references count="1">
          <reference field="10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18" count="0"/>
        </references>
      </pivotArea>
    </format>
    <format dxfId="18">
      <pivotArea dataOnly="0" labelOnly="1" grandCol="1" outline="0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fieldPosition="0">
        <references count="1">
          <reference field="10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18" count="0"/>
        </references>
      </pivotArea>
    </format>
    <format dxfId="12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gridDropZones="1" multipleFieldFilters="0">
  <location ref="I5:N11" firstHeaderRow="1" firstDataRow="2" firstDataCol="1"/>
  <pivotFields count="30"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>
      <items count="4">
        <item x="3"/>
        <item x="2"/>
        <item x="1"/>
        <item x="0"/>
      </items>
    </pivotField>
    <pivotField showAll="0" defaultSubtotal="0">
      <items count="6">
        <item x="5"/>
        <item x="4"/>
        <item x="0"/>
        <item x="3"/>
        <item x="2"/>
        <item x="1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axis="axisCol" dataField="1" showAll="0">
      <items count="5">
        <item x="2"/>
        <item x="3"/>
        <item x="1"/>
        <item x="0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Fields count="1">
    <field x="2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leanliness" fld="28" subtotal="count" baseField="29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29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28" count="0"/>
        </references>
      </pivotArea>
    </format>
    <format dxfId="6">
      <pivotArea dataOnly="0" labelOnly="1" grandCol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fieldPosition="0">
        <references count="1">
          <reference field="29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8" count="0"/>
        </references>
      </pivotArea>
    </format>
    <format dxfId="0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AE53" totalsRowShown="0" headerRowDxfId="110" dataDxfId="109">
  <autoFilter ref="A2:AE53"/>
  <tableColumns count="31">
    <tableColumn id="1" name="Id" dataDxfId="108"/>
    <tableColumn id="2" name="Age" dataDxfId="107">
      <calculatedColumnFormula>'Raw Data'!C2</calculatedColumnFormula>
    </tableColumn>
    <tableColumn id="3" name="isStudent" dataDxfId="106">
      <calculatedColumnFormula>IF('Raw Data'!D2 = "Yes", 1, 0)</calculatedColumnFormula>
    </tableColumn>
    <tableColumn id="4" name="Monthly  Allowance" dataDxfId="105">
      <calculatedColumnFormula>LOOKUP('Raw Data'!F2, Code!$B$5:$B$9, Code!$C$5:$C$9)</calculatedColumnFormula>
    </tableColumn>
    <tableColumn id="5" name="Monthly Salary" dataDxfId="104"/>
    <tableColumn id="6" name="More than once per week" dataDxfId="103">
      <calculatedColumnFormula>IF('Raw Data'!I2='Clean Data'!F$2, 1, 0)</calculatedColumnFormula>
    </tableColumn>
    <tableColumn id="7" name="Once a week" dataDxfId="102">
      <calculatedColumnFormula>IF('Raw Data'!$I2='Clean Data'!G$2, 1, 0)</calculatedColumnFormula>
    </tableColumn>
    <tableColumn id="8" name="Once or twice per month" dataDxfId="101">
      <calculatedColumnFormula>IF('Raw Data'!$I2='Clean Data'!H$2, 1, 0)</calculatedColumnFormula>
    </tableColumn>
    <tableColumn id="9" name="Once or twice per year" dataDxfId="100">
      <calculatedColumnFormula>IF('Raw Data'!$I2='Clean Data'!I$2, 1, 0)</calculatedColumnFormula>
    </tableColumn>
    <tableColumn id="10" name="Never" dataDxfId="99">
      <calculatedColumnFormula>IF('Raw Data'!$I2='Clean Data'!J$2, 1, 0)</calculatedColumnFormula>
    </tableColumn>
    <tableColumn id="11" name="Whenever I come across street food" dataDxfId="98"/>
    <tableColumn id="12" name="Street vendors" dataDxfId="97">
      <calculatedColumnFormula>IF(ISNUMBER(SEARCH(", "&amp;L$2&amp;",",", "&amp;'Raw Data'!$J2&amp;",")),1,0)</calculatedColumnFormula>
    </tableColumn>
    <tableColumn id="13" name="Tiangges" dataDxfId="96">
      <calculatedColumnFormula>IF(ISNUMBER(SEARCH(", "&amp;M$2&amp;",",", "&amp;'Raw Data'!$J2&amp;",")),1,0)</calculatedColumnFormula>
    </tableColumn>
    <tableColumn id="14" name="Parks or Attractions" dataDxfId="95">
      <calculatedColumnFormula>IF(ISNUMBER(SEARCH(", "&amp;N$2&amp;",",", "&amp;'Raw Data'!$J2&amp;",")),1,0)</calculatedColumnFormula>
    </tableColumn>
    <tableColumn id="15" name="Supermarket" dataDxfId="94">
      <calculatedColumnFormula>IF(ISNUMBER(SEARCH(", "&amp;O$2&amp;",",", "&amp;'Raw Data'!$J2&amp;",")),1,0)</calculatedColumnFormula>
    </tableColumn>
    <tableColumn id="16" name="Mall stalls" dataDxfId="93">
      <calculatedColumnFormula>IF(ISNUMBER(SEARCH(", "&amp;P$2&amp;",",", "&amp;'Raw Data'!$J2&amp;",")),1,0)</calculatedColumnFormula>
    </tableColumn>
    <tableColumn id="17" name="JSEC" dataDxfId="92">
      <calculatedColumnFormula>IF(ISNUMBER(SEARCH(""&amp;Q$2&amp;"",", "&amp;'Raw Data'!$J2&amp;",")),1,0)</calculatedColumnFormula>
    </tableColumn>
    <tableColumn id="18" name="School" dataDxfId="91">
      <calculatedColumnFormula>IF(ISNUMBER(SEARCH(""&amp;R$2&amp;"",", "&amp;'Raw Data'!$J2&amp;",")),1,0)</calculatedColumnFormula>
    </tableColumn>
    <tableColumn id="19" name="UP" dataDxfId="90">
      <calculatedColumnFormula>IF(ISNUMBER(SEARCH(" "&amp;S$2&amp;"",", "&amp;'Raw Data'!$J2&amp;",")),1,0)</calculatedColumnFormula>
    </tableColumn>
    <tableColumn id="20" name="Purchasing Amount" dataDxfId="89">
      <calculatedColumnFormula>LOOKUP('Raw Data'!M2, Code!$B$34:$B$44, Code!$C$34:$C$44)</calculatedColumnFormula>
    </tableColumn>
    <tableColumn id="21" name="Shiitake mushrooms" dataDxfId="88">
      <calculatedColumnFormula>IF(ISNUMBER(SEARCH(", "&amp;U$2&amp;",",", "&amp;'Raw Data'!$N2&amp;",")),1,0)</calculatedColumnFormula>
    </tableColumn>
    <tableColumn id="22" name="Caramelized onions" dataDxfId="87">
      <calculatedColumnFormula>IF(ISNUMBER(SEARCH(", "&amp;V$2&amp;",",", "&amp;'Raw Data'!$N2&amp;",")),1,0)</calculatedColumnFormula>
    </tableColumn>
    <tableColumn id="23" name="Flavor powders (cheese, chili, sour cream, etc.)" dataDxfId="86">
      <calculatedColumnFormula>IF(ISNUMBER(SEARCH(", "&amp;W$2&amp;",",", "&amp;'Raw Data'!$N2&amp;",")),1,0)</calculatedColumnFormula>
    </tableColumn>
    <tableColumn id="24" name="Willingness to Purchase" dataDxfId="85">
      <calculatedColumnFormula>IF('Raw Data'!O2=Code!$B$50, Code!$C$50, IF('Raw Data'!O2=Code!$B$51, Code!$C$51, IF('Raw Data'!O2=Code!$B$52, Code!$C$52, IF('Raw Data'!O2 = Code!$B$53, Code!$C$53, -1))))</calculatedColumnFormula>
    </tableColumn>
    <tableColumn id="25" name="Willingness to Pay Certain Amount" dataDxfId="84">
      <calculatedColumnFormula>LOOKUP('Raw Data'!P2, Code!$B$55:$B$65, Code!$C$55:$C$65)</calculatedColumnFormula>
    </tableColumn>
    <tableColumn id="26" name="Taste of products" dataDxfId="83">
      <calculatedColumnFormula>IF('Raw Data'!Q2 = Code!$B$67, Code!$C$67, IF('Raw Data'!Q2 = Code!$B$68, Code!$C$68, IF('Raw Data'!Q2 = Code!$B$69, Code!$C$69, IF('Raw Data'!Q2 = Code!$B$70, Code!$C$70, -1))))</calculatedColumnFormula>
    </tableColumn>
    <tableColumn id="27" name="Choices available" dataDxfId="82">
      <calculatedColumnFormula>IF('Raw Data'!R2 = Code!$B$67, Code!$C$67, IF('Raw Data'!R2 = Code!$B$68, Code!$C$68, IF('Raw Data'!R2 = Code!$B$69, Code!$C$69, IF('Raw Data'!R2 = Code!$B$70, Code!$C$70, -1))))</calculatedColumnFormula>
    </tableColumn>
    <tableColumn id="28" name="Short waiting time" dataDxfId="81">
      <calculatedColumnFormula>IF('Raw Data'!S2 = Code!$B$67, Code!$C$67, IF('Raw Data'!S2 = Code!$B$68, Code!$C$68, IF('Raw Data'!S2 = Code!$B$69, Code!$C$69, IF('Raw Data'!S2 = Code!$B$70, Code!$C$70, -1))))</calculatedColumnFormula>
    </tableColumn>
    <tableColumn id="29" name="Attitude of workers" dataDxfId="80">
      <calculatedColumnFormula>IF('Raw Data'!T2 = Code!$B$67, Code!$C$67, IF('Raw Data'!T2 = Code!$B$68, Code!$C$68, IF('Raw Data'!T2 = Code!$B$69, Code!$C$69, IF('Raw Data'!T2 = Code!$B$70, Code!$C$70, -1))))</calculatedColumnFormula>
    </tableColumn>
    <tableColumn id="30" name="Cleanliness" dataDxfId="79">
      <calculatedColumnFormula>IF('Raw Data'!U2 = Code!$B$67, Code!$C$67, IF('Raw Data'!U2 = Code!$B$68, Code!$C$68, IF('Raw Data'!U2 = Code!$B$69, Code!$C$69, IF('Raw Data'!U2 = Code!$B$70, Code!$C$70, -1))))</calculatedColumnFormula>
    </tableColumn>
    <tableColumn id="31" name="Affordability" dataDxfId="78">
      <calculatedColumnFormula>IF('Raw Data'!V2 = Code!$B$67, Code!$C$67, IF('Raw Data'!V2 = Code!$B$68, Code!$C$68, IF('Raw Data'!V2 = Code!$B$69, Code!$C$69, IF('Raw Data'!V2 = Code!$B$70, Code!$C$70, -1))))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pane ySplit="1" topLeftCell="A26" activePane="bottomLeft" state="frozen"/>
      <selection pane="bottomLeft" activeCell="E46" sqref="E46"/>
    </sheetView>
  </sheetViews>
  <sheetFormatPr defaultColWidth="14.42578125" defaultRowHeight="15.75" customHeight="1" x14ac:dyDescent="0.2"/>
  <cols>
    <col min="1" max="1" width="19.140625" customWidth="1"/>
    <col min="2" max="2" width="43.28515625" style="43" customWidth="1"/>
    <col min="3" max="3" width="6.28515625" bestFit="1" customWidth="1"/>
  </cols>
  <sheetData>
    <row r="1" spans="1:3" ht="15.75" customHeight="1" x14ac:dyDescent="0.2">
      <c r="A1" s="44" t="s">
        <v>938</v>
      </c>
      <c r="B1" s="45" t="s">
        <v>939</v>
      </c>
      <c r="C1" s="44" t="s">
        <v>962</v>
      </c>
    </row>
    <row r="2" spans="1:3" ht="15.75" customHeight="1" x14ac:dyDescent="0.2">
      <c r="A2" s="46" t="s">
        <v>382</v>
      </c>
      <c r="B2" s="47" t="s">
        <v>940</v>
      </c>
      <c r="C2" s="23"/>
    </row>
    <row r="3" spans="1:3" ht="12.75" x14ac:dyDescent="0.2">
      <c r="A3" s="48" t="s">
        <v>2</v>
      </c>
      <c r="B3" s="49" t="s">
        <v>941</v>
      </c>
      <c r="C3" s="22"/>
    </row>
    <row r="4" spans="1:3" ht="25.5" x14ac:dyDescent="0.2">
      <c r="A4" s="50" t="s">
        <v>942</v>
      </c>
      <c r="B4" s="51" t="s">
        <v>945</v>
      </c>
      <c r="C4" s="13"/>
    </row>
    <row r="5" spans="1:3" ht="15.75" customHeight="1" x14ac:dyDescent="0.2">
      <c r="A5" s="13"/>
      <c r="B5" s="63" t="s">
        <v>26</v>
      </c>
      <c r="C5" s="13">
        <v>0</v>
      </c>
    </row>
    <row r="6" spans="1:3" ht="15.75" customHeight="1" x14ac:dyDescent="0.2">
      <c r="A6" s="13"/>
      <c r="B6" s="63" t="s">
        <v>45</v>
      </c>
      <c r="C6" s="13">
        <v>1</v>
      </c>
    </row>
    <row r="7" spans="1:3" ht="15.75" customHeight="1" x14ac:dyDescent="0.2">
      <c r="A7" s="13"/>
      <c r="B7" s="63" t="s">
        <v>375</v>
      </c>
      <c r="C7" s="13">
        <v>2</v>
      </c>
    </row>
    <row r="8" spans="1:3" ht="15.75" customHeight="1" x14ac:dyDescent="0.2">
      <c r="A8" s="13"/>
      <c r="B8" s="63" t="s">
        <v>340</v>
      </c>
      <c r="C8" s="13">
        <v>3</v>
      </c>
    </row>
    <row r="9" spans="1:3" ht="15.75" customHeight="1" x14ac:dyDescent="0.2">
      <c r="A9" s="13"/>
      <c r="B9" s="63" t="s">
        <v>902</v>
      </c>
      <c r="C9" s="13">
        <v>4</v>
      </c>
    </row>
    <row r="10" spans="1:3" ht="25.5" x14ac:dyDescent="0.2">
      <c r="A10" s="48" t="s">
        <v>944</v>
      </c>
      <c r="B10" s="49" t="s">
        <v>946</v>
      </c>
      <c r="C10" s="22"/>
    </row>
    <row r="11" spans="1:3" ht="15.75" customHeight="1" x14ac:dyDescent="0.2">
      <c r="A11" s="22"/>
      <c r="B11" s="58" t="s">
        <v>150</v>
      </c>
      <c r="C11" s="22">
        <v>0</v>
      </c>
    </row>
    <row r="12" spans="1:3" ht="15.75" customHeight="1" x14ac:dyDescent="0.2">
      <c r="A12" s="22"/>
      <c r="B12" s="58" t="s">
        <v>695</v>
      </c>
      <c r="C12" s="22">
        <v>1</v>
      </c>
    </row>
    <row r="13" spans="1:3" ht="15.75" customHeight="1" x14ac:dyDescent="0.2">
      <c r="A13" s="22"/>
      <c r="B13" s="58" t="s">
        <v>903</v>
      </c>
      <c r="C13" s="22">
        <v>2</v>
      </c>
    </row>
    <row r="14" spans="1:3" ht="15.75" customHeight="1" x14ac:dyDescent="0.2">
      <c r="A14" s="22"/>
      <c r="B14" s="58" t="s">
        <v>904</v>
      </c>
      <c r="C14" s="22">
        <v>3</v>
      </c>
    </row>
    <row r="15" spans="1:3" ht="15.75" customHeight="1" x14ac:dyDescent="0.2">
      <c r="A15" s="22"/>
      <c r="B15" s="58" t="s">
        <v>905</v>
      </c>
      <c r="C15" s="22">
        <v>4</v>
      </c>
    </row>
    <row r="16" spans="1:3" ht="15.75" customHeight="1" x14ac:dyDescent="0.2">
      <c r="A16" s="22"/>
      <c r="B16" s="58" t="s">
        <v>906</v>
      </c>
      <c r="C16" s="22">
        <v>5</v>
      </c>
    </row>
    <row r="17" spans="1:3" ht="25.5" x14ac:dyDescent="0.2">
      <c r="A17" s="64" t="s">
        <v>947</v>
      </c>
      <c r="B17" s="65" t="s">
        <v>951</v>
      </c>
      <c r="C17" s="64"/>
    </row>
    <row r="18" spans="1:3" ht="15.75" customHeight="1" x14ac:dyDescent="0.2">
      <c r="A18" s="64"/>
      <c r="B18" s="64" t="s">
        <v>64</v>
      </c>
      <c r="C18" s="64"/>
    </row>
    <row r="19" spans="1:3" ht="15.75" customHeight="1" x14ac:dyDescent="0.2">
      <c r="A19" s="64"/>
      <c r="B19" s="64" t="s">
        <v>46</v>
      </c>
      <c r="C19" s="64"/>
    </row>
    <row r="20" spans="1:3" ht="15.75" customHeight="1" x14ac:dyDescent="0.2">
      <c r="A20" s="64"/>
      <c r="B20" s="64" t="s">
        <v>82</v>
      </c>
      <c r="C20" s="64"/>
    </row>
    <row r="21" spans="1:3" ht="15.75" customHeight="1" x14ac:dyDescent="0.2">
      <c r="A21" s="64"/>
      <c r="B21" s="64" t="s">
        <v>27</v>
      </c>
      <c r="C21" s="64"/>
    </row>
    <row r="22" spans="1:3" ht="15.75" customHeight="1" x14ac:dyDescent="0.2">
      <c r="A22" s="64"/>
      <c r="B22" s="64" t="s">
        <v>151</v>
      </c>
      <c r="C22" s="64"/>
    </row>
    <row r="23" spans="1:3" ht="15.75" customHeight="1" x14ac:dyDescent="0.2">
      <c r="A23" s="64"/>
      <c r="B23" s="65" t="s">
        <v>948</v>
      </c>
      <c r="C23" s="64"/>
    </row>
    <row r="24" spans="1:3" ht="25.5" x14ac:dyDescent="0.2">
      <c r="A24" s="52" t="s">
        <v>952</v>
      </c>
      <c r="B24" s="53" t="s">
        <v>953</v>
      </c>
      <c r="C24" s="12"/>
    </row>
    <row r="25" spans="1:3" ht="12.75" x14ac:dyDescent="0.2">
      <c r="A25" s="52"/>
      <c r="B25" s="53" t="s">
        <v>28</v>
      </c>
      <c r="C25" s="12"/>
    </row>
    <row r="26" spans="1:3" ht="12.75" x14ac:dyDescent="0.2">
      <c r="A26" s="52"/>
      <c r="B26" s="53" t="s">
        <v>521</v>
      </c>
      <c r="C26" s="12"/>
    </row>
    <row r="27" spans="1:3" ht="12.75" x14ac:dyDescent="0.2">
      <c r="A27" s="52"/>
      <c r="B27" s="53" t="s">
        <v>908</v>
      </c>
      <c r="C27" s="12"/>
    </row>
    <row r="28" spans="1:3" ht="12.75" x14ac:dyDescent="0.2">
      <c r="A28" s="52"/>
      <c r="B28" s="53" t="s">
        <v>909</v>
      </c>
      <c r="C28" s="12"/>
    </row>
    <row r="29" spans="1:3" ht="12.75" x14ac:dyDescent="0.2">
      <c r="A29" s="52"/>
      <c r="B29" s="53" t="s">
        <v>954</v>
      </c>
      <c r="C29" s="12"/>
    </row>
    <row r="30" spans="1:3" ht="12.75" x14ac:dyDescent="0.2">
      <c r="A30" s="52"/>
      <c r="B30" s="53" t="s">
        <v>911</v>
      </c>
      <c r="C30" s="12"/>
    </row>
    <row r="31" spans="1:3" ht="12.75" x14ac:dyDescent="0.2">
      <c r="A31" s="52"/>
      <c r="B31" s="53" t="s">
        <v>4</v>
      </c>
      <c r="C31" s="12"/>
    </row>
    <row r="32" spans="1:3" ht="12.75" x14ac:dyDescent="0.2">
      <c r="A32" s="52"/>
      <c r="B32" s="53" t="s">
        <v>644</v>
      </c>
      <c r="C32" s="12"/>
    </row>
    <row r="33" spans="1:3" ht="15.75" customHeight="1" x14ac:dyDescent="0.2">
      <c r="A33" s="56" t="s">
        <v>949</v>
      </c>
      <c r="B33" s="57" t="s">
        <v>950</v>
      </c>
      <c r="C33" s="10"/>
    </row>
    <row r="34" spans="1:3" ht="15.75" customHeight="1" x14ac:dyDescent="0.2">
      <c r="A34" s="10"/>
      <c r="B34" s="10" t="s">
        <v>362</v>
      </c>
      <c r="C34" s="10">
        <v>0</v>
      </c>
    </row>
    <row r="35" spans="1:3" ht="15.75" customHeight="1" x14ac:dyDescent="0.2">
      <c r="A35" s="10"/>
      <c r="B35" s="10" t="s">
        <v>238</v>
      </c>
      <c r="C35" s="10">
        <v>1</v>
      </c>
    </row>
    <row r="36" spans="1:3" ht="15.75" customHeight="1" x14ac:dyDescent="0.2">
      <c r="A36" s="10"/>
      <c r="B36" s="10" t="s">
        <v>31</v>
      </c>
      <c r="C36" s="10">
        <v>2</v>
      </c>
    </row>
    <row r="37" spans="1:3" ht="15.75" customHeight="1" x14ac:dyDescent="0.2">
      <c r="A37" s="10"/>
      <c r="B37" s="10" t="s">
        <v>34</v>
      </c>
      <c r="C37" s="10">
        <v>3</v>
      </c>
    </row>
    <row r="38" spans="1:3" ht="15.75" customHeight="1" x14ac:dyDescent="0.2">
      <c r="A38" s="10"/>
      <c r="B38" s="10" t="s">
        <v>106</v>
      </c>
      <c r="C38" s="10">
        <v>4</v>
      </c>
    </row>
    <row r="39" spans="1:3" ht="15.75" customHeight="1" x14ac:dyDescent="0.2">
      <c r="A39" s="10"/>
      <c r="B39" s="10" t="s">
        <v>68</v>
      </c>
      <c r="C39" s="10">
        <v>5</v>
      </c>
    </row>
    <row r="40" spans="1:3" ht="15.75" customHeight="1" x14ac:dyDescent="0.2">
      <c r="A40" s="10"/>
      <c r="B40" s="10" t="s">
        <v>71</v>
      </c>
      <c r="C40" s="10">
        <v>6</v>
      </c>
    </row>
    <row r="41" spans="1:3" ht="15.75" customHeight="1" x14ac:dyDescent="0.2">
      <c r="A41" s="10"/>
      <c r="B41" s="10" t="s">
        <v>291</v>
      </c>
      <c r="C41" s="10">
        <v>7</v>
      </c>
    </row>
    <row r="42" spans="1:3" ht="15.75" customHeight="1" x14ac:dyDescent="0.2">
      <c r="A42" s="10"/>
      <c r="B42" s="10" t="s">
        <v>901</v>
      </c>
      <c r="C42" s="10">
        <v>8</v>
      </c>
    </row>
    <row r="43" spans="1:3" ht="15.75" customHeight="1" x14ac:dyDescent="0.2">
      <c r="A43" s="10"/>
      <c r="B43" s="10" t="s">
        <v>542</v>
      </c>
      <c r="C43" s="10">
        <v>9</v>
      </c>
    </row>
    <row r="44" spans="1:3" ht="15.75" customHeight="1" x14ac:dyDescent="0.2">
      <c r="A44" s="10"/>
      <c r="B44" s="10" t="s">
        <v>900</v>
      </c>
      <c r="C44" s="10">
        <v>10</v>
      </c>
    </row>
    <row r="45" spans="1:3" ht="25.5" x14ac:dyDescent="0.2">
      <c r="A45" s="59" t="s">
        <v>955</v>
      </c>
      <c r="B45" s="60" t="s">
        <v>956</v>
      </c>
      <c r="C45" s="61"/>
    </row>
    <row r="46" spans="1:3" ht="15.75" customHeight="1" x14ac:dyDescent="0.2">
      <c r="A46" s="61"/>
      <c r="B46" s="62" t="s">
        <v>51</v>
      </c>
      <c r="C46" s="61"/>
    </row>
    <row r="47" spans="1:3" ht="15.75" customHeight="1" x14ac:dyDescent="0.2">
      <c r="A47" s="61"/>
      <c r="B47" s="62" t="s">
        <v>152</v>
      </c>
      <c r="C47" s="61"/>
    </row>
    <row r="48" spans="1:3" ht="15.75" customHeight="1" x14ac:dyDescent="0.2">
      <c r="A48" s="61"/>
      <c r="B48" s="62" t="s">
        <v>32</v>
      </c>
      <c r="C48" s="61"/>
    </row>
    <row r="49" spans="1:3" ht="25.5" x14ac:dyDescent="0.2">
      <c r="A49" s="66" t="s">
        <v>957</v>
      </c>
      <c r="B49" s="67" t="s">
        <v>958</v>
      </c>
      <c r="C49" s="68"/>
    </row>
    <row r="50" spans="1:3" ht="15.75" customHeight="1" x14ac:dyDescent="0.2">
      <c r="A50" s="68"/>
      <c r="B50" s="69" t="s">
        <v>266</v>
      </c>
      <c r="C50" s="69">
        <v>0</v>
      </c>
    </row>
    <row r="51" spans="1:3" ht="15.75" customHeight="1" x14ac:dyDescent="0.2">
      <c r="A51" s="68"/>
      <c r="B51" s="69" t="s">
        <v>269</v>
      </c>
      <c r="C51" s="69">
        <v>1</v>
      </c>
    </row>
    <row r="52" spans="1:3" ht="15.75" customHeight="1" x14ac:dyDescent="0.2">
      <c r="A52" s="68"/>
      <c r="B52" s="69" t="s">
        <v>274</v>
      </c>
      <c r="C52" s="69">
        <v>2</v>
      </c>
    </row>
    <row r="53" spans="1:3" ht="15.75" customHeight="1" x14ac:dyDescent="0.2">
      <c r="A53" s="68"/>
      <c r="B53" s="69" t="s">
        <v>280</v>
      </c>
      <c r="C53" s="69">
        <v>3</v>
      </c>
    </row>
    <row r="54" spans="1:3" ht="25.5" x14ac:dyDescent="0.2">
      <c r="A54" s="54" t="s">
        <v>959</v>
      </c>
      <c r="B54" s="55" t="s">
        <v>960</v>
      </c>
      <c r="C54" s="11"/>
    </row>
    <row r="55" spans="1:3" ht="15.75" customHeight="1" x14ac:dyDescent="0.2">
      <c r="A55" s="11"/>
      <c r="B55" s="11" t="s">
        <v>362</v>
      </c>
      <c r="C55" s="11">
        <v>0</v>
      </c>
    </row>
    <row r="56" spans="1:3" ht="15.75" customHeight="1" x14ac:dyDescent="0.2">
      <c r="A56" s="11"/>
      <c r="B56" s="11" t="s">
        <v>294</v>
      </c>
      <c r="C56" s="11">
        <v>1</v>
      </c>
    </row>
    <row r="57" spans="1:3" ht="15.75" customHeight="1" x14ac:dyDescent="0.2">
      <c r="A57" s="11"/>
      <c r="B57" s="11" t="s">
        <v>31</v>
      </c>
      <c r="C57" s="11">
        <v>2</v>
      </c>
    </row>
    <row r="58" spans="1:3" ht="15.75" customHeight="1" x14ac:dyDescent="0.2">
      <c r="A58" s="11"/>
      <c r="B58" s="11" t="s">
        <v>34</v>
      </c>
      <c r="C58" s="11">
        <v>3</v>
      </c>
    </row>
    <row r="59" spans="1:3" ht="15.75" customHeight="1" x14ac:dyDescent="0.2">
      <c r="A59" s="11"/>
      <c r="B59" s="11" t="s">
        <v>106</v>
      </c>
      <c r="C59" s="11">
        <v>4</v>
      </c>
    </row>
    <row r="60" spans="1:3" ht="15.75" customHeight="1" x14ac:dyDescent="0.2">
      <c r="A60" s="11"/>
      <c r="B60" s="11" t="s">
        <v>89</v>
      </c>
      <c r="C60" s="11">
        <v>5</v>
      </c>
    </row>
    <row r="61" spans="1:3" ht="15.75" customHeight="1" x14ac:dyDescent="0.2">
      <c r="A61" s="11"/>
      <c r="B61" s="11" t="s">
        <v>71</v>
      </c>
      <c r="C61" s="11">
        <v>6</v>
      </c>
    </row>
    <row r="62" spans="1:3" ht="15.75" customHeight="1" x14ac:dyDescent="0.2">
      <c r="A62" s="11"/>
      <c r="B62" s="11" t="s">
        <v>291</v>
      </c>
      <c r="C62" s="11">
        <v>7</v>
      </c>
    </row>
    <row r="63" spans="1:3" ht="15.75" customHeight="1" x14ac:dyDescent="0.2">
      <c r="A63" s="11"/>
      <c r="B63" s="11" t="s">
        <v>901</v>
      </c>
      <c r="C63" s="11">
        <v>8</v>
      </c>
    </row>
    <row r="64" spans="1:3" ht="15.75" customHeight="1" x14ac:dyDescent="0.2">
      <c r="A64" s="11"/>
      <c r="B64" s="11" t="s">
        <v>542</v>
      </c>
      <c r="C64" s="11">
        <v>9</v>
      </c>
    </row>
    <row r="65" spans="1:3" ht="15.75" customHeight="1" x14ac:dyDescent="0.2">
      <c r="A65" s="11"/>
      <c r="B65" s="11" t="s">
        <v>900</v>
      </c>
      <c r="C65" s="11">
        <v>10</v>
      </c>
    </row>
    <row r="66" spans="1:3" ht="38.25" x14ac:dyDescent="0.2">
      <c r="A66" s="70" t="s">
        <v>937</v>
      </c>
      <c r="B66" s="71" t="s">
        <v>961</v>
      </c>
      <c r="C66" s="72"/>
    </row>
    <row r="67" spans="1:3" ht="15.75" customHeight="1" x14ac:dyDescent="0.2">
      <c r="A67" s="72"/>
      <c r="B67" s="73" t="s">
        <v>222</v>
      </c>
      <c r="C67" s="73">
        <v>0</v>
      </c>
    </row>
    <row r="68" spans="1:3" ht="15.75" customHeight="1" x14ac:dyDescent="0.2">
      <c r="A68" s="72"/>
      <c r="B68" s="73" t="s">
        <v>249</v>
      </c>
      <c r="C68" s="73">
        <v>1</v>
      </c>
    </row>
    <row r="69" spans="1:3" ht="15.75" customHeight="1" x14ac:dyDescent="0.2">
      <c r="A69" s="72"/>
      <c r="B69" s="73" t="s">
        <v>253</v>
      </c>
      <c r="C69" s="73">
        <v>2</v>
      </c>
    </row>
    <row r="70" spans="1:3" ht="15.75" customHeight="1" x14ac:dyDescent="0.2">
      <c r="A70" s="72"/>
      <c r="B70" s="73" t="s">
        <v>258</v>
      </c>
      <c r="C70" s="73">
        <v>3</v>
      </c>
    </row>
  </sheetData>
  <sortState ref="B55:C65">
    <sortCondition descending="1" ref="C12:C2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41"/>
  <sheetViews>
    <sheetView zoomScale="85" zoomScaleNormal="85" workbookViewId="0">
      <selection activeCell="N16" sqref="B5:N16"/>
    </sheetView>
  </sheetViews>
  <sheetFormatPr defaultColWidth="12.7109375" defaultRowHeight="15" customHeight="1" x14ac:dyDescent="0.2"/>
  <cols>
    <col min="1" max="1" width="6.7109375" style="101" customWidth="1"/>
    <col min="2" max="2" width="25.7109375" style="101" customWidth="1"/>
    <col min="3" max="14" width="12.7109375" style="101"/>
    <col min="15" max="15" width="12.7109375" style="101" customWidth="1"/>
    <col min="16" max="16" width="18.7109375" style="101" customWidth="1"/>
    <col min="17" max="17" width="15.7109375" style="101" customWidth="1"/>
    <col min="18" max="28" width="12.7109375" style="101" customWidth="1"/>
    <col min="29" max="29" width="19.5703125" style="101" customWidth="1"/>
    <col min="30" max="30" width="15" style="101" customWidth="1"/>
    <col min="31" max="31" width="24.28515625" style="101" customWidth="1"/>
    <col min="32" max="32" width="19.7109375" style="101" customWidth="1"/>
    <col min="33" max="33" width="13.28515625" style="101" customWidth="1"/>
    <col min="34" max="34" width="10" style="101" customWidth="1"/>
    <col min="35" max="35" width="19.5703125" style="101" customWidth="1"/>
    <col min="36" max="36" width="15" style="101" customWidth="1"/>
    <col min="37" max="37" width="24.42578125" style="101" customWidth="1"/>
    <col min="38" max="38" width="18.28515625" style="101" customWidth="1"/>
    <col min="39" max="39" width="16" style="101" customWidth="1"/>
    <col min="40" max="40" width="12.140625" style="101" customWidth="1"/>
    <col min="41" max="41" width="13.28515625" style="101" customWidth="1"/>
    <col min="42" max="42" width="10" style="101" customWidth="1"/>
    <col min="43" max="43" width="19.5703125" style="101" customWidth="1"/>
    <col min="44" max="44" width="15" style="101" customWidth="1"/>
    <col min="45" max="45" width="24.42578125" style="101" customWidth="1"/>
    <col min="46" max="46" width="18.28515625" style="101" customWidth="1"/>
    <col min="47" max="47" width="16" style="101" customWidth="1"/>
    <col min="48" max="48" width="12.140625" style="101" customWidth="1"/>
    <col min="49" max="49" width="13.28515625" style="101" customWidth="1"/>
    <col min="50" max="50" width="10" style="101" customWidth="1"/>
    <col min="51" max="51" width="19.5703125" style="101" customWidth="1"/>
    <col min="52" max="52" width="15" style="101" customWidth="1"/>
    <col min="53" max="53" width="24.42578125" style="101" customWidth="1"/>
    <col min="54" max="54" width="18.28515625" style="101" customWidth="1"/>
    <col min="55" max="55" width="16" style="101" customWidth="1"/>
    <col min="56" max="56" width="12.140625" style="101" customWidth="1"/>
    <col min="57" max="57" width="13.28515625" style="101" customWidth="1"/>
    <col min="58" max="58" width="10" style="101" customWidth="1"/>
    <col min="59" max="59" width="19.5703125" style="101" customWidth="1"/>
    <col min="60" max="60" width="15" style="101" customWidth="1"/>
    <col min="61" max="61" width="24.42578125" style="101" bestFit="1" customWidth="1"/>
    <col min="62" max="62" width="18.28515625" style="101" customWidth="1"/>
    <col min="63" max="63" width="16" style="101" customWidth="1"/>
    <col min="64" max="64" width="12.140625" style="101" customWidth="1"/>
    <col min="65" max="65" width="13.28515625" style="101" customWidth="1"/>
    <col min="66" max="66" width="10" style="101" customWidth="1"/>
    <col min="67" max="67" width="24.28515625" style="101" bestFit="1" customWidth="1"/>
    <col min="68" max="68" width="19.7109375" style="101" bestFit="1" customWidth="1"/>
    <col min="69" max="69" width="29.140625" style="101" bestFit="1" customWidth="1"/>
    <col min="70" max="70" width="23" style="101" bestFit="1" customWidth="1"/>
    <col min="71" max="71" width="20.7109375" style="101" bestFit="1" customWidth="1"/>
    <col min="72" max="72" width="16.85546875" style="101" bestFit="1" customWidth="1"/>
    <col min="73" max="73" width="18" style="101" bestFit="1" customWidth="1"/>
    <col min="74" max="74" width="14.7109375" style="101" bestFit="1" customWidth="1"/>
    <col min="75" max="16384" width="12.7109375" style="101"/>
  </cols>
  <sheetData>
    <row r="2" spans="2:28" ht="15" customHeight="1" x14ac:dyDescent="0.2">
      <c r="B2" s="182" t="s">
        <v>998</v>
      </c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02"/>
      <c r="S2" s="102"/>
    </row>
    <row r="4" spans="2:28" ht="15" customHeight="1" thickBot="1" x14ac:dyDescent="0.25"/>
    <row r="5" spans="2:28" ht="15" customHeight="1" thickBot="1" x14ac:dyDescent="0.25">
      <c r="B5" s="185" t="s">
        <v>977</v>
      </c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7"/>
      <c r="R5" s="163" t="s">
        <v>983</v>
      </c>
      <c r="S5" s="163" t="s">
        <v>963</v>
      </c>
    </row>
    <row r="6" spans="2:28" ht="15" customHeight="1" x14ac:dyDescent="0.2">
      <c r="B6" s="183" t="s">
        <v>952</v>
      </c>
      <c r="C6" s="188" t="s">
        <v>949</v>
      </c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58"/>
      <c r="R6" s="163" t="s">
        <v>976</v>
      </c>
      <c r="S6" s="101">
        <v>0</v>
      </c>
      <c r="T6" s="101">
        <v>1</v>
      </c>
      <c r="U6" s="101">
        <v>2</v>
      </c>
      <c r="V6" s="101">
        <v>3</v>
      </c>
      <c r="W6" s="101">
        <v>4</v>
      </c>
      <c r="X6" s="101">
        <v>5</v>
      </c>
      <c r="Y6" s="101">
        <v>6</v>
      </c>
      <c r="Z6" s="101">
        <v>7</v>
      </c>
      <c r="AA6" s="101">
        <v>9</v>
      </c>
      <c r="AB6" s="101" t="s">
        <v>964</v>
      </c>
    </row>
    <row r="7" spans="2:28" ht="15" customHeight="1" thickBot="1" x14ac:dyDescent="0.25">
      <c r="B7" s="184"/>
      <c r="C7" s="150">
        <v>0</v>
      </c>
      <c r="D7" s="104">
        <v>1</v>
      </c>
      <c r="E7" s="104">
        <v>2</v>
      </c>
      <c r="F7" s="104">
        <v>3</v>
      </c>
      <c r="G7" s="104">
        <v>4</v>
      </c>
      <c r="H7" s="104">
        <v>5</v>
      </c>
      <c r="I7" s="104">
        <v>6</v>
      </c>
      <c r="J7" s="104">
        <v>7</v>
      </c>
      <c r="K7" s="104">
        <v>8</v>
      </c>
      <c r="L7" s="104">
        <v>9</v>
      </c>
      <c r="M7" s="105">
        <v>10</v>
      </c>
      <c r="N7" s="106" t="s">
        <v>964</v>
      </c>
      <c r="R7" s="101">
        <v>0</v>
      </c>
      <c r="S7" s="164">
        <v>0</v>
      </c>
      <c r="T7" s="164">
        <v>0</v>
      </c>
      <c r="U7" s="164">
        <v>0</v>
      </c>
      <c r="V7" s="164"/>
      <c r="W7" s="164">
        <v>0</v>
      </c>
      <c r="X7" s="164">
        <v>0</v>
      </c>
      <c r="Y7" s="164"/>
      <c r="Z7" s="164">
        <v>0</v>
      </c>
      <c r="AA7" s="164"/>
      <c r="AB7" s="164">
        <v>0</v>
      </c>
    </row>
    <row r="8" spans="2:28" ht="15" customHeight="1" x14ac:dyDescent="0.2">
      <c r="B8" s="146" t="s">
        <v>994</v>
      </c>
      <c r="C8" s="126">
        <v>3</v>
      </c>
      <c r="D8" s="126">
        <v>7</v>
      </c>
      <c r="E8" s="108">
        <v>11</v>
      </c>
      <c r="F8" s="108">
        <v>7</v>
      </c>
      <c r="G8" s="108">
        <v>4</v>
      </c>
      <c r="H8" s="108">
        <v>3</v>
      </c>
      <c r="I8" s="108">
        <v>1</v>
      </c>
      <c r="J8" s="126">
        <v>1</v>
      </c>
      <c r="K8" s="126">
        <v>0</v>
      </c>
      <c r="L8" s="126">
        <v>2</v>
      </c>
      <c r="M8" s="126">
        <v>0</v>
      </c>
      <c r="N8" s="109">
        <f>SUM($C8:$M8)</f>
        <v>39</v>
      </c>
      <c r="R8" s="101">
        <v>1</v>
      </c>
      <c r="S8" s="164">
        <v>3</v>
      </c>
      <c r="T8" s="164">
        <v>7</v>
      </c>
      <c r="U8" s="164">
        <v>11</v>
      </c>
      <c r="V8" s="164">
        <v>7</v>
      </c>
      <c r="W8" s="164">
        <v>4</v>
      </c>
      <c r="X8" s="164">
        <v>3</v>
      </c>
      <c r="Y8" s="164">
        <v>1</v>
      </c>
      <c r="Z8" s="164">
        <v>1</v>
      </c>
      <c r="AA8" s="164">
        <v>2</v>
      </c>
      <c r="AB8" s="164">
        <v>39</v>
      </c>
    </row>
    <row r="9" spans="2:28" ht="15" customHeight="1" x14ac:dyDescent="0.2">
      <c r="B9" s="147" t="s">
        <v>985</v>
      </c>
      <c r="C9" s="127">
        <v>2</v>
      </c>
      <c r="D9" s="127">
        <v>2</v>
      </c>
      <c r="E9" s="111">
        <v>6</v>
      </c>
      <c r="F9" s="111">
        <v>4</v>
      </c>
      <c r="G9" s="111">
        <v>1</v>
      </c>
      <c r="H9" s="111">
        <v>0</v>
      </c>
      <c r="I9" s="111">
        <v>0</v>
      </c>
      <c r="J9" s="127">
        <v>0</v>
      </c>
      <c r="K9" s="127">
        <v>0</v>
      </c>
      <c r="L9" s="127">
        <v>2</v>
      </c>
      <c r="M9" s="127">
        <v>0</v>
      </c>
      <c r="N9" s="112">
        <f t="shared" ref="N9:N15" si="0">SUM($C9:$M9)</f>
        <v>17</v>
      </c>
      <c r="R9" s="101" t="s">
        <v>964</v>
      </c>
      <c r="S9" s="164">
        <v>3</v>
      </c>
      <c r="T9" s="164">
        <v>7</v>
      </c>
      <c r="U9" s="164">
        <v>11</v>
      </c>
      <c r="V9" s="164">
        <v>7</v>
      </c>
      <c r="W9" s="164">
        <v>4</v>
      </c>
      <c r="X9" s="164">
        <v>3</v>
      </c>
      <c r="Y9" s="164">
        <v>1</v>
      </c>
      <c r="Z9" s="164">
        <v>1</v>
      </c>
      <c r="AA9" s="164">
        <v>2</v>
      </c>
      <c r="AB9" s="164">
        <v>39</v>
      </c>
    </row>
    <row r="10" spans="2:28" ht="15" customHeight="1" x14ac:dyDescent="0.2">
      <c r="B10" s="147" t="s">
        <v>986</v>
      </c>
      <c r="C10" s="127">
        <v>1</v>
      </c>
      <c r="D10" s="127">
        <v>1</v>
      </c>
      <c r="E10" s="111">
        <v>3</v>
      </c>
      <c r="F10" s="111">
        <v>3</v>
      </c>
      <c r="G10" s="111">
        <v>2</v>
      </c>
      <c r="H10" s="111">
        <v>1</v>
      </c>
      <c r="I10" s="111">
        <v>1</v>
      </c>
      <c r="J10" s="127">
        <v>1</v>
      </c>
      <c r="K10" s="127">
        <v>0</v>
      </c>
      <c r="L10" s="127">
        <v>1</v>
      </c>
      <c r="M10" s="127">
        <v>0</v>
      </c>
      <c r="N10" s="112">
        <f t="shared" si="0"/>
        <v>14</v>
      </c>
    </row>
    <row r="11" spans="2:28" ht="15" customHeight="1" x14ac:dyDescent="0.2">
      <c r="B11" s="147" t="s">
        <v>987</v>
      </c>
      <c r="C11" s="127">
        <v>1</v>
      </c>
      <c r="D11" s="127">
        <v>2</v>
      </c>
      <c r="E11" s="111">
        <v>4</v>
      </c>
      <c r="F11" s="111">
        <v>3</v>
      </c>
      <c r="G11" s="111">
        <v>3</v>
      </c>
      <c r="H11" s="111">
        <v>1</v>
      </c>
      <c r="I11" s="111">
        <v>0</v>
      </c>
      <c r="J11" s="127">
        <v>0</v>
      </c>
      <c r="K11" s="127">
        <v>0</v>
      </c>
      <c r="L11" s="127">
        <v>1</v>
      </c>
      <c r="M11" s="127">
        <v>0</v>
      </c>
      <c r="N11" s="112">
        <f t="shared" si="0"/>
        <v>15</v>
      </c>
    </row>
    <row r="12" spans="2:28" ht="15" customHeight="1" x14ac:dyDescent="0.2">
      <c r="B12" s="148" t="s">
        <v>988</v>
      </c>
      <c r="C12" s="128">
        <v>1</v>
      </c>
      <c r="D12" s="128">
        <v>3</v>
      </c>
      <c r="E12" s="114">
        <v>6</v>
      </c>
      <c r="F12" s="114">
        <v>3</v>
      </c>
      <c r="G12" s="114">
        <v>2</v>
      </c>
      <c r="H12" s="114">
        <v>2</v>
      </c>
      <c r="I12" s="114">
        <v>0</v>
      </c>
      <c r="J12" s="128">
        <v>0</v>
      </c>
      <c r="K12" s="128">
        <v>0</v>
      </c>
      <c r="L12" s="128">
        <v>2</v>
      </c>
      <c r="M12" s="128">
        <v>0</v>
      </c>
      <c r="N12" s="112">
        <f t="shared" si="0"/>
        <v>19</v>
      </c>
    </row>
    <row r="13" spans="2:28" ht="15" customHeight="1" x14ac:dyDescent="0.2">
      <c r="B13" s="147" t="s">
        <v>989</v>
      </c>
      <c r="C13" s="127">
        <v>0</v>
      </c>
      <c r="D13" s="127">
        <v>2</v>
      </c>
      <c r="E13" s="111">
        <v>0</v>
      </c>
      <c r="F13" s="111">
        <v>0</v>
      </c>
      <c r="G13" s="111">
        <v>0</v>
      </c>
      <c r="H13" s="111">
        <v>0</v>
      </c>
      <c r="I13" s="111">
        <v>0</v>
      </c>
      <c r="J13" s="127">
        <v>0</v>
      </c>
      <c r="K13" s="127">
        <v>0</v>
      </c>
      <c r="L13" s="127">
        <v>0</v>
      </c>
      <c r="M13" s="127">
        <v>0</v>
      </c>
      <c r="N13" s="112">
        <f t="shared" si="0"/>
        <v>2</v>
      </c>
    </row>
    <row r="14" spans="2:28" ht="15" customHeight="1" x14ac:dyDescent="0.2">
      <c r="B14" s="148" t="s">
        <v>991</v>
      </c>
      <c r="C14" s="128">
        <v>0</v>
      </c>
      <c r="D14" s="128">
        <v>1</v>
      </c>
      <c r="E14" s="114">
        <v>0</v>
      </c>
      <c r="F14" s="114">
        <v>1</v>
      </c>
      <c r="G14" s="114">
        <v>1</v>
      </c>
      <c r="H14" s="114">
        <v>1</v>
      </c>
      <c r="I14" s="114">
        <v>0</v>
      </c>
      <c r="J14" s="128">
        <v>0</v>
      </c>
      <c r="K14" s="128">
        <v>0</v>
      </c>
      <c r="L14" s="128">
        <v>0</v>
      </c>
      <c r="M14" s="128">
        <v>0</v>
      </c>
      <c r="N14" s="112">
        <f t="shared" si="0"/>
        <v>4</v>
      </c>
    </row>
    <row r="15" spans="2:28" ht="15" customHeight="1" thickBot="1" x14ac:dyDescent="0.25">
      <c r="B15" s="149" t="s">
        <v>990</v>
      </c>
      <c r="C15" s="127">
        <v>1</v>
      </c>
      <c r="D15" s="127">
        <v>0</v>
      </c>
      <c r="E15" s="111">
        <v>0</v>
      </c>
      <c r="F15" s="111">
        <v>1</v>
      </c>
      <c r="G15" s="111">
        <v>0</v>
      </c>
      <c r="H15" s="111">
        <v>0</v>
      </c>
      <c r="I15" s="111">
        <v>0</v>
      </c>
      <c r="J15" s="127">
        <v>1</v>
      </c>
      <c r="K15" s="127">
        <v>0</v>
      </c>
      <c r="L15" s="127">
        <v>0</v>
      </c>
      <c r="M15" s="127">
        <v>0</v>
      </c>
      <c r="N15" s="151">
        <f t="shared" si="0"/>
        <v>3</v>
      </c>
    </row>
    <row r="16" spans="2:28" ht="15" customHeight="1" thickBot="1" x14ac:dyDescent="0.25">
      <c r="B16" s="116" t="s">
        <v>964</v>
      </c>
      <c r="C16" s="117">
        <f>SUM(C$8:C$15)</f>
        <v>9</v>
      </c>
      <c r="D16" s="117">
        <f>SUM(D$8:D$15)</f>
        <v>18</v>
      </c>
      <c r="E16" s="117">
        <f>SUM(E$8:E$15)</f>
        <v>30</v>
      </c>
      <c r="F16" s="117">
        <f t="shared" ref="F16:I16" si="1">SUM(F$8:F$15)</f>
        <v>22</v>
      </c>
      <c r="G16" s="117">
        <f>SUM(G$8:G$15)</f>
        <v>13</v>
      </c>
      <c r="H16" s="117">
        <f t="shared" si="1"/>
        <v>8</v>
      </c>
      <c r="I16" s="117">
        <f t="shared" si="1"/>
        <v>2</v>
      </c>
      <c r="J16" s="117">
        <f>SUM(J$8:J$15)</f>
        <v>3</v>
      </c>
      <c r="K16" s="117">
        <f>SUM(K$8:K$15)</f>
        <v>0</v>
      </c>
      <c r="L16" s="117">
        <f>SUM(L$8:L$15)</f>
        <v>8</v>
      </c>
      <c r="M16" s="117">
        <f>SUM(M$8:M$15)</f>
        <v>0</v>
      </c>
      <c r="N16" s="119">
        <f>SUM(N8:N15)</f>
        <v>113</v>
      </c>
    </row>
    <row r="17" spans="2:17" ht="15" customHeight="1" thickBot="1" x14ac:dyDescent="0.25"/>
    <row r="18" spans="2:17" ht="15" customHeight="1" thickBot="1" x14ac:dyDescent="0.25">
      <c r="B18" s="185" t="s">
        <v>965</v>
      </c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7"/>
    </row>
    <row r="19" spans="2:17" ht="15" customHeight="1" x14ac:dyDescent="0.2">
      <c r="B19" s="183" t="s">
        <v>952</v>
      </c>
      <c r="C19" s="188" t="s">
        <v>949</v>
      </c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58"/>
    </row>
    <row r="20" spans="2:17" ht="15" customHeight="1" thickBot="1" x14ac:dyDescent="0.25">
      <c r="B20" s="184"/>
      <c r="C20" s="150">
        <v>0</v>
      </c>
      <c r="D20" s="104">
        <v>1</v>
      </c>
      <c r="E20" s="104">
        <v>2</v>
      </c>
      <c r="F20" s="104">
        <v>3</v>
      </c>
      <c r="G20" s="104">
        <v>4</v>
      </c>
      <c r="H20" s="104">
        <v>5</v>
      </c>
      <c r="I20" s="104">
        <v>6</v>
      </c>
      <c r="J20" s="104">
        <v>7</v>
      </c>
      <c r="K20" s="104">
        <v>8</v>
      </c>
      <c r="L20" s="104">
        <v>9</v>
      </c>
      <c r="M20" s="105">
        <v>10</v>
      </c>
      <c r="N20" s="106" t="s">
        <v>964</v>
      </c>
    </row>
    <row r="21" spans="2:17" ht="15" customHeight="1" x14ac:dyDescent="0.2">
      <c r="B21" s="146" t="s">
        <v>994</v>
      </c>
      <c r="C21" s="121">
        <f>$N21*C$29/$N$29</f>
        <v>3.1061946902654869</v>
      </c>
      <c r="D21" s="121">
        <f>$N21*D$29/$N$29</f>
        <v>6.2123893805309738</v>
      </c>
      <c r="E21" s="121">
        <f>$N21*E$29/$N$29</f>
        <v>10.353982300884956</v>
      </c>
      <c r="F21" s="121">
        <f t="shared" ref="F21:I21" si="2">$N21*F$29/$N$29</f>
        <v>7.5929203539823007</v>
      </c>
      <c r="G21" s="121">
        <f t="shared" si="2"/>
        <v>4.4867256637168138</v>
      </c>
      <c r="H21" s="121">
        <f t="shared" si="2"/>
        <v>2.7610619469026547</v>
      </c>
      <c r="I21" s="121">
        <f t="shared" si="2"/>
        <v>0.69026548672566368</v>
      </c>
      <c r="J21" s="121">
        <f>$N21*J$29/$N$29</f>
        <v>1.0353982300884956</v>
      </c>
      <c r="K21" s="121">
        <f>$N21*K$29/$N$29</f>
        <v>0</v>
      </c>
      <c r="L21" s="121">
        <f>$N21*L$29/$N$29</f>
        <v>2.7610619469026547</v>
      </c>
      <c r="M21" s="121">
        <f>$N21*M$29/$N$29</f>
        <v>0</v>
      </c>
      <c r="N21" s="109">
        <v>39</v>
      </c>
    </row>
    <row r="22" spans="2:17" ht="15" customHeight="1" x14ac:dyDescent="0.2">
      <c r="B22" s="147" t="s">
        <v>985</v>
      </c>
      <c r="C22" s="122">
        <f t="shared" ref="C22:M28" si="3">$N22*C$29/$N$29</f>
        <v>1.3539823008849559</v>
      </c>
      <c r="D22" s="122">
        <f t="shared" si="3"/>
        <v>2.7079646017699117</v>
      </c>
      <c r="E22" s="122">
        <f>$N22*E$29/$N$29</f>
        <v>4.5132743362831862</v>
      </c>
      <c r="F22" s="122">
        <f t="shared" si="3"/>
        <v>3.3097345132743361</v>
      </c>
      <c r="G22" s="122">
        <f t="shared" si="3"/>
        <v>1.9557522123893805</v>
      </c>
      <c r="H22" s="122">
        <f t="shared" si="3"/>
        <v>1.2035398230088497</v>
      </c>
      <c r="I22" s="122">
        <f>$N22*I$29/$N$29</f>
        <v>0.30088495575221241</v>
      </c>
      <c r="J22" s="122">
        <f>$N22*J$29/$N$29</f>
        <v>0.45132743362831856</v>
      </c>
      <c r="K22" s="122">
        <f t="shared" si="3"/>
        <v>0</v>
      </c>
      <c r="L22" s="122">
        <f t="shared" si="3"/>
        <v>1.2035398230088497</v>
      </c>
      <c r="M22" s="122">
        <f t="shared" si="3"/>
        <v>0</v>
      </c>
      <c r="N22" s="112">
        <v>17</v>
      </c>
    </row>
    <row r="23" spans="2:17" ht="15" customHeight="1" x14ac:dyDescent="0.2">
      <c r="B23" s="147" t="s">
        <v>986</v>
      </c>
      <c r="C23" s="122">
        <f t="shared" si="3"/>
        <v>1.1150442477876106</v>
      </c>
      <c r="D23" s="122">
        <f t="shared" si="3"/>
        <v>2.2300884955752212</v>
      </c>
      <c r="E23" s="122">
        <f>$N23*E$29/$N$29</f>
        <v>3.7168141592920354</v>
      </c>
      <c r="F23" s="122">
        <f t="shared" si="3"/>
        <v>2.7256637168141591</v>
      </c>
      <c r="G23" s="122">
        <f t="shared" si="3"/>
        <v>1.6106194690265487</v>
      </c>
      <c r="H23" s="122">
        <f t="shared" si="3"/>
        <v>0.99115044247787609</v>
      </c>
      <c r="I23" s="122">
        <f t="shared" si="3"/>
        <v>0.24778761061946902</v>
      </c>
      <c r="J23" s="122">
        <f t="shared" si="3"/>
        <v>0.37168141592920356</v>
      </c>
      <c r="K23" s="122">
        <f t="shared" si="3"/>
        <v>0</v>
      </c>
      <c r="L23" s="122">
        <f t="shared" si="3"/>
        <v>0.99115044247787609</v>
      </c>
      <c r="M23" s="122">
        <f t="shared" si="3"/>
        <v>0</v>
      </c>
      <c r="N23" s="112">
        <v>14</v>
      </c>
    </row>
    <row r="24" spans="2:17" ht="15" customHeight="1" x14ac:dyDescent="0.2">
      <c r="B24" s="147" t="s">
        <v>987</v>
      </c>
      <c r="C24" s="122">
        <f t="shared" si="3"/>
        <v>1.1946902654867257</v>
      </c>
      <c r="D24" s="122">
        <f t="shared" si="3"/>
        <v>2.3893805309734515</v>
      </c>
      <c r="E24" s="122">
        <f t="shared" si="3"/>
        <v>3.9823008849557522</v>
      </c>
      <c r="F24" s="122">
        <f t="shared" si="3"/>
        <v>2.9203539823008851</v>
      </c>
      <c r="G24" s="122">
        <f t="shared" si="3"/>
        <v>1.7256637168141593</v>
      </c>
      <c r="H24" s="122">
        <f t="shared" si="3"/>
        <v>1.0619469026548674</v>
      </c>
      <c r="I24" s="122">
        <f t="shared" si="3"/>
        <v>0.26548672566371684</v>
      </c>
      <c r="J24" s="122">
        <f t="shared" si="3"/>
        <v>0.39823008849557523</v>
      </c>
      <c r="K24" s="122">
        <f t="shared" si="3"/>
        <v>0</v>
      </c>
      <c r="L24" s="122">
        <f t="shared" si="3"/>
        <v>1.0619469026548674</v>
      </c>
      <c r="M24" s="122">
        <f t="shared" si="3"/>
        <v>0</v>
      </c>
      <c r="N24" s="112">
        <v>15</v>
      </c>
    </row>
    <row r="25" spans="2:17" ht="15" customHeight="1" x14ac:dyDescent="0.2">
      <c r="B25" s="148" t="s">
        <v>988</v>
      </c>
      <c r="C25" s="122">
        <f t="shared" si="3"/>
        <v>1.5132743362831858</v>
      </c>
      <c r="D25" s="122">
        <f t="shared" si="3"/>
        <v>3.0265486725663715</v>
      </c>
      <c r="E25" s="122">
        <f t="shared" si="3"/>
        <v>5.0442477876106198</v>
      </c>
      <c r="F25" s="122">
        <f t="shared" si="3"/>
        <v>3.6991150442477876</v>
      </c>
      <c r="G25" s="122">
        <f>$N25*G$29/$N$29</f>
        <v>2.1858407079646018</v>
      </c>
      <c r="H25" s="122">
        <f t="shared" si="3"/>
        <v>1.345132743362832</v>
      </c>
      <c r="I25" s="122">
        <f t="shared" si="3"/>
        <v>0.33628318584070799</v>
      </c>
      <c r="J25" s="122">
        <f t="shared" si="3"/>
        <v>0.50442477876106195</v>
      </c>
      <c r="K25" s="122">
        <f t="shared" si="3"/>
        <v>0</v>
      </c>
      <c r="L25" s="122">
        <f t="shared" si="3"/>
        <v>1.345132743362832</v>
      </c>
      <c r="M25" s="122">
        <f t="shared" si="3"/>
        <v>0</v>
      </c>
      <c r="N25" s="112">
        <v>19</v>
      </c>
    </row>
    <row r="26" spans="2:17" ht="15" customHeight="1" x14ac:dyDescent="0.2">
      <c r="B26" s="147" t="s">
        <v>989</v>
      </c>
      <c r="C26" s="122">
        <f t="shared" si="3"/>
        <v>0.15929203539823009</v>
      </c>
      <c r="D26" s="122">
        <f t="shared" si="3"/>
        <v>0.31858407079646017</v>
      </c>
      <c r="E26" s="122">
        <f t="shared" si="3"/>
        <v>0.53097345132743368</v>
      </c>
      <c r="F26" s="122">
        <f t="shared" si="3"/>
        <v>0.38938053097345132</v>
      </c>
      <c r="G26" s="122">
        <f t="shared" si="3"/>
        <v>0.23008849557522124</v>
      </c>
      <c r="H26" s="122">
        <f t="shared" si="3"/>
        <v>0.1415929203539823</v>
      </c>
      <c r="I26" s="122">
        <f t="shared" si="3"/>
        <v>3.5398230088495575E-2</v>
      </c>
      <c r="J26" s="122">
        <f t="shared" si="3"/>
        <v>5.3097345132743362E-2</v>
      </c>
      <c r="K26" s="122">
        <f t="shared" si="3"/>
        <v>0</v>
      </c>
      <c r="L26" s="122">
        <f t="shared" si="3"/>
        <v>0.1415929203539823</v>
      </c>
      <c r="M26" s="122">
        <f t="shared" si="3"/>
        <v>0</v>
      </c>
      <c r="N26" s="112">
        <v>2</v>
      </c>
    </row>
    <row r="27" spans="2:17" ht="15" customHeight="1" x14ac:dyDescent="0.2">
      <c r="B27" s="148" t="s">
        <v>991</v>
      </c>
      <c r="C27" s="122">
        <f t="shared" si="3"/>
        <v>0.31858407079646017</v>
      </c>
      <c r="D27" s="122">
        <f t="shared" si="3"/>
        <v>0.63716814159292035</v>
      </c>
      <c r="E27" s="122">
        <f t="shared" si="3"/>
        <v>1.0619469026548674</v>
      </c>
      <c r="F27" s="122">
        <f t="shared" si="3"/>
        <v>0.77876106194690264</v>
      </c>
      <c r="G27" s="122">
        <f t="shared" si="3"/>
        <v>0.46017699115044247</v>
      </c>
      <c r="H27" s="122">
        <f t="shared" si="3"/>
        <v>0.2831858407079646</v>
      </c>
      <c r="I27" s="122">
        <f t="shared" si="3"/>
        <v>7.0796460176991149E-2</v>
      </c>
      <c r="J27" s="122">
        <f t="shared" si="3"/>
        <v>0.10619469026548672</v>
      </c>
      <c r="K27" s="122">
        <f t="shared" si="3"/>
        <v>0</v>
      </c>
      <c r="L27" s="122">
        <f t="shared" si="3"/>
        <v>0.2831858407079646</v>
      </c>
      <c r="M27" s="122">
        <f t="shared" si="3"/>
        <v>0</v>
      </c>
      <c r="N27" s="112">
        <v>4</v>
      </c>
    </row>
    <row r="28" spans="2:17" ht="15" customHeight="1" thickBot="1" x14ac:dyDescent="0.25">
      <c r="B28" s="149" t="s">
        <v>990</v>
      </c>
      <c r="C28" s="133">
        <f t="shared" si="3"/>
        <v>0.23893805309734514</v>
      </c>
      <c r="D28" s="133">
        <f t="shared" si="3"/>
        <v>0.47787610619469029</v>
      </c>
      <c r="E28" s="133">
        <f t="shared" si="3"/>
        <v>0.79646017699115046</v>
      </c>
      <c r="F28" s="133">
        <f t="shared" si="3"/>
        <v>0.58407079646017701</v>
      </c>
      <c r="G28" s="133">
        <f t="shared" si="3"/>
        <v>0.34513274336283184</v>
      </c>
      <c r="H28" s="133">
        <f t="shared" si="3"/>
        <v>0.21238938053097345</v>
      </c>
      <c r="I28" s="133">
        <f t="shared" si="3"/>
        <v>5.3097345132743362E-2</v>
      </c>
      <c r="J28" s="133">
        <f t="shared" si="3"/>
        <v>7.9646017699115043E-2</v>
      </c>
      <c r="K28" s="133">
        <f t="shared" si="3"/>
        <v>0</v>
      </c>
      <c r="L28" s="133">
        <f t="shared" si="3"/>
        <v>0.21238938053097345</v>
      </c>
      <c r="M28" s="133">
        <f t="shared" si="3"/>
        <v>0</v>
      </c>
      <c r="N28" s="151">
        <v>3</v>
      </c>
    </row>
    <row r="29" spans="2:17" ht="15" customHeight="1" thickBot="1" x14ac:dyDescent="0.25">
      <c r="B29" s="116" t="s">
        <v>964</v>
      </c>
      <c r="C29" s="117">
        <f>SUM(C$8:C$15)</f>
        <v>9</v>
      </c>
      <c r="D29" s="117">
        <f>SUM(D$8:D$15)</f>
        <v>18</v>
      </c>
      <c r="E29" s="117">
        <f t="shared" ref="E29:I29" si="4">SUM(E$8:E$15)</f>
        <v>30</v>
      </c>
      <c r="F29" s="117">
        <f t="shared" si="4"/>
        <v>22</v>
      </c>
      <c r="G29" s="117">
        <f t="shared" si="4"/>
        <v>13</v>
      </c>
      <c r="H29" s="117">
        <f t="shared" si="4"/>
        <v>8</v>
      </c>
      <c r="I29" s="117">
        <f t="shared" si="4"/>
        <v>2</v>
      </c>
      <c r="J29" s="117">
        <f>SUM(J$8:J$15)</f>
        <v>3</v>
      </c>
      <c r="K29" s="117">
        <f>SUM(K$8:K$15)</f>
        <v>0</v>
      </c>
      <c r="L29" s="117">
        <f>SUM(L$8:L$15)</f>
        <v>8</v>
      </c>
      <c r="M29" s="117">
        <f>SUM(M$8:M$15)</f>
        <v>0</v>
      </c>
      <c r="N29" s="119">
        <f>SUM(N21:N28)</f>
        <v>113</v>
      </c>
    </row>
    <row r="30" spans="2:17" ht="15" customHeight="1" thickBot="1" x14ac:dyDescent="0.25"/>
    <row r="31" spans="2:17" ht="15" customHeight="1" thickBot="1" x14ac:dyDescent="0.25">
      <c r="B31" s="185" t="s">
        <v>966</v>
      </c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7"/>
    </row>
    <row r="32" spans="2:17" ht="15" customHeight="1" x14ac:dyDescent="0.2">
      <c r="B32" s="183" t="s">
        <v>952</v>
      </c>
      <c r="C32" s="188" t="s">
        <v>949</v>
      </c>
      <c r="D32" s="189"/>
      <c r="E32" s="189"/>
      <c r="F32" s="189"/>
      <c r="G32" s="189"/>
      <c r="H32" s="189"/>
      <c r="I32" s="189"/>
      <c r="J32" s="189"/>
      <c r="K32" s="189"/>
      <c r="L32" s="189"/>
      <c r="M32" s="190"/>
      <c r="P32" s="165" t="s">
        <v>979</v>
      </c>
      <c r="Q32" s="166">
        <f>SUM(C34:M41)</f>
        <v>24.904102415571511</v>
      </c>
    </row>
    <row r="33" spans="2:17" ht="15" customHeight="1" thickBot="1" x14ac:dyDescent="0.25">
      <c r="B33" s="184"/>
      <c r="C33" s="150">
        <v>0</v>
      </c>
      <c r="D33" s="104">
        <v>1</v>
      </c>
      <c r="E33" s="104">
        <v>2</v>
      </c>
      <c r="F33" s="104">
        <v>3</v>
      </c>
      <c r="G33" s="104">
        <v>4</v>
      </c>
      <c r="H33" s="104">
        <v>5</v>
      </c>
      <c r="I33" s="104">
        <v>6</v>
      </c>
      <c r="J33" s="104">
        <v>7</v>
      </c>
      <c r="K33" s="104">
        <v>8</v>
      </c>
      <c r="L33" s="104">
        <v>9</v>
      </c>
      <c r="M33" s="129">
        <v>10</v>
      </c>
      <c r="P33" s="167" t="s">
        <v>980</v>
      </c>
      <c r="Q33" s="168">
        <f>(8-1)*(COUNT(C33:M33)-1)</f>
        <v>70</v>
      </c>
    </row>
    <row r="34" spans="2:17" ht="15" customHeight="1" thickBot="1" x14ac:dyDescent="0.25">
      <c r="B34" s="146" t="s">
        <v>994</v>
      </c>
      <c r="C34" s="123">
        <v>0</v>
      </c>
      <c r="D34" s="123">
        <f>(D8-D21)^2/D21</f>
        <v>9.9853767995360831E-2</v>
      </c>
      <c r="E34" s="123">
        <f t="shared" ref="E34:I34" si="5">(E8-E21)^2/E21</f>
        <v>4.0307087209742007E-2</v>
      </c>
      <c r="F34" s="123">
        <f t="shared" si="5"/>
        <v>4.6300307362254239E-2</v>
      </c>
      <c r="G34" s="123">
        <f t="shared" si="5"/>
        <v>5.2800614407149393E-2</v>
      </c>
      <c r="H34" s="123">
        <f t="shared" si="5"/>
        <v>2.0677331518039511E-2</v>
      </c>
      <c r="I34" s="171">
        <f t="shared" si="5"/>
        <v>0.13898343544361247</v>
      </c>
      <c r="J34" s="121">
        <v>0</v>
      </c>
      <c r="K34" s="123">
        <v>0</v>
      </c>
      <c r="L34" s="123">
        <v>0</v>
      </c>
      <c r="M34" s="152">
        <v>0</v>
      </c>
      <c r="P34" s="169" t="s">
        <v>981</v>
      </c>
      <c r="Q34" s="170">
        <f>CHIDIST(Q32,Q33)</f>
        <v>0.99999987622711561</v>
      </c>
    </row>
    <row r="35" spans="2:17" ht="15" customHeight="1" thickBot="1" x14ac:dyDescent="0.25">
      <c r="B35" s="147" t="s">
        <v>985</v>
      </c>
      <c r="C35" s="123">
        <v>0</v>
      </c>
      <c r="D35" s="123">
        <f t="shared" ref="D35:I41" si="6">(D9-D22)^2/D22</f>
        <v>0.18508878477644758</v>
      </c>
      <c r="E35" s="123">
        <f t="shared" si="6"/>
        <v>0.48974492451847973</v>
      </c>
      <c r="F35" s="123">
        <f t="shared" si="6"/>
        <v>0.14395911220481766</v>
      </c>
      <c r="G35" s="123">
        <f t="shared" si="6"/>
        <v>0.46706442958395061</v>
      </c>
      <c r="H35" s="123">
        <f t="shared" si="6"/>
        <v>1.2035398230088497</v>
      </c>
      <c r="I35" s="171">
        <f t="shared" si="6"/>
        <v>0.30088495575221241</v>
      </c>
      <c r="J35" s="121">
        <v>0</v>
      </c>
      <c r="K35" s="123">
        <v>0</v>
      </c>
      <c r="L35" s="123">
        <v>0</v>
      </c>
      <c r="M35" s="152">
        <v>0</v>
      </c>
    </row>
    <row r="36" spans="2:17" ht="15" customHeight="1" thickBot="1" x14ac:dyDescent="0.25">
      <c r="B36" s="147" t="s">
        <v>986</v>
      </c>
      <c r="C36" s="123">
        <v>0</v>
      </c>
      <c r="D36" s="123">
        <f t="shared" si="6"/>
        <v>0.67850119398791964</v>
      </c>
      <c r="E36" s="123">
        <f t="shared" si="6"/>
        <v>0.13824273072060683</v>
      </c>
      <c r="F36" s="123">
        <f t="shared" si="6"/>
        <v>2.7611768762211285E-2</v>
      </c>
      <c r="G36" s="123">
        <f>(G10-G23)^2/G23</f>
        <v>9.4135952543032156E-2</v>
      </c>
      <c r="H36" s="123">
        <f t="shared" si="6"/>
        <v>7.9013906447535017E-5</v>
      </c>
      <c r="I36" s="171">
        <f t="shared" si="6"/>
        <v>2.2835018963337554</v>
      </c>
      <c r="J36" s="121">
        <v>0</v>
      </c>
      <c r="K36" s="123">
        <v>0</v>
      </c>
      <c r="L36" s="123">
        <v>0</v>
      </c>
      <c r="M36" s="152">
        <v>0</v>
      </c>
    </row>
    <row r="37" spans="2:17" ht="15" customHeight="1" thickBot="1" x14ac:dyDescent="0.25">
      <c r="B37" s="147" t="s">
        <v>987</v>
      </c>
      <c r="C37" s="123">
        <v>0</v>
      </c>
      <c r="D37" s="123">
        <f t="shared" si="6"/>
        <v>6.3454605047525453E-2</v>
      </c>
      <c r="E37" s="123">
        <f t="shared" si="6"/>
        <v>7.8662733529990411E-5</v>
      </c>
      <c r="F37" s="123">
        <f t="shared" si="6"/>
        <v>2.1721641190667685E-3</v>
      </c>
      <c r="G37" s="123">
        <f t="shared" si="6"/>
        <v>0.94104833219877471</v>
      </c>
      <c r="H37" s="123">
        <f t="shared" si="6"/>
        <v>3.6135693215339341E-3</v>
      </c>
      <c r="I37" s="171">
        <f t="shared" si="6"/>
        <v>0.26548672566371684</v>
      </c>
      <c r="J37" s="121">
        <v>0</v>
      </c>
      <c r="K37" s="123">
        <v>0</v>
      </c>
      <c r="L37" s="123">
        <v>0</v>
      </c>
      <c r="M37" s="152">
        <v>0</v>
      </c>
    </row>
    <row r="38" spans="2:17" ht="15" customHeight="1" thickBot="1" x14ac:dyDescent="0.25">
      <c r="B38" s="148" t="s">
        <v>988</v>
      </c>
      <c r="C38" s="123">
        <v>0</v>
      </c>
      <c r="D38" s="123">
        <f t="shared" si="6"/>
        <v>2.3288309268746775E-4</v>
      </c>
      <c r="E38" s="123">
        <f t="shared" si="6"/>
        <v>0.18108989287377725</v>
      </c>
      <c r="F38" s="123">
        <f t="shared" si="6"/>
        <v>0.13212939831477324</v>
      </c>
      <c r="G38" s="123">
        <f t="shared" si="6"/>
        <v>1.5800222134642269E-2</v>
      </c>
      <c r="H38" s="123">
        <f t="shared" si="6"/>
        <v>0.31881695388914755</v>
      </c>
      <c r="I38" s="171">
        <f t="shared" si="6"/>
        <v>0.33628318584070799</v>
      </c>
      <c r="J38" s="121">
        <v>0</v>
      </c>
      <c r="K38" s="123">
        <v>0</v>
      </c>
      <c r="L38" s="123">
        <v>0</v>
      </c>
      <c r="M38" s="152">
        <v>0</v>
      </c>
    </row>
    <row r="39" spans="2:17" ht="15" customHeight="1" thickBot="1" x14ac:dyDescent="0.25">
      <c r="B39" s="147" t="s">
        <v>989</v>
      </c>
      <c r="C39" s="123">
        <v>0</v>
      </c>
      <c r="D39" s="123">
        <f t="shared" si="6"/>
        <v>8.8741396263520151</v>
      </c>
      <c r="E39" s="123">
        <f t="shared" si="6"/>
        <v>0.53097345132743368</v>
      </c>
      <c r="F39" s="123">
        <f t="shared" si="6"/>
        <v>0.38938053097345127</v>
      </c>
      <c r="G39" s="123">
        <f t="shared" si="6"/>
        <v>0.23008849557522124</v>
      </c>
      <c r="H39" s="123">
        <f t="shared" si="6"/>
        <v>0.1415929203539823</v>
      </c>
      <c r="I39" s="171">
        <f t="shared" si="6"/>
        <v>3.5398230088495575E-2</v>
      </c>
      <c r="J39" s="121">
        <v>0</v>
      </c>
      <c r="K39" s="123">
        <v>0</v>
      </c>
      <c r="L39" s="123">
        <v>0</v>
      </c>
      <c r="M39" s="152">
        <v>0</v>
      </c>
    </row>
    <row r="40" spans="2:17" ht="15" customHeight="1" thickBot="1" x14ac:dyDescent="0.25">
      <c r="B40" s="148" t="s">
        <v>991</v>
      </c>
      <c r="C40" s="123">
        <v>0</v>
      </c>
      <c r="D40" s="123">
        <f t="shared" si="6"/>
        <v>0.20661258603736482</v>
      </c>
      <c r="E40" s="123">
        <f t="shared" si="6"/>
        <v>1.0619469026548674</v>
      </c>
      <c r="F40" s="123">
        <f t="shared" si="6"/>
        <v>6.285197103781176E-2</v>
      </c>
      <c r="G40" s="123">
        <f t="shared" si="6"/>
        <v>0.63325391422736543</v>
      </c>
      <c r="H40" s="123">
        <f t="shared" si="6"/>
        <v>1.8144358407079646</v>
      </c>
      <c r="I40" s="171">
        <f t="shared" si="6"/>
        <v>7.0796460176991149E-2</v>
      </c>
      <c r="J40" s="121">
        <v>0</v>
      </c>
      <c r="K40" s="123">
        <v>0</v>
      </c>
      <c r="L40" s="123">
        <v>0</v>
      </c>
      <c r="M40" s="152">
        <v>0</v>
      </c>
    </row>
    <row r="41" spans="2:17" ht="15" customHeight="1" thickBot="1" x14ac:dyDescent="0.25">
      <c r="B41" s="149" t="s">
        <v>990</v>
      </c>
      <c r="C41" s="153">
        <v>0</v>
      </c>
      <c r="D41" s="153">
        <f t="shared" si="6"/>
        <v>0.47787610619469029</v>
      </c>
      <c r="E41" s="153">
        <f t="shared" si="6"/>
        <v>0.79646017699115046</v>
      </c>
      <c r="F41" s="153">
        <f t="shared" si="6"/>
        <v>0.29619200858138905</v>
      </c>
      <c r="G41" s="153">
        <f t="shared" si="6"/>
        <v>0.34513274336283184</v>
      </c>
      <c r="H41" s="153">
        <f t="shared" si="6"/>
        <v>0.21238938053097345</v>
      </c>
      <c r="I41" s="172">
        <f t="shared" si="6"/>
        <v>5.3097345132743362E-2</v>
      </c>
      <c r="J41" s="173">
        <v>0</v>
      </c>
      <c r="K41" s="153">
        <v>0</v>
      </c>
      <c r="L41" s="153">
        <v>0</v>
      </c>
      <c r="M41" s="154">
        <v>0</v>
      </c>
    </row>
  </sheetData>
  <mergeCells count="10">
    <mergeCell ref="B31:M31"/>
    <mergeCell ref="B32:B33"/>
    <mergeCell ref="C32:M32"/>
    <mergeCell ref="B2:Q2"/>
    <mergeCell ref="B5:N5"/>
    <mergeCell ref="B6:B7"/>
    <mergeCell ref="C6:M6"/>
    <mergeCell ref="B18:N18"/>
    <mergeCell ref="B19:B20"/>
    <mergeCell ref="C19:M19"/>
  </mergeCells>
  <pageMargins left="0.75" right="0.75" top="1" bottom="1" header="0.5" footer="0.5"/>
  <pageSetup orientation="portrait" horizontalDpi="4294967292" verticalDpi="4294967292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9"/>
  <sheetViews>
    <sheetView zoomScale="115" zoomScaleNormal="115" workbookViewId="0">
      <selection activeCell="G12" sqref="B5:G12"/>
    </sheetView>
  </sheetViews>
  <sheetFormatPr defaultColWidth="12.7109375" defaultRowHeight="15" customHeight="1" x14ac:dyDescent="0.2"/>
  <cols>
    <col min="1" max="1" width="6.7109375" style="101" customWidth="1"/>
    <col min="2" max="7" width="12.7109375" style="101"/>
    <col min="8" max="8" width="18.7109375" style="101" customWidth="1"/>
    <col min="9" max="9" width="19.85546875" style="101" customWidth="1"/>
    <col min="10" max="14" width="12.7109375" style="101" customWidth="1"/>
    <col min="15" max="16384" width="12.7109375" style="101"/>
  </cols>
  <sheetData>
    <row r="2" spans="2:14" ht="15" customHeight="1" x14ac:dyDescent="0.2">
      <c r="B2" s="182" t="s">
        <v>1000</v>
      </c>
      <c r="C2" s="182"/>
      <c r="D2" s="182"/>
      <c r="E2" s="182"/>
      <c r="F2" s="182"/>
      <c r="G2" s="182"/>
      <c r="H2" s="182"/>
      <c r="I2" s="182"/>
      <c r="J2" s="182"/>
      <c r="K2" s="102"/>
      <c r="L2" s="102"/>
    </row>
    <row r="4" spans="2:14" ht="15" customHeight="1" thickBot="1" x14ac:dyDescent="0.25"/>
    <row r="5" spans="2:14" ht="15" customHeight="1" thickBot="1" x14ac:dyDescent="0.25">
      <c r="B5" s="185" t="s">
        <v>977</v>
      </c>
      <c r="C5" s="186"/>
      <c r="D5" s="186"/>
      <c r="E5" s="186"/>
      <c r="F5" s="186"/>
      <c r="G5" s="187"/>
      <c r="I5" s="163" t="s">
        <v>999</v>
      </c>
      <c r="J5" s="163" t="s">
        <v>963</v>
      </c>
    </row>
    <row r="6" spans="2:14" ht="15" customHeight="1" x14ac:dyDescent="0.2">
      <c r="B6" s="183" t="s">
        <v>936</v>
      </c>
      <c r="C6" s="189" t="s">
        <v>996</v>
      </c>
      <c r="D6" s="189"/>
      <c r="E6" s="189"/>
      <c r="F6" s="197"/>
      <c r="G6" s="103"/>
      <c r="I6" s="163" t="s">
        <v>976</v>
      </c>
      <c r="J6" s="101">
        <v>0</v>
      </c>
      <c r="K6" s="101">
        <v>1</v>
      </c>
      <c r="L6" s="101">
        <v>2</v>
      </c>
      <c r="M6" s="101">
        <v>3</v>
      </c>
      <c r="N6" s="101" t="s">
        <v>964</v>
      </c>
    </row>
    <row r="7" spans="2:14" ht="15" customHeight="1" thickBot="1" x14ac:dyDescent="0.25">
      <c r="B7" s="184"/>
      <c r="C7" s="104">
        <v>0</v>
      </c>
      <c r="D7" s="104">
        <v>1</v>
      </c>
      <c r="E7" s="104">
        <v>2</v>
      </c>
      <c r="F7" s="105">
        <v>3</v>
      </c>
      <c r="G7" s="106" t="s">
        <v>964</v>
      </c>
      <c r="I7" s="101">
        <v>0</v>
      </c>
      <c r="J7" s="164"/>
      <c r="K7" s="164"/>
      <c r="L7" s="164"/>
      <c r="M7" s="164">
        <v>1</v>
      </c>
      <c r="N7" s="164">
        <v>1</v>
      </c>
    </row>
    <row r="8" spans="2:14" ht="15" customHeight="1" x14ac:dyDescent="0.2">
      <c r="B8" s="107">
        <v>0</v>
      </c>
      <c r="C8" s="126">
        <v>0</v>
      </c>
      <c r="D8" s="108">
        <v>0</v>
      </c>
      <c r="E8" s="108">
        <v>0</v>
      </c>
      <c r="F8" s="108">
        <v>1</v>
      </c>
      <c r="G8" s="109">
        <f>SUM($C8:$F8)</f>
        <v>1</v>
      </c>
      <c r="I8" s="101">
        <v>1</v>
      </c>
      <c r="J8" s="164"/>
      <c r="K8" s="164"/>
      <c r="L8" s="164"/>
      <c r="M8" s="164">
        <v>3</v>
      </c>
      <c r="N8" s="164">
        <v>3</v>
      </c>
    </row>
    <row r="9" spans="2:14" ht="15" customHeight="1" x14ac:dyDescent="0.2">
      <c r="B9" s="110">
        <v>1</v>
      </c>
      <c r="C9" s="127">
        <v>0</v>
      </c>
      <c r="D9" s="111">
        <v>0</v>
      </c>
      <c r="E9" s="111">
        <v>0</v>
      </c>
      <c r="F9" s="111">
        <v>3</v>
      </c>
      <c r="G9" s="112">
        <f t="shared" ref="G9:G11" si="0">SUM($C9:$F9)</f>
        <v>3</v>
      </c>
      <c r="I9" s="101">
        <v>2</v>
      </c>
      <c r="J9" s="164">
        <v>1</v>
      </c>
      <c r="K9" s="164"/>
      <c r="L9" s="164">
        <v>5</v>
      </c>
      <c r="M9" s="164">
        <v>14</v>
      </c>
      <c r="N9" s="164">
        <v>20</v>
      </c>
    </row>
    <row r="10" spans="2:14" ht="15" customHeight="1" x14ac:dyDescent="0.2">
      <c r="B10" s="110">
        <v>2</v>
      </c>
      <c r="C10" s="127">
        <v>1</v>
      </c>
      <c r="D10" s="111">
        <v>0</v>
      </c>
      <c r="E10" s="111">
        <v>5</v>
      </c>
      <c r="F10" s="111">
        <v>14</v>
      </c>
      <c r="G10" s="112">
        <f t="shared" si="0"/>
        <v>20</v>
      </c>
      <c r="I10" s="101">
        <v>3</v>
      </c>
      <c r="J10" s="164"/>
      <c r="K10" s="164">
        <v>1</v>
      </c>
      <c r="L10" s="164">
        <v>5</v>
      </c>
      <c r="M10" s="164">
        <v>22</v>
      </c>
      <c r="N10" s="164">
        <v>28</v>
      </c>
    </row>
    <row r="11" spans="2:14" ht="15" customHeight="1" thickBot="1" x14ac:dyDescent="0.25">
      <c r="B11" s="110">
        <v>3</v>
      </c>
      <c r="C11" s="127">
        <v>0</v>
      </c>
      <c r="D11" s="111">
        <v>1</v>
      </c>
      <c r="E11" s="111">
        <v>5</v>
      </c>
      <c r="F11" s="111">
        <v>22</v>
      </c>
      <c r="G11" s="151">
        <f t="shared" si="0"/>
        <v>28</v>
      </c>
      <c r="I11" s="101" t="s">
        <v>964</v>
      </c>
      <c r="J11" s="164">
        <v>1</v>
      </c>
      <c r="K11" s="164">
        <v>1</v>
      </c>
      <c r="L11" s="164">
        <v>10</v>
      </c>
      <c r="M11" s="164">
        <v>40</v>
      </c>
      <c r="N11" s="164">
        <v>52</v>
      </c>
    </row>
    <row r="12" spans="2:14" ht="15" customHeight="1" thickBot="1" x14ac:dyDescent="0.25">
      <c r="B12" s="116" t="s">
        <v>964</v>
      </c>
      <c r="C12" s="117">
        <f>SUM(C$8:C$11)</f>
        <v>1</v>
      </c>
      <c r="D12" s="117">
        <f t="shared" ref="D12:F12" si="1">SUM(D$8:D$11)</f>
        <v>1</v>
      </c>
      <c r="E12" s="117">
        <f t="shared" si="1"/>
        <v>10</v>
      </c>
      <c r="F12" s="117">
        <f t="shared" si="1"/>
        <v>40</v>
      </c>
      <c r="G12" s="119">
        <f>SUM(G8:G11)</f>
        <v>52</v>
      </c>
    </row>
    <row r="13" spans="2:14" ht="15" customHeight="1" thickBot="1" x14ac:dyDescent="0.25"/>
    <row r="14" spans="2:14" ht="15" customHeight="1" thickBot="1" x14ac:dyDescent="0.25">
      <c r="B14" s="185" t="s">
        <v>965</v>
      </c>
      <c r="C14" s="186"/>
      <c r="D14" s="186"/>
      <c r="E14" s="186"/>
      <c r="F14" s="186"/>
      <c r="G14" s="187"/>
    </row>
    <row r="15" spans="2:14" ht="15" customHeight="1" x14ac:dyDescent="0.2">
      <c r="B15" s="183" t="s">
        <v>936</v>
      </c>
      <c r="C15" s="188" t="s">
        <v>996</v>
      </c>
      <c r="D15" s="189"/>
      <c r="E15" s="189"/>
      <c r="F15" s="197"/>
      <c r="G15" s="103"/>
    </row>
    <row r="16" spans="2:14" ht="15" customHeight="1" thickBot="1" x14ac:dyDescent="0.25">
      <c r="B16" s="184"/>
      <c r="C16" s="104">
        <v>0</v>
      </c>
      <c r="D16" s="104">
        <v>1</v>
      </c>
      <c r="E16" s="104">
        <v>2</v>
      </c>
      <c r="F16" s="105">
        <v>3</v>
      </c>
      <c r="G16" s="106" t="s">
        <v>964</v>
      </c>
    </row>
    <row r="17" spans="2:9" ht="15" customHeight="1" x14ac:dyDescent="0.2">
      <c r="B17" s="107">
        <v>0</v>
      </c>
      <c r="C17" s="123">
        <f t="shared" ref="C17:F20" si="2">$G17*C$21/$G$21</f>
        <v>1.9230769230769232E-2</v>
      </c>
      <c r="D17" s="121">
        <f t="shared" si="2"/>
        <v>1.9230769230769232E-2</v>
      </c>
      <c r="E17" s="121">
        <f t="shared" si="2"/>
        <v>0.19230769230769232</v>
      </c>
      <c r="F17" s="121">
        <f t="shared" si="2"/>
        <v>0.76923076923076927</v>
      </c>
      <c r="G17" s="109">
        <v>1</v>
      </c>
    </row>
    <row r="18" spans="2:9" ht="15" customHeight="1" x14ac:dyDescent="0.2">
      <c r="B18" s="110">
        <v>1</v>
      </c>
      <c r="C18" s="124">
        <f t="shared" si="2"/>
        <v>5.7692307692307696E-2</v>
      </c>
      <c r="D18" s="122">
        <f t="shared" si="2"/>
        <v>5.7692307692307696E-2</v>
      </c>
      <c r="E18" s="122">
        <f t="shared" si="2"/>
        <v>0.57692307692307687</v>
      </c>
      <c r="F18" s="122">
        <f t="shared" si="2"/>
        <v>2.3076923076923075</v>
      </c>
      <c r="G18" s="112">
        <v>3</v>
      </c>
    </row>
    <row r="19" spans="2:9" ht="15" customHeight="1" x14ac:dyDescent="0.2">
      <c r="B19" s="110">
        <v>2</v>
      </c>
      <c r="C19" s="124">
        <f t="shared" si="2"/>
        <v>0.38461538461538464</v>
      </c>
      <c r="D19" s="122">
        <f t="shared" si="2"/>
        <v>0.38461538461538464</v>
      </c>
      <c r="E19" s="122">
        <f t="shared" si="2"/>
        <v>3.8461538461538463</v>
      </c>
      <c r="F19" s="122">
        <f t="shared" si="2"/>
        <v>15.384615384615385</v>
      </c>
      <c r="G19" s="112">
        <v>20</v>
      </c>
    </row>
    <row r="20" spans="2:9" ht="15" customHeight="1" thickBot="1" x14ac:dyDescent="0.25">
      <c r="B20" s="110">
        <v>3</v>
      </c>
      <c r="C20" s="124">
        <f t="shared" si="2"/>
        <v>0.53846153846153844</v>
      </c>
      <c r="D20" s="122">
        <f t="shared" si="2"/>
        <v>0.53846153846153844</v>
      </c>
      <c r="E20" s="122">
        <f t="shared" si="2"/>
        <v>5.384615384615385</v>
      </c>
      <c r="F20" s="122">
        <f t="shared" si="2"/>
        <v>21.53846153846154</v>
      </c>
      <c r="G20" s="112">
        <v>28</v>
      </c>
    </row>
    <row r="21" spans="2:9" ht="15" customHeight="1" thickBot="1" x14ac:dyDescent="0.25">
      <c r="B21" s="116" t="s">
        <v>964</v>
      </c>
      <c r="C21" s="117">
        <f>SUM(C$8:C$11)</f>
        <v>1</v>
      </c>
      <c r="D21" s="117">
        <f t="shared" ref="D21:F21" si="3">SUM(D$8:D$11)</f>
        <v>1</v>
      </c>
      <c r="E21" s="117">
        <f t="shared" si="3"/>
        <v>10</v>
      </c>
      <c r="F21" s="117">
        <f t="shared" si="3"/>
        <v>40</v>
      </c>
      <c r="G21" s="119">
        <v>52</v>
      </c>
    </row>
    <row r="22" spans="2:9" ht="15" customHeight="1" thickBot="1" x14ac:dyDescent="0.25"/>
    <row r="23" spans="2:9" ht="15" customHeight="1" thickBot="1" x14ac:dyDescent="0.25">
      <c r="B23" s="185" t="s">
        <v>966</v>
      </c>
      <c r="C23" s="186"/>
      <c r="D23" s="186"/>
      <c r="E23" s="186"/>
      <c r="F23" s="187"/>
    </row>
    <row r="24" spans="2:9" ht="15" customHeight="1" x14ac:dyDescent="0.2">
      <c r="B24" s="183" t="s">
        <v>936</v>
      </c>
      <c r="C24" s="188" t="s">
        <v>996</v>
      </c>
      <c r="D24" s="189"/>
      <c r="E24" s="189"/>
      <c r="F24" s="190"/>
    </row>
    <row r="25" spans="2:9" ht="15" customHeight="1" thickBot="1" x14ac:dyDescent="0.25">
      <c r="B25" s="184"/>
      <c r="C25" s="104">
        <v>0</v>
      </c>
      <c r="D25" s="104">
        <v>1</v>
      </c>
      <c r="E25" s="104">
        <v>2</v>
      </c>
      <c r="F25" s="129">
        <v>3</v>
      </c>
      <c r="G25" s="100"/>
    </row>
    <row r="26" spans="2:9" ht="15" customHeight="1" x14ac:dyDescent="0.2">
      <c r="B26" s="107">
        <v>0</v>
      </c>
      <c r="C26" s="121">
        <f t="shared" ref="C26:D26" si="4">((C8-C17)^2)/C17</f>
        <v>1.9230769230769232E-2</v>
      </c>
      <c r="D26" s="121">
        <f t="shared" si="4"/>
        <v>1.9230769230769232E-2</v>
      </c>
      <c r="E26" s="121">
        <f t="shared" ref="E26:F29" si="5">((E8-E17)^2)/E17</f>
        <v>0.19230769230769232</v>
      </c>
      <c r="F26" s="130">
        <f t="shared" si="5"/>
        <v>6.9230769230769207E-2</v>
      </c>
      <c r="G26" s="99"/>
      <c r="H26" s="165" t="s">
        <v>979</v>
      </c>
      <c r="I26" s="166">
        <f>SUM(C26:F29)</f>
        <v>4.0114285714285716</v>
      </c>
    </row>
    <row r="27" spans="2:9" ht="15" customHeight="1" x14ac:dyDescent="0.2">
      <c r="B27" s="110">
        <v>1</v>
      </c>
      <c r="C27" s="122">
        <f t="shared" ref="C27:D27" si="6">((C9-C18)^2)/C18</f>
        <v>5.7692307692307696E-2</v>
      </c>
      <c r="D27" s="122">
        <f t="shared" si="6"/>
        <v>5.7692307692307696E-2</v>
      </c>
      <c r="E27" s="122">
        <f t="shared" si="5"/>
        <v>0.57692307692307687</v>
      </c>
      <c r="F27" s="131">
        <f t="shared" si="5"/>
        <v>0.20769230769230784</v>
      </c>
      <c r="G27" s="99"/>
      <c r="H27" s="167" t="s">
        <v>980</v>
      </c>
      <c r="I27" s="168">
        <f>(COUNT(B26:B29)-1)*(COUNT(C25:F25)-1)</f>
        <v>9</v>
      </c>
    </row>
    <row r="28" spans="2:9" ht="15" customHeight="1" thickBot="1" x14ac:dyDescent="0.25">
      <c r="B28" s="110">
        <v>2</v>
      </c>
      <c r="C28" s="122">
        <f t="shared" ref="C28:D28" si="7">((C10-C19)^2)/C19</f>
        <v>0.98461538461538467</v>
      </c>
      <c r="D28" s="122">
        <f t="shared" si="7"/>
        <v>0.38461538461538464</v>
      </c>
      <c r="E28" s="122">
        <f t="shared" si="5"/>
        <v>0.34615384615384609</v>
      </c>
      <c r="F28" s="131">
        <f t="shared" si="5"/>
        <v>0.12461538461538468</v>
      </c>
      <c r="G28" s="99"/>
      <c r="H28" s="169" t="s">
        <v>981</v>
      </c>
      <c r="I28" s="170">
        <f>CHIDIST(I26,I27)</f>
        <v>0.91065871557994271</v>
      </c>
    </row>
    <row r="29" spans="2:9" ht="15" customHeight="1" thickBot="1" x14ac:dyDescent="0.25">
      <c r="B29" s="125">
        <v>3</v>
      </c>
      <c r="C29" s="133">
        <f t="shared" ref="C29:D29" si="8">((C11-C20)^2)/C20</f>
        <v>0.53846153846153844</v>
      </c>
      <c r="D29" s="133">
        <f t="shared" si="8"/>
        <v>0.3956043956043957</v>
      </c>
      <c r="E29" s="133">
        <f t="shared" si="5"/>
        <v>2.7472527472527528E-2</v>
      </c>
      <c r="F29" s="134">
        <f t="shared" si="5"/>
        <v>9.8901098901098185E-3</v>
      </c>
      <c r="G29" s="99"/>
    </row>
  </sheetData>
  <mergeCells count="10">
    <mergeCell ref="B23:F23"/>
    <mergeCell ref="B24:B25"/>
    <mergeCell ref="C24:F24"/>
    <mergeCell ref="B2:J2"/>
    <mergeCell ref="B5:G5"/>
    <mergeCell ref="B6:B7"/>
    <mergeCell ref="C6:F6"/>
    <mergeCell ref="B14:G14"/>
    <mergeCell ref="B15:B16"/>
    <mergeCell ref="C15:F15"/>
  </mergeCells>
  <pageMargins left="0.75" right="0.75" top="1" bottom="1" header="0.5" footer="0.5"/>
  <pageSetup orientation="portrait" horizontalDpi="4294967292" vertic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opLeftCell="O1" workbookViewId="0">
      <pane ySplit="1" topLeftCell="A8" activePane="bottomLeft" state="frozen"/>
      <selection pane="bottomLeft" activeCell="P52" sqref="P1:P52"/>
    </sheetView>
  </sheetViews>
  <sheetFormatPr defaultColWidth="14.42578125" defaultRowHeight="15.75" customHeight="1" x14ac:dyDescent="0.2"/>
  <cols>
    <col min="1" max="10" width="21.42578125" customWidth="1"/>
    <col min="11" max="11" width="28.85546875" customWidth="1"/>
    <col min="12" max="12" width="21.42578125" customWidth="1"/>
    <col min="13" max="13" width="37.85546875" customWidth="1"/>
    <col min="14" max="14" width="122.42578125" customWidth="1"/>
    <col min="15" max="22" width="21.42578125" customWidth="1"/>
    <col min="23" max="23" width="37" customWidth="1"/>
    <col min="24" max="24" width="21.42578125" customWidth="1"/>
  </cols>
  <sheetData>
    <row r="1" spans="1:24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s="1" t="s">
        <v>23</v>
      </c>
    </row>
    <row r="2" spans="1:24" ht="15.75" customHeight="1" x14ac:dyDescent="0.2">
      <c r="A2" s="2">
        <v>42025.910246423606</v>
      </c>
      <c r="C2" s="1">
        <v>19</v>
      </c>
      <c r="D2" s="1" t="s">
        <v>24</v>
      </c>
      <c r="E2" s="1" t="s">
        <v>25</v>
      </c>
      <c r="F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</row>
    <row r="3" spans="1:24" ht="15.75" customHeight="1" x14ac:dyDescent="0.2">
      <c r="A3" s="2">
        <v>42025.911108287037</v>
      </c>
      <c r="B3" s="1" t="s">
        <v>42</v>
      </c>
      <c r="C3" s="1">
        <v>20</v>
      </c>
      <c r="D3" s="1" t="s">
        <v>43</v>
      </c>
      <c r="E3" s="1" t="s">
        <v>44</v>
      </c>
      <c r="F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53</v>
      </c>
      <c r="Q3" s="1" t="s">
        <v>54</v>
      </c>
      <c r="R3" s="1" t="s">
        <v>55</v>
      </c>
      <c r="S3" s="1" t="s">
        <v>56</v>
      </c>
      <c r="T3" s="1" t="s">
        <v>57</v>
      </c>
      <c r="U3" s="1" t="s">
        <v>58</v>
      </c>
      <c r="V3" s="1" t="s">
        <v>59</v>
      </c>
      <c r="W3" s="1">
        <v>3</v>
      </c>
    </row>
    <row r="4" spans="1:24" ht="15.75" customHeight="1" x14ac:dyDescent="0.2">
      <c r="A4" s="2">
        <v>42025.930332280092</v>
      </c>
      <c r="B4" s="1" t="s">
        <v>60</v>
      </c>
      <c r="C4" s="1">
        <v>20</v>
      </c>
      <c r="D4" s="1" t="s">
        <v>61</v>
      </c>
      <c r="E4" s="1" t="s">
        <v>62</v>
      </c>
      <c r="F4" s="1" t="s">
        <v>63</v>
      </c>
      <c r="I4" s="1" t="s">
        <v>64</v>
      </c>
      <c r="J4" s="1" t="s">
        <v>65</v>
      </c>
      <c r="K4" s="1" t="s">
        <v>66</v>
      </c>
      <c r="L4" s="1" t="s">
        <v>67</v>
      </c>
      <c r="M4" s="1" t="s">
        <v>68</v>
      </c>
      <c r="N4" s="1" t="s">
        <v>69</v>
      </c>
      <c r="O4" s="1" t="s">
        <v>70</v>
      </c>
      <c r="P4" s="1" t="s">
        <v>71</v>
      </c>
      <c r="Q4" s="1" t="s">
        <v>72</v>
      </c>
      <c r="R4" s="1" t="s">
        <v>73</v>
      </c>
      <c r="S4" s="1" t="s">
        <v>74</v>
      </c>
      <c r="T4" s="1" t="s">
        <v>75</v>
      </c>
      <c r="U4" s="1" t="s">
        <v>76</v>
      </c>
      <c r="V4" s="1" t="s">
        <v>77</v>
      </c>
      <c r="W4" s="1" t="s">
        <v>78</v>
      </c>
    </row>
    <row r="5" spans="1:24" ht="15.75" customHeight="1" x14ac:dyDescent="0.2">
      <c r="A5" s="2">
        <v>42025.957923310183</v>
      </c>
      <c r="C5" s="1">
        <v>18</v>
      </c>
      <c r="D5" s="1" t="s">
        <v>79</v>
      </c>
      <c r="E5" s="1" t="s">
        <v>80</v>
      </c>
      <c r="F5" s="1" t="s">
        <v>81</v>
      </c>
      <c r="I5" s="1" t="s">
        <v>82</v>
      </c>
      <c r="J5" s="1" t="s">
        <v>83</v>
      </c>
      <c r="K5" s="1" t="s">
        <v>84</v>
      </c>
      <c r="L5" s="1" t="s">
        <v>85</v>
      </c>
      <c r="M5" s="1" t="s">
        <v>86</v>
      </c>
      <c r="N5" s="1" t="s">
        <v>87</v>
      </c>
      <c r="O5" s="1" t="s">
        <v>88</v>
      </c>
      <c r="P5" s="1" t="s">
        <v>89</v>
      </c>
      <c r="Q5" s="1" t="s">
        <v>90</v>
      </c>
      <c r="R5" s="1" t="s">
        <v>91</v>
      </c>
      <c r="S5" s="1" t="s">
        <v>92</v>
      </c>
      <c r="T5" s="1" t="s">
        <v>93</v>
      </c>
      <c r="U5" s="1" t="s">
        <v>94</v>
      </c>
      <c r="V5" s="1" t="s">
        <v>95</v>
      </c>
      <c r="W5" s="1">
        <v>6</v>
      </c>
    </row>
    <row r="6" spans="1:24" ht="15.75" customHeight="1" x14ac:dyDescent="0.2">
      <c r="A6" s="2">
        <v>42025.95834211805</v>
      </c>
      <c r="C6" s="1">
        <v>20</v>
      </c>
      <c r="D6" s="1" t="s">
        <v>96</v>
      </c>
      <c r="E6" s="1" t="s">
        <v>97</v>
      </c>
      <c r="F6" s="1" t="s">
        <v>98</v>
      </c>
      <c r="I6" s="1" t="s">
        <v>99</v>
      </c>
      <c r="J6" s="1" t="s">
        <v>100</v>
      </c>
      <c r="K6" s="1" t="s">
        <v>101</v>
      </c>
      <c r="L6" s="1" t="s">
        <v>102</v>
      </c>
      <c r="M6" s="1" t="s">
        <v>103</v>
      </c>
      <c r="N6" s="1" t="s">
        <v>104</v>
      </c>
      <c r="O6" s="1" t="s">
        <v>105</v>
      </c>
      <c r="P6" s="1" t="s">
        <v>106</v>
      </c>
      <c r="Q6" s="1" t="s">
        <v>107</v>
      </c>
      <c r="R6" s="1" t="s">
        <v>108</v>
      </c>
      <c r="S6" s="1" t="s">
        <v>109</v>
      </c>
      <c r="T6" s="1" t="s">
        <v>110</v>
      </c>
      <c r="U6" s="1" t="s">
        <v>111</v>
      </c>
      <c r="V6" s="1" t="s">
        <v>112</v>
      </c>
      <c r="W6" s="1">
        <v>1</v>
      </c>
    </row>
    <row r="7" spans="1:24" ht="15.75" customHeight="1" x14ac:dyDescent="0.2">
      <c r="A7" s="2">
        <v>42025.982436446757</v>
      </c>
      <c r="C7" s="1">
        <v>19</v>
      </c>
      <c r="D7" s="1" t="s">
        <v>113</v>
      </c>
      <c r="E7" s="1" t="s">
        <v>114</v>
      </c>
      <c r="F7" s="1" t="s">
        <v>115</v>
      </c>
      <c r="I7" s="1" t="s">
        <v>116</v>
      </c>
      <c r="J7" s="1" t="s">
        <v>117</v>
      </c>
      <c r="K7" s="1" t="s">
        <v>118</v>
      </c>
      <c r="L7" s="1" t="s">
        <v>119</v>
      </c>
      <c r="M7" s="1" t="s">
        <v>120</v>
      </c>
      <c r="N7" s="1" t="s">
        <v>121</v>
      </c>
      <c r="O7" s="1" t="s">
        <v>122</v>
      </c>
      <c r="P7" s="1" t="s">
        <v>123</v>
      </c>
      <c r="Q7" s="1" t="s">
        <v>124</v>
      </c>
      <c r="R7" s="1" t="s">
        <v>125</v>
      </c>
      <c r="S7" s="1" t="s">
        <v>126</v>
      </c>
      <c r="T7" s="1" t="s">
        <v>127</v>
      </c>
      <c r="U7" s="1" t="s">
        <v>128</v>
      </c>
      <c r="V7" s="1" t="s">
        <v>129</v>
      </c>
      <c r="W7" s="1">
        <v>5</v>
      </c>
    </row>
    <row r="8" spans="1:24" ht="15.75" customHeight="1" x14ac:dyDescent="0.2">
      <c r="A8" s="2">
        <v>42025.982650972219</v>
      </c>
      <c r="C8" s="1">
        <v>19</v>
      </c>
      <c r="D8" s="1" t="s">
        <v>130</v>
      </c>
      <c r="E8" s="1" t="s">
        <v>131</v>
      </c>
      <c r="F8" s="1" t="s">
        <v>132</v>
      </c>
      <c r="I8" s="1" t="s">
        <v>133</v>
      </c>
      <c r="J8" s="1" t="s">
        <v>134</v>
      </c>
      <c r="K8" s="1" t="s">
        <v>135</v>
      </c>
      <c r="L8" s="1" t="s">
        <v>136</v>
      </c>
      <c r="M8" s="1" t="s">
        <v>137</v>
      </c>
      <c r="N8" s="1" t="s">
        <v>138</v>
      </c>
      <c r="O8" s="1" t="s">
        <v>139</v>
      </c>
      <c r="P8" s="1" t="s">
        <v>140</v>
      </c>
      <c r="Q8" s="1" t="s">
        <v>141</v>
      </c>
      <c r="R8" s="1" t="s">
        <v>142</v>
      </c>
      <c r="S8" s="1" t="s">
        <v>143</v>
      </c>
      <c r="T8" s="1" t="s">
        <v>144</v>
      </c>
      <c r="U8" s="1" t="s">
        <v>145</v>
      </c>
      <c r="V8" s="1" t="s">
        <v>146</v>
      </c>
      <c r="W8" s="1">
        <v>10</v>
      </c>
    </row>
    <row r="9" spans="1:24" ht="15.75" customHeight="1" x14ac:dyDescent="0.2">
      <c r="A9" s="2">
        <v>42025.983038194441</v>
      </c>
      <c r="B9" s="1" t="s">
        <v>147</v>
      </c>
      <c r="C9" s="1">
        <v>19</v>
      </c>
      <c r="D9" s="1" t="s">
        <v>148</v>
      </c>
      <c r="G9" s="1" t="s">
        <v>149</v>
      </c>
      <c r="H9" s="1" t="s">
        <v>150</v>
      </c>
      <c r="I9" s="1" t="s">
        <v>151</v>
      </c>
      <c r="N9" s="1" t="s">
        <v>152</v>
      </c>
      <c r="O9" s="1" t="s">
        <v>153</v>
      </c>
      <c r="P9" s="1" t="s">
        <v>154</v>
      </c>
      <c r="Q9" s="1" t="s">
        <v>155</v>
      </c>
      <c r="R9" s="1" t="s">
        <v>156</v>
      </c>
      <c r="S9" s="1" t="s">
        <v>157</v>
      </c>
      <c r="T9" s="1" t="s">
        <v>158</v>
      </c>
      <c r="U9" s="1" t="s">
        <v>159</v>
      </c>
      <c r="V9" s="1" t="s">
        <v>160</v>
      </c>
    </row>
    <row r="10" spans="1:24" ht="15.75" customHeight="1" x14ac:dyDescent="0.2">
      <c r="A10" s="2">
        <v>42025.986300081015</v>
      </c>
      <c r="C10" s="1">
        <v>20</v>
      </c>
      <c r="D10" s="1" t="s">
        <v>161</v>
      </c>
      <c r="E10" s="1" t="s">
        <v>162</v>
      </c>
      <c r="F10" s="1" t="s">
        <v>163</v>
      </c>
      <c r="I10" s="1" t="s">
        <v>164</v>
      </c>
      <c r="N10" s="1" t="s">
        <v>165</v>
      </c>
      <c r="O10" s="1" t="s">
        <v>166</v>
      </c>
      <c r="P10" s="1" t="s">
        <v>167</v>
      </c>
      <c r="Q10" s="1" t="s">
        <v>168</v>
      </c>
      <c r="R10" s="1" t="s">
        <v>169</v>
      </c>
      <c r="S10" s="1" t="s">
        <v>170</v>
      </c>
      <c r="T10" s="1" t="s">
        <v>171</v>
      </c>
      <c r="U10" s="1" t="s">
        <v>172</v>
      </c>
      <c r="V10" s="1" t="s">
        <v>173</v>
      </c>
    </row>
    <row r="11" spans="1:24" ht="15.75" customHeight="1" x14ac:dyDescent="0.2">
      <c r="A11" s="2">
        <v>42025.987627222225</v>
      </c>
      <c r="B11" s="1" t="s">
        <v>174</v>
      </c>
      <c r="C11" s="1">
        <v>20</v>
      </c>
      <c r="D11" s="1" t="s">
        <v>175</v>
      </c>
      <c r="E11" s="1" t="s">
        <v>176</v>
      </c>
      <c r="F11" s="1" t="s">
        <v>177</v>
      </c>
      <c r="I11" s="1" t="s">
        <v>178</v>
      </c>
      <c r="J11" s="1" t="s">
        <v>179</v>
      </c>
      <c r="K11" s="1" t="s">
        <v>180</v>
      </c>
      <c r="L11" s="1" t="s">
        <v>181</v>
      </c>
      <c r="M11" s="1" t="s">
        <v>182</v>
      </c>
      <c r="N11" s="1" t="s">
        <v>183</v>
      </c>
      <c r="O11" s="1" t="s">
        <v>184</v>
      </c>
      <c r="P11" s="1" t="s">
        <v>185</v>
      </c>
      <c r="Q11" s="1" t="s">
        <v>186</v>
      </c>
      <c r="R11" s="1" t="s">
        <v>187</v>
      </c>
      <c r="S11" s="1" t="s">
        <v>188</v>
      </c>
      <c r="T11" s="1" t="s">
        <v>189</v>
      </c>
      <c r="U11" s="1" t="s">
        <v>190</v>
      </c>
      <c r="V11" s="1" t="s">
        <v>191</v>
      </c>
      <c r="W11" s="1" t="s">
        <v>192</v>
      </c>
    </row>
    <row r="12" spans="1:24" ht="15.75" customHeight="1" x14ac:dyDescent="0.2">
      <c r="A12" s="2">
        <v>42025.98869731481</v>
      </c>
      <c r="C12" s="1">
        <v>21</v>
      </c>
      <c r="D12" s="1" t="s">
        <v>193</v>
      </c>
      <c r="E12" s="1" t="s">
        <v>194</v>
      </c>
      <c r="F12" s="1" t="s">
        <v>195</v>
      </c>
      <c r="I12" s="1" t="s">
        <v>196</v>
      </c>
      <c r="J12" s="1" t="s">
        <v>197</v>
      </c>
      <c r="K12" s="1" t="s">
        <v>198</v>
      </c>
      <c r="L12" s="1" t="s">
        <v>199</v>
      </c>
      <c r="M12" s="1" t="s">
        <v>200</v>
      </c>
      <c r="N12" s="1" t="s">
        <v>201</v>
      </c>
      <c r="O12" s="1" t="s">
        <v>202</v>
      </c>
      <c r="P12" s="1" t="s">
        <v>203</v>
      </c>
      <c r="Q12" s="1" t="s">
        <v>204</v>
      </c>
      <c r="R12" s="1" t="s">
        <v>205</v>
      </c>
      <c r="S12" s="1" t="s">
        <v>206</v>
      </c>
      <c r="T12" s="1" t="s">
        <v>207</v>
      </c>
      <c r="U12" s="1" t="s">
        <v>208</v>
      </c>
      <c r="V12" s="1" t="s">
        <v>209</v>
      </c>
      <c r="W12" s="1">
        <v>2</v>
      </c>
    </row>
    <row r="13" spans="1:24" ht="15.75" customHeight="1" x14ac:dyDescent="0.2">
      <c r="A13" s="2">
        <v>42025.989082129629</v>
      </c>
      <c r="B13" s="1" t="s">
        <v>210</v>
      </c>
      <c r="C13" s="1">
        <v>19</v>
      </c>
      <c r="D13" s="1" t="s">
        <v>211</v>
      </c>
      <c r="E13" s="1" t="s">
        <v>212</v>
      </c>
      <c r="F13" s="1" t="s">
        <v>213</v>
      </c>
      <c r="I13" s="1" t="s">
        <v>214</v>
      </c>
      <c r="J13" s="1" t="s">
        <v>215</v>
      </c>
      <c r="K13" s="1" t="s">
        <v>216</v>
      </c>
      <c r="L13" s="1" t="s">
        <v>217</v>
      </c>
      <c r="M13" s="1" t="s">
        <v>218</v>
      </c>
      <c r="N13" s="1" t="s">
        <v>219</v>
      </c>
      <c r="O13" s="1" t="s">
        <v>220</v>
      </c>
      <c r="P13" s="1" t="s">
        <v>221</v>
      </c>
      <c r="Q13" s="1" t="s">
        <v>223</v>
      </c>
      <c r="R13" s="1" t="s">
        <v>224</v>
      </c>
      <c r="S13" s="1" t="s">
        <v>225</v>
      </c>
      <c r="T13" s="1" t="s">
        <v>226</v>
      </c>
      <c r="U13" s="1" t="s">
        <v>227</v>
      </c>
      <c r="V13" s="1" t="s">
        <v>228</v>
      </c>
      <c r="W13" s="1" t="s">
        <v>229</v>
      </c>
    </row>
    <row r="14" spans="1:24" ht="15.75" customHeight="1" x14ac:dyDescent="0.2">
      <c r="A14" s="2">
        <v>42025.997338217596</v>
      </c>
      <c r="B14" s="1" t="s">
        <v>230</v>
      </c>
      <c r="C14" s="1">
        <v>21</v>
      </c>
      <c r="D14" s="1" t="s">
        <v>231</v>
      </c>
      <c r="E14" s="1" t="s">
        <v>232</v>
      </c>
      <c r="F14" s="1" t="s">
        <v>233</v>
      </c>
      <c r="I14" s="1" t="s">
        <v>234</v>
      </c>
      <c r="J14" s="1" t="s">
        <v>235</v>
      </c>
      <c r="K14" s="1" t="s">
        <v>236</v>
      </c>
      <c r="L14" s="1" t="s">
        <v>237</v>
      </c>
      <c r="M14" s="1" t="s">
        <v>238</v>
      </c>
      <c r="N14" s="1" t="s">
        <v>239</v>
      </c>
      <c r="O14" s="1" t="s">
        <v>240</v>
      </c>
      <c r="P14" s="1" t="s">
        <v>241</v>
      </c>
      <c r="Q14" s="1" t="s">
        <v>242</v>
      </c>
      <c r="R14" s="1" t="s">
        <v>243</v>
      </c>
      <c r="S14" s="1" t="s">
        <v>244</v>
      </c>
      <c r="T14" s="1" t="s">
        <v>245</v>
      </c>
      <c r="U14" s="1" t="s">
        <v>246</v>
      </c>
      <c r="V14" s="1" t="s">
        <v>247</v>
      </c>
      <c r="W14" s="1" t="s">
        <v>248</v>
      </c>
    </row>
    <row r="15" spans="1:24" ht="15.75" customHeight="1" x14ac:dyDescent="0.2">
      <c r="A15" s="2">
        <v>42026.002522569441</v>
      </c>
      <c r="B15" s="1" t="s">
        <v>250</v>
      </c>
      <c r="C15" s="1">
        <v>19</v>
      </c>
      <c r="D15" s="1" t="s">
        <v>251</v>
      </c>
      <c r="E15" s="1" t="s">
        <v>252</v>
      </c>
      <c r="F15" s="1" t="s">
        <v>254</v>
      </c>
      <c r="I15" s="1" t="s">
        <v>255</v>
      </c>
      <c r="N15" s="1" t="s">
        <v>256</v>
      </c>
      <c r="O15" s="1" t="s">
        <v>257</v>
      </c>
      <c r="P15" s="1" t="s">
        <v>259</v>
      </c>
      <c r="Q15" s="1" t="s">
        <v>260</v>
      </c>
      <c r="R15" s="1" t="s">
        <v>261</v>
      </c>
      <c r="S15" s="1" t="s">
        <v>262</v>
      </c>
      <c r="T15" s="1" t="s">
        <v>263</v>
      </c>
      <c r="U15" s="1" t="s">
        <v>264</v>
      </c>
      <c r="V15" s="1" t="s">
        <v>265</v>
      </c>
    </row>
    <row r="16" spans="1:24" ht="15.75" customHeight="1" x14ac:dyDescent="0.2">
      <c r="A16" s="2">
        <v>42026.019499305556</v>
      </c>
      <c r="B16" s="1" t="s">
        <v>267</v>
      </c>
      <c r="C16" s="1">
        <v>18</v>
      </c>
      <c r="D16" s="1" t="s">
        <v>268</v>
      </c>
      <c r="E16" s="1" t="s">
        <v>270</v>
      </c>
      <c r="F16" s="1" t="s">
        <v>271</v>
      </c>
      <c r="I16" s="1" t="s">
        <v>272</v>
      </c>
      <c r="N16" s="1" t="s">
        <v>273</v>
      </c>
      <c r="O16" s="1" t="s">
        <v>275</v>
      </c>
      <c r="P16" s="1" t="s">
        <v>276</v>
      </c>
      <c r="Q16" s="1" t="s">
        <v>277</v>
      </c>
      <c r="R16" s="1" t="s">
        <v>278</v>
      </c>
      <c r="S16" s="1" t="s">
        <v>279</v>
      </c>
      <c r="T16" s="1" t="s">
        <v>281</v>
      </c>
      <c r="U16" s="1" t="s">
        <v>282</v>
      </c>
      <c r="V16" s="1" t="s">
        <v>283</v>
      </c>
    </row>
    <row r="17" spans="1:23" ht="15.75" customHeight="1" x14ac:dyDescent="0.2">
      <c r="A17" s="2">
        <v>42026.020827256943</v>
      </c>
      <c r="C17" s="1">
        <v>20</v>
      </c>
      <c r="D17" s="1" t="s">
        <v>284</v>
      </c>
      <c r="E17" s="1" t="s">
        <v>285</v>
      </c>
      <c r="F17" s="1" t="s">
        <v>286</v>
      </c>
      <c r="I17" s="6" t="s">
        <v>287</v>
      </c>
      <c r="J17" s="1" t="s">
        <v>288</v>
      </c>
      <c r="K17" s="1" t="s">
        <v>289</v>
      </c>
      <c r="L17" s="1" t="s">
        <v>290</v>
      </c>
      <c r="M17" s="1" t="s">
        <v>291</v>
      </c>
      <c r="N17" s="1" t="s">
        <v>292</v>
      </c>
      <c r="O17" s="1" t="s">
        <v>293</v>
      </c>
      <c r="P17" s="1" t="s">
        <v>294</v>
      </c>
      <c r="Q17" s="1" t="s">
        <v>295</v>
      </c>
      <c r="R17" s="1" t="s">
        <v>296</v>
      </c>
      <c r="S17" s="1" t="s">
        <v>297</v>
      </c>
      <c r="T17" s="1" t="s">
        <v>298</v>
      </c>
      <c r="U17" s="1" t="s">
        <v>299</v>
      </c>
      <c r="V17" s="1" t="s">
        <v>300</v>
      </c>
      <c r="W17" s="1">
        <v>12</v>
      </c>
    </row>
    <row r="18" spans="1:23" ht="15.75" customHeight="1" x14ac:dyDescent="0.2">
      <c r="A18" s="2">
        <v>42026.022295902781</v>
      </c>
      <c r="C18" s="1">
        <v>21</v>
      </c>
      <c r="D18" s="1" t="s">
        <v>301</v>
      </c>
      <c r="E18" s="1" t="s">
        <v>302</v>
      </c>
      <c r="F18" s="1" t="s">
        <v>303</v>
      </c>
      <c r="I18" s="1" t="s">
        <v>304</v>
      </c>
      <c r="J18" s="1" t="s">
        <v>305</v>
      </c>
      <c r="K18" s="1" t="s">
        <v>306</v>
      </c>
      <c r="L18" s="1" t="s">
        <v>307</v>
      </c>
      <c r="M18" s="1" t="s">
        <v>308</v>
      </c>
      <c r="N18" s="1" t="s">
        <v>309</v>
      </c>
      <c r="O18" s="1" t="s">
        <v>310</v>
      </c>
      <c r="P18" s="1" t="s">
        <v>311</v>
      </c>
      <c r="Q18" s="1" t="s">
        <v>312</v>
      </c>
      <c r="R18" s="1" t="s">
        <v>313</v>
      </c>
      <c r="S18" s="1" t="s">
        <v>314</v>
      </c>
      <c r="T18" s="1" t="s">
        <v>315</v>
      </c>
      <c r="U18" s="1" t="s">
        <v>316</v>
      </c>
      <c r="V18" s="1" t="s">
        <v>317</v>
      </c>
      <c r="W18" s="1" t="s">
        <v>318</v>
      </c>
    </row>
    <row r="19" spans="1:23" ht="15.75" customHeight="1" x14ac:dyDescent="0.2">
      <c r="A19" s="2">
        <v>42026.025948252318</v>
      </c>
      <c r="B19" s="1" t="s">
        <v>319</v>
      </c>
      <c r="C19" s="1">
        <v>21</v>
      </c>
      <c r="D19" s="1" t="s">
        <v>320</v>
      </c>
      <c r="E19" s="1" t="s">
        <v>321</v>
      </c>
      <c r="F19" s="1" t="s">
        <v>322</v>
      </c>
      <c r="I19" s="1" t="s">
        <v>323</v>
      </c>
      <c r="J19" s="1" t="s">
        <v>324</v>
      </c>
      <c r="K19" s="1" t="s">
        <v>325</v>
      </c>
      <c r="L19" s="1" t="s">
        <v>326</v>
      </c>
      <c r="M19" s="1" t="s">
        <v>327</v>
      </c>
      <c r="N19" s="1" t="s">
        <v>328</v>
      </c>
      <c r="O19" s="1" t="s">
        <v>329</v>
      </c>
      <c r="P19" s="1" t="s">
        <v>330</v>
      </c>
      <c r="Q19" s="1" t="s">
        <v>331</v>
      </c>
      <c r="R19" s="1" t="s">
        <v>332</v>
      </c>
      <c r="S19" s="1" t="s">
        <v>333</v>
      </c>
      <c r="T19" s="1" t="s">
        <v>334</v>
      </c>
      <c r="U19" s="1" t="s">
        <v>335</v>
      </c>
      <c r="V19" s="1" t="s">
        <v>336</v>
      </c>
      <c r="W19" s="1">
        <v>10</v>
      </c>
    </row>
    <row r="20" spans="1:23" ht="15.75" customHeight="1" x14ac:dyDescent="0.2">
      <c r="A20" s="2">
        <v>42026.026206504626</v>
      </c>
      <c r="B20" s="1" t="s">
        <v>337</v>
      </c>
      <c r="C20" s="1">
        <v>19</v>
      </c>
      <c r="D20" s="1" t="s">
        <v>338</v>
      </c>
      <c r="E20" s="1" t="s">
        <v>339</v>
      </c>
      <c r="F20" s="1" t="s">
        <v>340</v>
      </c>
      <c r="I20" s="1" t="s">
        <v>341</v>
      </c>
      <c r="J20" s="1" t="s">
        <v>342</v>
      </c>
      <c r="K20" s="1" t="s">
        <v>343</v>
      </c>
      <c r="L20" s="1" t="s">
        <v>344</v>
      </c>
      <c r="M20" s="1" t="s">
        <v>345</v>
      </c>
      <c r="O20" s="1" t="s">
        <v>346</v>
      </c>
      <c r="P20" s="1" t="s">
        <v>347</v>
      </c>
      <c r="Q20" s="1" t="s">
        <v>348</v>
      </c>
      <c r="R20" s="1" t="s">
        <v>349</v>
      </c>
      <c r="S20" s="1" t="s">
        <v>350</v>
      </c>
      <c r="T20" s="1" t="s">
        <v>351</v>
      </c>
      <c r="U20" s="1" t="s">
        <v>352</v>
      </c>
      <c r="V20" s="1" t="s">
        <v>353</v>
      </c>
      <c r="W20" s="1">
        <v>15</v>
      </c>
    </row>
    <row r="21" spans="1:23" ht="15.75" customHeight="1" x14ac:dyDescent="0.2">
      <c r="A21" s="2">
        <v>42026.026663553239</v>
      </c>
      <c r="B21" s="1" t="s">
        <v>354</v>
      </c>
      <c r="C21" s="1">
        <v>20</v>
      </c>
      <c r="D21" s="1" t="s">
        <v>355</v>
      </c>
      <c r="E21" s="1" t="s">
        <v>356</v>
      </c>
      <c r="F21" s="1" t="s">
        <v>357</v>
      </c>
      <c r="I21" s="1" t="s">
        <v>358</v>
      </c>
      <c r="J21" s="1" t="s">
        <v>359</v>
      </c>
      <c r="K21" s="1" t="s">
        <v>360</v>
      </c>
      <c r="L21" s="1" t="s">
        <v>361</v>
      </c>
      <c r="M21" s="1" t="s">
        <v>362</v>
      </c>
      <c r="N21" s="1" t="s">
        <v>363</v>
      </c>
      <c r="O21" s="1" t="s">
        <v>364</v>
      </c>
      <c r="P21" s="1" t="s">
        <v>365</v>
      </c>
      <c r="Q21" s="1" t="s">
        <v>366</v>
      </c>
      <c r="R21" s="1" t="s">
        <v>367</v>
      </c>
      <c r="S21" s="1" t="s">
        <v>368</v>
      </c>
      <c r="T21" s="1" t="s">
        <v>369</v>
      </c>
      <c r="U21" s="1" t="s">
        <v>370</v>
      </c>
      <c r="V21" s="1" t="s">
        <v>371</v>
      </c>
      <c r="W21" s="1">
        <v>10</v>
      </c>
    </row>
    <row r="22" spans="1:23" ht="15.75" customHeight="1" x14ac:dyDescent="0.2">
      <c r="A22" s="2">
        <v>42026.039429282413</v>
      </c>
      <c r="B22" s="1" t="s">
        <v>372</v>
      </c>
      <c r="C22" s="1">
        <v>19</v>
      </c>
      <c r="D22" s="1" t="s">
        <v>373</v>
      </c>
      <c r="E22" s="1" t="s">
        <v>374</v>
      </c>
      <c r="F22" s="1" t="s">
        <v>375</v>
      </c>
      <c r="I22" s="1" t="s">
        <v>376</v>
      </c>
      <c r="J22" s="1" t="s">
        <v>377</v>
      </c>
      <c r="K22" s="1" t="s">
        <v>378</v>
      </c>
      <c r="L22" s="1" t="s">
        <v>379</v>
      </c>
      <c r="M22" s="1" t="s">
        <v>380</v>
      </c>
      <c r="N22" s="1" t="s">
        <v>381</v>
      </c>
      <c r="O22" s="1" t="s">
        <v>384</v>
      </c>
      <c r="P22" s="1" t="s">
        <v>385</v>
      </c>
      <c r="Q22" s="1" t="s">
        <v>386</v>
      </c>
      <c r="R22" s="1" t="s">
        <v>387</v>
      </c>
      <c r="S22" s="1" t="s">
        <v>388</v>
      </c>
      <c r="T22" s="1" t="s">
        <v>389</v>
      </c>
      <c r="U22" s="1" t="s">
        <v>390</v>
      </c>
      <c r="V22" s="1" t="s">
        <v>391</v>
      </c>
      <c r="W22" s="1">
        <v>15</v>
      </c>
    </row>
    <row r="23" spans="1:23" ht="15.75" customHeight="1" x14ac:dyDescent="0.2">
      <c r="A23" s="2">
        <v>42026.044874930558</v>
      </c>
      <c r="B23" s="1" t="s">
        <v>392</v>
      </c>
      <c r="C23" s="1">
        <v>22</v>
      </c>
      <c r="D23" s="1" t="s">
        <v>393</v>
      </c>
      <c r="E23" s="1" t="s">
        <v>394</v>
      </c>
      <c r="F23" s="1" t="s">
        <v>395</v>
      </c>
      <c r="I23" s="1" t="s">
        <v>396</v>
      </c>
      <c r="J23" s="1" t="s">
        <v>397</v>
      </c>
      <c r="K23" s="1" t="s">
        <v>399</v>
      </c>
      <c r="L23" s="1" t="s">
        <v>400</v>
      </c>
      <c r="M23" s="1" t="s">
        <v>401</v>
      </c>
      <c r="N23" s="1" t="s">
        <v>402</v>
      </c>
      <c r="O23" s="1" t="s">
        <v>403</v>
      </c>
      <c r="P23" s="1" t="s">
        <v>404</v>
      </c>
      <c r="Q23" s="1" t="s">
        <v>405</v>
      </c>
      <c r="R23" s="1" t="s">
        <v>406</v>
      </c>
      <c r="S23" s="1" t="s">
        <v>407</v>
      </c>
      <c r="T23" s="1" t="s">
        <v>408</v>
      </c>
      <c r="U23" s="1" t="s">
        <v>409</v>
      </c>
      <c r="V23" s="1" t="s">
        <v>410</v>
      </c>
      <c r="W23" s="1" t="s">
        <v>411</v>
      </c>
    </row>
    <row r="24" spans="1:23" ht="15.75" customHeight="1" x14ac:dyDescent="0.2">
      <c r="A24" s="2">
        <v>42026.054081122682</v>
      </c>
      <c r="C24" s="1">
        <v>20</v>
      </c>
      <c r="D24" s="1" t="s">
        <v>412</v>
      </c>
      <c r="E24" s="1" t="s">
        <v>413</v>
      </c>
      <c r="F24" s="1" t="s">
        <v>414</v>
      </c>
      <c r="I24" s="1" t="s">
        <v>415</v>
      </c>
      <c r="J24" s="1" t="s">
        <v>416</v>
      </c>
      <c r="K24" s="1" t="s">
        <v>417</v>
      </c>
      <c r="L24" s="1" t="s">
        <v>418</v>
      </c>
      <c r="M24" s="1" t="s">
        <v>419</v>
      </c>
      <c r="N24" s="1" t="s">
        <v>420</v>
      </c>
      <c r="O24" s="1" t="s">
        <v>421</v>
      </c>
      <c r="P24" s="1" t="s">
        <v>422</v>
      </c>
      <c r="Q24" s="1" t="s">
        <v>423</v>
      </c>
      <c r="R24" s="1" t="s">
        <v>424</v>
      </c>
      <c r="S24" s="1" t="s">
        <v>425</v>
      </c>
      <c r="T24" s="1" t="s">
        <v>426</v>
      </c>
      <c r="U24" s="1" t="s">
        <v>427</v>
      </c>
      <c r="V24" s="1" t="s">
        <v>428</v>
      </c>
      <c r="W24" s="1">
        <v>12</v>
      </c>
    </row>
    <row r="25" spans="1:23" ht="15.75" customHeight="1" x14ac:dyDescent="0.2">
      <c r="A25" s="2">
        <v>42026.087708738429</v>
      </c>
      <c r="C25" s="1">
        <v>20</v>
      </c>
      <c r="D25" s="1" t="s">
        <v>429</v>
      </c>
      <c r="E25" s="1" t="s">
        <v>430</v>
      </c>
      <c r="F25" s="1" t="s">
        <v>431</v>
      </c>
      <c r="I25" s="1" t="s">
        <v>432</v>
      </c>
      <c r="J25" s="1" t="s">
        <v>433</v>
      </c>
      <c r="K25" s="1" t="s">
        <v>434</v>
      </c>
      <c r="L25" s="1" t="s">
        <v>435</v>
      </c>
      <c r="M25" s="1" t="s">
        <v>436</v>
      </c>
      <c r="N25" s="1" t="s">
        <v>437</v>
      </c>
      <c r="O25" s="1" t="s">
        <v>438</v>
      </c>
      <c r="P25" s="1" t="s">
        <v>439</v>
      </c>
      <c r="Q25" s="1" t="s">
        <v>440</v>
      </c>
      <c r="R25" s="1" t="s">
        <v>441</v>
      </c>
      <c r="S25" s="1" t="s">
        <v>442</v>
      </c>
      <c r="T25" s="1" t="s">
        <v>443</v>
      </c>
      <c r="U25" s="1" t="s">
        <v>444</v>
      </c>
      <c r="V25" s="1" t="s">
        <v>445</v>
      </c>
      <c r="W25" s="1">
        <v>3</v>
      </c>
    </row>
    <row r="26" spans="1:23" ht="12.75" x14ac:dyDescent="0.2">
      <c r="A26" s="2">
        <v>42026.233083090279</v>
      </c>
      <c r="B26" s="1" t="s">
        <v>446</v>
      </c>
      <c r="C26" s="1">
        <v>21</v>
      </c>
      <c r="D26" s="1" t="s">
        <v>447</v>
      </c>
      <c r="E26" s="1" t="s">
        <v>448</v>
      </c>
      <c r="F26" s="1" t="s">
        <v>449</v>
      </c>
      <c r="I26" s="1" t="s">
        <v>450</v>
      </c>
      <c r="J26" s="1" t="s">
        <v>451</v>
      </c>
      <c r="K26" s="1" t="s">
        <v>452</v>
      </c>
      <c r="L26" s="1" t="s">
        <v>453</v>
      </c>
      <c r="M26" s="1" t="s">
        <v>454</v>
      </c>
      <c r="N26" s="1" t="s">
        <v>455</v>
      </c>
      <c r="O26" s="1" t="s">
        <v>456</v>
      </c>
      <c r="P26" s="1" t="s">
        <v>457</v>
      </c>
      <c r="Q26" s="1" t="s">
        <v>458</v>
      </c>
      <c r="R26" s="1" t="s">
        <v>459</v>
      </c>
      <c r="S26" s="1" t="s">
        <v>460</v>
      </c>
      <c r="T26" s="1" t="s">
        <v>461</v>
      </c>
      <c r="U26" s="1" t="s">
        <v>462</v>
      </c>
      <c r="V26" s="1" t="s">
        <v>463</v>
      </c>
      <c r="W26" s="1">
        <v>15</v>
      </c>
    </row>
    <row r="27" spans="1:23" ht="12.75" x14ac:dyDescent="0.2">
      <c r="A27" s="2">
        <v>42026.305280347224</v>
      </c>
      <c r="B27" s="1" t="s">
        <v>464</v>
      </c>
      <c r="C27" s="1">
        <v>19</v>
      </c>
      <c r="D27" s="1" t="s">
        <v>465</v>
      </c>
      <c r="E27" s="1" t="s">
        <v>466</v>
      </c>
      <c r="F27" s="1" t="s">
        <v>467</v>
      </c>
      <c r="I27" s="1" t="s">
        <v>468</v>
      </c>
      <c r="J27" s="1" t="s">
        <v>469</v>
      </c>
      <c r="K27" s="1" t="s">
        <v>470</v>
      </c>
      <c r="L27" s="1" t="s">
        <v>471</v>
      </c>
      <c r="M27" s="1" t="s">
        <v>472</v>
      </c>
      <c r="N27" s="1" t="s">
        <v>473</v>
      </c>
      <c r="O27" s="1" t="s">
        <v>474</v>
      </c>
      <c r="P27" s="1" t="s">
        <v>475</v>
      </c>
      <c r="Q27" s="1" t="s">
        <v>476</v>
      </c>
      <c r="R27" s="1" t="s">
        <v>477</v>
      </c>
      <c r="S27" s="1" t="s">
        <v>478</v>
      </c>
      <c r="T27" s="1" t="s">
        <v>479</v>
      </c>
      <c r="U27" s="1" t="s">
        <v>480</v>
      </c>
      <c r="V27" s="1" t="s">
        <v>481</v>
      </c>
      <c r="W27" s="1">
        <v>8</v>
      </c>
    </row>
    <row r="28" spans="1:23" ht="12.75" x14ac:dyDescent="0.2">
      <c r="A28" s="2">
        <v>42026.322818171298</v>
      </c>
      <c r="B28" s="1" t="s">
        <v>482</v>
      </c>
      <c r="C28" s="1">
        <v>20</v>
      </c>
      <c r="D28" s="1" t="s">
        <v>483</v>
      </c>
      <c r="E28" s="1" t="s">
        <v>484</v>
      </c>
      <c r="F28" s="1" t="s">
        <v>485</v>
      </c>
      <c r="I28" s="1" t="s">
        <v>486</v>
      </c>
      <c r="J28" s="1" t="s">
        <v>487</v>
      </c>
      <c r="K28" s="1" t="s">
        <v>488</v>
      </c>
      <c r="L28" s="1" t="s">
        <v>489</v>
      </c>
      <c r="M28" s="1" t="s">
        <v>490</v>
      </c>
      <c r="O28" s="1" t="s">
        <v>491</v>
      </c>
      <c r="P28" s="1" t="s">
        <v>492</v>
      </c>
      <c r="Q28" s="1" t="s">
        <v>493</v>
      </c>
      <c r="R28" s="1" t="s">
        <v>494</v>
      </c>
      <c r="S28" s="1" t="s">
        <v>495</v>
      </c>
      <c r="T28" s="1" t="s">
        <v>496</v>
      </c>
      <c r="U28" s="1" t="s">
        <v>497</v>
      </c>
      <c r="V28" s="1" t="s">
        <v>498</v>
      </c>
      <c r="W28" s="1" t="s">
        <v>499</v>
      </c>
    </row>
    <row r="29" spans="1:23" ht="12.75" x14ac:dyDescent="0.2">
      <c r="A29" s="2">
        <v>42026.358392268514</v>
      </c>
      <c r="C29" s="1">
        <v>20</v>
      </c>
      <c r="D29" s="1" t="s">
        <v>500</v>
      </c>
      <c r="E29" s="1" t="s">
        <v>501</v>
      </c>
      <c r="F29" s="1" t="s">
        <v>502</v>
      </c>
      <c r="I29" s="1" t="s">
        <v>503</v>
      </c>
      <c r="J29" s="1" t="s">
        <v>504</v>
      </c>
      <c r="K29" s="1" t="s">
        <v>505</v>
      </c>
      <c r="L29" s="1" t="s">
        <v>506</v>
      </c>
      <c r="M29" s="1" t="s">
        <v>507</v>
      </c>
      <c r="N29" s="1" t="s">
        <v>508</v>
      </c>
      <c r="O29" s="1" t="s">
        <v>509</v>
      </c>
      <c r="P29" s="1" t="s">
        <v>510</v>
      </c>
      <c r="Q29" s="1" t="s">
        <v>511</v>
      </c>
      <c r="R29" s="1" t="s">
        <v>512</v>
      </c>
      <c r="S29" s="1" t="s">
        <v>513</v>
      </c>
      <c r="T29" s="1" t="s">
        <v>514</v>
      </c>
      <c r="U29" s="1" t="s">
        <v>515</v>
      </c>
      <c r="V29" s="1" t="s">
        <v>516</v>
      </c>
      <c r="W29" s="1">
        <v>10</v>
      </c>
    </row>
    <row r="30" spans="1:23" ht="12.75" x14ac:dyDescent="0.2">
      <c r="A30" s="2">
        <v>42026.361840752317</v>
      </c>
      <c r="C30" s="1">
        <v>20</v>
      </c>
      <c r="D30" s="1" t="s">
        <v>517</v>
      </c>
      <c r="E30" s="1" t="s">
        <v>518</v>
      </c>
      <c r="F30" s="1" t="s">
        <v>519</v>
      </c>
      <c r="I30" s="1" t="s">
        <v>520</v>
      </c>
      <c r="J30" s="1" t="s">
        <v>521</v>
      </c>
      <c r="K30" s="1" t="s">
        <v>522</v>
      </c>
      <c r="L30" s="1" t="s">
        <v>523</v>
      </c>
      <c r="M30" s="1" t="s">
        <v>524</v>
      </c>
      <c r="N30" s="1" t="s">
        <v>525</v>
      </c>
      <c r="O30" s="1" t="s">
        <v>526</v>
      </c>
      <c r="P30" s="1" t="s">
        <v>527</v>
      </c>
      <c r="Q30" s="1" t="s">
        <v>528</v>
      </c>
      <c r="R30" s="1" t="s">
        <v>529</v>
      </c>
      <c r="S30" s="1" t="s">
        <v>530</v>
      </c>
      <c r="T30" s="1" t="s">
        <v>531</v>
      </c>
      <c r="U30" s="1" t="s">
        <v>532</v>
      </c>
      <c r="V30" s="1" t="s">
        <v>533</v>
      </c>
      <c r="W30" s="1">
        <v>4</v>
      </c>
    </row>
    <row r="31" spans="1:23" ht="12.75" x14ac:dyDescent="0.2">
      <c r="A31" s="2">
        <v>42026.38880310185</v>
      </c>
      <c r="B31" s="1" t="s">
        <v>534</v>
      </c>
      <c r="C31" s="1">
        <v>18</v>
      </c>
      <c r="D31" s="1" t="s">
        <v>535</v>
      </c>
      <c r="E31" s="1" t="s">
        <v>536</v>
      </c>
      <c r="F31" s="1" t="s">
        <v>537</v>
      </c>
      <c r="I31" s="1" t="s">
        <v>538</v>
      </c>
      <c r="J31" s="1" t="s">
        <v>539</v>
      </c>
      <c r="K31" s="1" t="s">
        <v>540</v>
      </c>
      <c r="L31" s="1" t="s">
        <v>541</v>
      </c>
      <c r="M31" s="1" t="s">
        <v>542</v>
      </c>
      <c r="N31" s="1" t="s">
        <v>543</v>
      </c>
      <c r="O31" s="1" t="s">
        <v>544</v>
      </c>
      <c r="P31" s="1" t="s">
        <v>545</v>
      </c>
      <c r="Q31" s="1" t="s">
        <v>546</v>
      </c>
      <c r="R31" s="1" t="s">
        <v>547</v>
      </c>
      <c r="S31" s="1" t="s">
        <v>548</v>
      </c>
      <c r="T31" s="1" t="s">
        <v>549</v>
      </c>
      <c r="U31" s="1" t="s">
        <v>550</v>
      </c>
      <c r="V31" s="1" t="s">
        <v>551</v>
      </c>
      <c r="W31" s="1">
        <v>5</v>
      </c>
    </row>
    <row r="32" spans="1:23" ht="12.75" x14ac:dyDescent="0.2">
      <c r="A32" s="2">
        <v>42026.443939027784</v>
      </c>
      <c r="B32" s="1" t="s">
        <v>552</v>
      </c>
      <c r="C32" s="1">
        <v>20</v>
      </c>
      <c r="D32" s="1" t="s">
        <v>553</v>
      </c>
      <c r="E32" s="1" t="s">
        <v>554</v>
      </c>
      <c r="F32" s="1" t="s">
        <v>555</v>
      </c>
      <c r="I32" s="1" t="s">
        <v>556</v>
      </c>
      <c r="J32" s="1" t="s">
        <v>557</v>
      </c>
      <c r="K32" s="1" t="s">
        <v>558</v>
      </c>
      <c r="L32" s="1" t="s">
        <v>559</v>
      </c>
      <c r="M32" s="1" t="s">
        <v>560</v>
      </c>
      <c r="N32" s="1" t="s">
        <v>561</v>
      </c>
      <c r="O32" s="1" t="s">
        <v>562</v>
      </c>
      <c r="P32" s="1" t="s">
        <v>563</v>
      </c>
      <c r="Q32" s="1" t="s">
        <v>564</v>
      </c>
      <c r="R32" s="1" t="s">
        <v>565</v>
      </c>
      <c r="S32" s="1" t="s">
        <v>566</v>
      </c>
      <c r="T32" s="1" t="s">
        <v>567</v>
      </c>
      <c r="U32" s="1" t="s">
        <v>568</v>
      </c>
      <c r="V32" s="1" t="s">
        <v>569</v>
      </c>
      <c r="W32" s="1">
        <v>20</v>
      </c>
    </row>
    <row r="33" spans="1:23" ht="12.75" x14ac:dyDescent="0.2">
      <c r="A33" s="2">
        <v>42026.531486597218</v>
      </c>
      <c r="C33" s="1">
        <v>21</v>
      </c>
      <c r="D33" s="1" t="s">
        <v>570</v>
      </c>
      <c r="E33" s="1" t="s">
        <v>571</v>
      </c>
      <c r="F33" s="1" t="s">
        <v>572</v>
      </c>
      <c r="I33" s="1" t="s">
        <v>573</v>
      </c>
      <c r="J33" s="1" t="s">
        <v>574</v>
      </c>
      <c r="K33" s="1" t="s">
        <v>575</v>
      </c>
      <c r="L33" s="1" t="s">
        <v>576</v>
      </c>
      <c r="M33" s="1" t="s">
        <v>577</v>
      </c>
      <c r="N33" s="1" t="s">
        <v>578</v>
      </c>
      <c r="O33" s="1" t="s">
        <v>579</v>
      </c>
      <c r="P33" s="1" t="s">
        <v>580</v>
      </c>
      <c r="Q33" s="1" t="s">
        <v>581</v>
      </c>
      <c r="R33" s="1" t="s">
        <v>582</v>
      </c>
      <c r="S33" s="1" t="s">
        <v>583</v>
      </c>
      <c r="T33" s="1" t="s">
        <v>584</v>
      </c>
      <c r="U33" s="1" t="s">
        <v>585</v>
      </c>
      <c r="V33" s="1" t="s">
        <v>586</v>
      </c>
      <c r="W33" s="1">
        <v>10</v>
      </c>
    </row>
    <row r="34" spans="1:23" ht="12.75" x14ac:dyDescent="0.2">
      <c r="A34" s="2">
        <v>42026.53822224537</v>
      </c>
      <c r="C34" s="1">
        <v>19</v>
      </c>
      <c r="D34" s="1" t="s">
        <v>587</v>
      </c>
      <c r="E34" s="1" t="s">
        <v>588</v>
      </c>
      <c r="F34" s="1" t="s">
        <v>589</v>
      </c>
      <c r="I34" s="1" t="s">
        <v>590</v>
      </c>
      <c r="J34" s="1" t="s">
        <v>591</v>
      </c>
      <c r="K34" s="1" t="s">
        <v>592</v>
      </c>
      <c r="L34" s="1" t="s">
        <v>593</v>
      </c>
      <c r="M34" s="1" t="s">
        <v>594</v>
      </c>
      <c r="N34" s="1" t="s">
        <v>595</v>
      </c>
      <c r="O34" s="1" t="s">
        <v>596</v>
      </c>
      <c r="P34" s="1" t="s">
        <v>597</v>
      </c>
      <c r="Q34" s="1" t="s">
        <v>598</v>
      </c>
      <c r="R34" s="1" t="s">
        <v>599</v>
      </c>
      <c r="S34" s="1" t="s">
        <v>600</v>
      </c>
      <c r="T34" s="1" t="s">
        <v>601</v>
      </c>
      <c r="U34" s="1" t="s">
        <v>602</v>
      </c>
      <c r="V34" s="1" t="s">
        <v>603</v>
      </c>
      <c r="W34" s="1">
        <v>15</v>
      </c>
    </row>
    <row r="35" spans="1:23" ht="12.75" x14ac:dyDescent="0.2">
      <c r="A35" s="2">
        <v>42026.552999976848</v>
      </c>
      <c r="B35" s="1" t="s">
        <v>604</v>
      </c>
      <c r="C35" s="1">
        <v>19</v>
      </c>
      <c r="D35" s="1" t="s">
        <v>605</v>
      </c>
      <c r="E35" s="1" t="s">
        <v>606</v>
      </c>
      <c r="F35" s="1" t="s">
        <v>607</v>
      </c>
      <c r="I35" s="1" t="s">
        <v>608</v>
      </c>
      <c r="J35" s="1" t="s">
        <v>609</v>
      </c>
      <c r="K35" s="1" t="s">
        <v>610</v>
      </c>
      <c r="L35" s="1" t="s">
        <v>611</v>
      </c>
      <c r="M35" s="1" t="s">
        <v>612</v>
      </c>
      <c r="N35" s="1" t="s">
        <v>613</v>
      </c>
      <c r="O35" s="1" t="s">
        <v>614</v>
      </c>
      <c r="P35" s="1" t="s">
        <v>615</v>
      </c>
      <c r="Q35" s="1" t="s">
        <v>616</v>
      </c>
      <c r="R35" s="1" t="s">
        <v>617</v>
      </c>
      <c r="S35" s="1" t="s">
        <v>618</v>
      </c>
      <c r="T35" s="1" t="s">
        <v>619</v>
      </c>
      <c r="U35" s="1" t="s">
        <v>620</v>
      </c>
      <c r="V35" s="1" t="s">
        <v>621</v>
      </c>
      <c r="W35" s="1">
        <v>5</v>
      </c>
    </row>
    <row r="36" spans="1:23" ht="12.75" x14ac:dyDescent="0.2">
      <c r="A36" s="2">
        <v>42026.632662233795</v>
      </c>
      <c r="B36" s="1" t="s">
        <v>622</v>
      </c>
      <c r="C36" s="1">
        <v>21</v>
      </c>
      <c r="D36" s="1" t="s">
        <v>623</v>
      </c>
      <c r="E36" s="1" t="s">
        <v>624</v>
      </c>
      <c r="F36" s="1" t="s">
        <v>625</v>
      </c>
      <c r="I36" s="1" t="s">
        <v>626</v>
      </c>
      <c r="J36" s="1" t="s">
        <v>627</v>
      </c>
      <c r="K36" s="1" t="s">
        <v>628</v>
      </c>
      <c r="L36" s="1" t="s">
        <v>629</v>
      </c>
      <c r="M36" s="1" t="s">
        <v>630</v>
      </c>
      <c r="N36" s="1" t="s">
        <v>631</v>
      </c>
      <c r="O36" s="1" t="s">
        <v>632</v>
      </c>
      <c r="P36" s="1" t="s">
        <v>633</v>
      </c>
      <c r="Q36" s="1" t="s">
        <v>634</v>
      </c>
      <c r="R36" s="1" t="s">
        <v>635</v>
      </c>
      <c r="S36" s="1" t="s">
        <v>636</v>
      </c>
      <c r="T36" s="1" t="s">
        <v>637</v>
      </c>
      <c r="U36" s="1" t="s">
        <v>638</v>
      </c>
      <c r="V36" s="1" t="s">
        <v>639</v>
      </c>
      <c r="W36" s="1">
        <v>20</v>
      </c>
    </row>
    <row r="37" spans="1:23" ht="12.75" x14ac:dyDescent="0.2">
      <c r="A37" s="2">
        <v>42026.663300092587</v>
      </c>
      <c r="C37" s="1">
        <v>20</v>
      </c>
      <c r="D37" s="1" t="s">
        <v>640</v>
      </c>
      <c r="E37" s="1" t="s">
        <v>641</v>
      </c>
      <c r="F37" s="1" t="s">
        <v>642</v>
      </c>
      <c r="I37" s="1" t="s">
        <v>643</v>
      </c>
      <c r="J37" s="1" t="s">
        <v>644</v>
      </c>
      <c r="K37" s="1" t="s">
        <v>645</v>
      </c>
      <c r="L37" s="1" t="s">
        <v>646</v>
      </c>
      <c r="M37" s="1" t="s">
        <v>647</v>
      </c>
      <c r="O37" s="1" t="s">
        <v>648</v>
      </c>
      <c r="P37" s="1" t="s">
        <v>649</v>
      </c>
      <c r="Q37" s="1" t="s">
        <v>650</v>
      </c>
      <c r="R37" s="1" t="s">
        <v>651</v>
      </c>
      <c r="S37" s="1" t="s">
        <v>652</v>
      </c>
      <c r="T37" s="1" t="s">
        <v>653</v>
      </c>
      <c r="U37" s="1" t="s">
        <v>654</v>
      </c>
      <c r="V37" s="1" t="s">
        <v>655</v>
      </c>
      <c r="W37" s="1">
        <v>15</v>
      </c>
    </row>
    <row r="38" spans="1:23" ht="12.75" x14ac:dyDescent="0.2">
      <c r="A38" s="2">
        <v>42026.69006789352</v>
      </c>
      <c r="C38" s="1">
        <v>18</v>
      </c>
      <c r="D38" s="1" t="s">
        <v>656</v>
      </c>
      <c r="E38" s="1" t="s">
        <v>657</v>
      </c>
      <c r="F38" s="1" t="s">
        <v>658</v>
      </c>
      <c r="I38" s="1" t="s">
        <v>659</v>
      </c>
      <c r="J38" s="1" t="s">
        <v>660</v>
      </c>
      <c r="K38" s="1" t="s">
        <v>661</v>
      </c>
      <c r="L38" s="1" t="s">
        <v>662</v>
      </c>
      <c r="M38" s="1" t="s">
        <v>663</v>
      </c>
      <c r="N38" s="1" t="s">
        <v>664</v>
      </c>
      <c r="O38" s="1" t="s">
        <v>665</v>
      </c>
      <c r="P38" s="1" t="s">
        <v>666</v>
      </c>
      <c r="Q38" s="1" t="s">
        <v>667</v>
      </c>
      <c r="R38" s="1" t="s">
        <v>668</v>
      </c>
      <c r="S38" s="1" t="s">
        <v>669</v>
      </c>
      <c r="T38" s="1" t="s">
        <v>670</v>
      </c>
      <c r="U38" s="1" t="s">
        <v>671</v>
      </c>
      <c r="V38" s="1" t="s">
        <v>672</v>
      </c>
      <c r="W38" s="1" t="s">
        <v>673</v>
      </c>
    </row>
    <row r="39" spans="1:23" ht="12.75" x14ac:dyDescent="0.2">
      <c r="A39" s="2">
        <v>42026.836243923608</v>
      </c>
      <c r="B39" s="1" t="s">
        <v>674</v>
      </c>
      <c r="C39" s="1">
        <v>18</v>
      </c>
      <c r="D39" s="1" t="s">
        <v>675</v>
      </c>
      <c r="E39" s="1" t="s">
        <v>676</v>
      </c>
      <c r="F39" s="1" t="s">
        <v>677</v>
      </c>
      <c r="I39" s="1" t="s">
        <v>678</v>
      </c>
      <c r="J39" s="1" t="s">
        <v>679</v>
      </c>
      <c r="K39" s="1" t="s">
        <v>680</v>
      </c>
      <c r="L39" s="1" t="s">
        <v>681</v>
      </c>
      <c r="M39" s="1" t="s">
        <v>682</v>
      </c>
      <c r="N39" s="1" t="s">
        <v>683</v>
      </c>
      <c r="O39" s="1" t="s">
        <v>684</v>
      </c>
      <c r="P39" s="1" t="s">
        <v>685</v>
      </c>
      <c r="Q39" s="1" t="s">
        <v>686</v>
      </c>
      <c r="R39" s="1" t="s">
        <v>687</v>
      </c>
      <c r="S39" s="1" t="s">
        <v>688</v>
      </c>
      <c r="T39" s="1" t="s">
        <v>689</v>
      </c>
      <c r="U39" s="1" t="s">
        <v>690</v>
      </c>
      <c r="V39" s="1" t="s">
        <v>691</v>
      </c>
      <c r="W39" s="1" t="s">
        <v>692</v>
      </c>
    </row>
    <row r="40" spans="1:23" ht="12.75" x14ac:dyDescent="0.2">
      <c r="A40" s="2">
        <v>42026.971542789353</v>
      </c>
      <c r="C40" s="1">
        <v>32</v>
      </c>
      <c r="D40" s="1" t="s">
        <v>693</v>
      </c>
      <c r="G40" s="1" t="s">
        <v>694</v>
      </c>
      <c r="H40" s="1" t="s">
        <v>695</v>
      </c>
      <c r="I40" s="1" t="s">
        <v>696</v>
      </c>
      <c r="J40" s="1" t="s">
        <v>697</v>
      </c>
      <c r="K40" s="1" t="s">
        <v>698</v>
      </c>
      <c r="L40" s="1" t="s">
        <v>699</v>
      </c>
      <c r="M40" s="1" t="s">
        <v>700</v>
      </c>
      <c r="N40" s="1" t="s">
        <v>701</v>
      </c>
      <c r="O40" s="1" t="s">
        <v>702</v>
      </c>
      <c r="P40" s="1" t="s">
        <v>703</v>
      </c>
      <c r="Q40" s="1" t="s">
        <v>704</v>
      </c>
      <c r="R40" s="1" t="s">
        <v>705</v>
      </c>
      <c r="S40" s="1" t="s">
        <v>706</v>
      </c>
      <c r="T40" s="1" t="s">
        <v>707</v>
      </c>
      <c r="U40" s="1" t="s">
        <v>708</v>
      </c>
      <c r="V40" s="1" t="s">
        <v>709</v>
      </c>
      <c r="W40" s="1">
        <v>5</v>
      </c>
    </row>
    <row r="41" spans="1:23" ht="12.75" x14ac:dyDescent="0.2">
      <c r="A41" s="2">
        <v>42026.993124027773</v>
      </c>
      <c r="B41" s="1" t="s">
        <v>710</v>
      </c>
      <c r="C41" s="1">
        <v>21</v>
      </c>
      <c r="D41" s="1" t="s">
        <v>711</v>
      </c>
      <c r="G41" s="1" t="s">
        <v>712</v>
      </c>
      <c r="H41" s="1" t="s">
        <v>713</v>
      </c>
      <c r="I41" s="1" t="s">
        <v>714</v>
      </c>
      <c r="J41" s="1" t="s">
        <v>715</v>
      </c>
      <c r="K41" s="1" t="s">
        <v>716</v>
      </c>
      <c r="L41" s="1" t="s">
        <v>717</v>
      </c>
      <c r="M41" s="1" t="s">
        <v>718</v>
      </c>
      <c r="N41" s="1" t="s">
        <v>719</v>
      </c>
      <c r="O41" s="1" t="s">
        <v>720</v>
      </c>
      <c r="P41" s="1" t="s">
        <v>721</v>
      </c>
      <c r="Q41" s="1" t="s">
        <v>722</v>
      </c>
      <c r="R41" s="1" t="s">
        <v>723</v>
      </c>
      <c r="S41" s="1" t="s">
        <v>724</v>
      </c>
      <c r="T41" s="1" t="s">
        <v>725</v>
      </c>
      <c r="U41" s="1" t="s">
        <v>726</v>
      </c>
      <c r="V41" s="1" t="s">
        <v>727</v>
      </c>
      <c r="W41" s="1">
        <v>5</v>
      </c>
    </row>
    <row r="42" spans="1:23" ht="12.75" x14ac:dyDescent="0.2">
      <c r="A42" s="2">
        <v>42027.38199677084</v>
      </c>
      <c r="C42" s="1">
        <v>18</v>
      </c>
      <c r="D42" s="1" t="s">
        <v>728</v>
      </c>
      <c r="E42" s="1" t="s">
        <v>729</v>
      </c>
      <c r="F42" s="1" t="s">
        <v>730</v>
      </c>
      <c r="I42" s="1" t="s">
        <v>731</v>
      </c>
      <c r="J42" s="1" t="s">
        <v>732</v>
      </c>
      <c r="K42" s="1" t="s">
        <v>733</v>
      </c>
      <c r="L42" s="1" t="s">
        <v>734</v>
      </c>
      <c r="M42" s="1" t="s">
        <v>735</v>
      </c>
      <c r="O42" s="1" t="s">
        <v>736</v>
      </c>
      <c r="P42" s="1" t="s">
        <v>737</v>
      </c>
      <c r="Q42" s="1" t="s">
        <v>738</v>
      </c>
      <c r="R42" s="1" t="s">
        <v>739</v>
      </c>
      <c r="S42" s="1" t="s">
        <v>740</v>
      </c>
      <c r="T42" s="1" t="s">
        <v>741</v>
      </c>
      <c r="U42" s="1" t="s">
        <v>742</v>
      </c>
      <c r="V42" s="1" t="s">
        <v>743</v>
      </c>
      <c r="W42" s="1">
        <v>2</v>
      </c>
    </row>
    <row r="43" spans="1:23" ht="12.75" x14ac:dyDescent="0.2">
      <c r="A43" s="2">
        <v>42030.457810995373</v>
      </c>
      <c r="B43" s="1" t="s">
        <v>744</v>
      </c>
      <c r="C43" s="1">
        <v>20</v>
      </c>
      <c r="D43" s="1" t="s">
        <v>745</v>
      </c>
      <c r="E43" s="1" t="s">
        <v>746</v>
      </c>
      <c r="F43" s="1" t="s">
        <v>747</v>
      </c>
      <c r="I43" s="1" t="s">
        <v>748</v>
      </c>
      <c r="J43" s="1" t="s">
        <v>749</v>
      </c>
      <c r="K43" s="1" t="s">
        <v>750</v>
      </c>
      <c r="L43" s="1" t="s">
        <v>751</v>
      </c>
      <c r="M43" s="1" t="s">
        <v>752</v>
      </c>
      <c r="N43" s="1" t="s">
        <v>753</v>
      </c>
      <c r="O43" s="1" t="s">
        <v>754</v>
      </c>
      <c r="P43" s="1" t="s">
        <v>755</v>
      </c>
      <c r="Q43" s="1" t="s">
        <v>756</v>
      </c>
      <c r="R43" s="1" t="s">
        <v>757</v>
      </c>
      <c r="S43" s="1" t="s">
        <v>758</v>
      </c>
      <c r="T43" s="1" t="s">
        <v>759</v>
      </c>
      <c r="U43" s="1" t="s">
        <v>760</v>
      </c>
      <c r="V43" s="1" t="s">
        <v>761</v>
      </c>
      <c r="W43" s="1">
        <v>10</v>
      </c>
    </row>
    <row r="44" spans="1:23" ht="12.75" x14ac:dyDescent="0.2">
      <c r="A44" s="2">
        <v>42030.542140682868</v>
      </c>
      <c r="C44" s="1">
        <v>20</v>
      </c>
      <c r="D44" s="1" t="s">
        <v>762</v>
      </c>
      <c r="E44" s="1" t="s">
        <v>763</v>
      </c>
      <c r="F44" s="1" t="s">
        <v>764</v>
      </c>
      <c r="I44" s="1" t="s">
        <v>765</v>
      </c>
      <c r="N44" s="1" t="s">
        <v>766</v>
      </c>
      <c r="O44" s="1" t="s">
        <v>767</v>
      </c>
      <c r="P44" s="1" t="s">
        <v>768</v>
      </c>
      <c r="Q44" s="1" t="s">
        <v>769</v>
      </c>
      <c r="R44" s="1" t="s">
        <v>770</v>
      </c>
      <c r="S44" s="1" t="s">
        <v>771</v>
      </c>
      <c r="T44" s="1" t="s">
        <v>772</v>
      </c>
      <c r="U44" s="1" t="s">
        <v>773</v>
      </c>
      <c r="V44" s="1" t="s">
        <v>774</v>
      </c>
    </row>
    <row r="45" spans="1:23" ht="12.75" x14ac:dyDescent="0.2">
      <c r="A45" s="2">
        <v>42031.924986655089</v>
      </c>
      <c r="B45" s="1" t="s">
        <v>775</v>
      </c>
      <c r="C45" s="1">
        <v>19</v>
      </c>
      <c r="D45" s="1" t="s">
        <v>776</v>
      </c>
      <c r="E45" s="1" t="s">
        <v>777</v>
      </c>
      <c r="F45" s="1" t="s">
        <v>778</v>
      </c>
      <c r="I45" s="1" t="s">
        <v>779</v>
      </c>
      <c r="J45" s="1" t="s">
        <v>780</v>
      </c>
      <c r="K45" s="1" t="s">
        <v>781</v>
      </c>
      <c r="L45" s="1" t="s">
        <v>782</v>
      </c>
      <c r="M45" s="1" t="s">
        <v>783</v>
      </c>
      <c r="N45" s="1" t="s">
        <v>784</v>
      </c>
      <c r="O45" s="1" t="s">
        <v>785</v>
      </c>
      <c r="P45" s="1" t="s">
        <v>786</v>
      </c>
      <c r="Q45" s="1" t="s">
        <v>787</v>
      </c>
      <c r="R45" s="1" t="s">
        <v>788</v>
      </c>
      <c r="S45" s="1" t="s">
        <v>789</v>
      </c>
      <c r="T45" s="1" t="s">
        <v>790</v>
      </c>
      <c r="U45" s="1" t="s">
        <v>791</v>
      </c>
      <c r="V45" s="1" t="s">
        <v>792</v>
      </c>
      <c r="W45" s="1" t="s">
        <v>793</v>
      </c>
    </row>
    <row r="46" spans="1:23" ht="12.75" x14ac:dyDescent="0.2">
      <c r="A46" s="2">
        <v>42031.944254490736</v>
      </c>
      <c r="C46" s="1">
        <v>19</v>
      </c>
      <c r="D46" s="1" t="s">
        <v>794</v>
      </c>
      <c r="E46" s="1" t="s">
        <v>795</v>
      </c>
      <c r="F46" s="1" t="s">
        <v>796</v>
      </c>
      <c r="I46" s="1" t="s">
        <v>797</v>
      </c>
      <c r="J46" s="1" t="s">
        <v>798</v>
      </c>
      <c r="K46" s="1" t="s">
        <v>799</v>
      </c>
      <c r="L46" s="1" t="s">
        <v>800</v>
      </c>
      <c r="M46" s="1" t="s">
        <v>801</v>
      </c>
      <c r="N46" s="1" t="s">
        <v>802</v>
      </c>
      <c r="O46" s="1" t="s">
        <v>803</v>
      </c>
      <c r="P46" s="1" t="s">
        <v>804</v>
      </c>
      <c r="Q46" s="1" t="s">
        <v>805</v>
      </c>
      <c r="R46" s="1" t="s">
        <v>806</v>
      </c>
      <c r="S46" s="1" t="s">
        <v>807</v>
      </c>
      <c r="T46" s="1" t="s">
        <v>808</v>
      </c>
      <c r="U46" s="1" t="s">
        <v>809</v>
      </c>
      <c r="V46" s="1" t="s">
        <v>810</v>
      </c>
      <c r="W46" s="1">
        <v>3</v>
      </c>
    </row>
    <row r="47" spans="1:23" ht="12.75" x14ac:dyDescent="0.2">
      <c r="A47" s="2">
        <v>42031.949319097228</v>
      </c>
      <c r="B47" s="1" t="s">
        <v>811</v>
      </c>
      <c r="C47" s="1">
        <v>19</v>
      </c>
      <c r="D47" s="1" t="s">
        <v>812</v>
      </c>
      <c r="E47" s="1" t="s">
        <v>813</v>
      </c>
      <c r="F47" s="1" t="s">
        <v>814</v>
      </c>
      <c r="I47" s="1" t="s">
        <v>815</v>
      </c>
      <c r="J47" s="1" t="s">
        <v>816</v>
      </c>
      <c r="K47" s="1" t="s">
        <v>817</v>
      </c>
      <c r="L47" s="1" t="s">
        <v>818</v>
      </c>
      <c r="M47" s="1" t="s">
        <v>819</v>
      </c>
      <c r="N47" s="1" t="s">
        <v>820</v>
      </c>
      <c r="O47" s="1" t="s">
        <v>821</v>
      </c>
      <c r="P47" s="1" t="s">
        <v>822</v>
      </c>
      <c r="Q47" s="1" t="s">
        <v>823</v>
      </c>
      <c r="R47" s="1" t="s">
        <v>824</v>
      </c>
      <c r="S47" s="1" t="s">
        <v>825</v>
      </c>
      <c r="T47" s="1" t="s">
        <v>826</v>
      </c>
      <c r="U47" s="1" t="s">
        <v>827</v>
      </c>
      <c r="V47" s="1" t="s">
        <v>828</v>
      </c>
      <c r="W47" s="1">
        <v>1</v>
      </c>
    </row>
    <row r="48" spans="1:23" ht="12.75" x14ac:dyDescent="0.2">
      <c r="A48" s="2">
        <v>42031.964736203707</v>
      </c>
      <c r="C48" s="1">
        <v>18</v>
      </c>
      <c r="D48" s="1" t="s">
        <v>829</v>
      </c>
      <c r="E48" s="1" t="s">
        <v>830</v>
      </c>
      <c r="F48" s="1" t="s">
        <v>831</v>
      </c>
      <c r="I48" s="1" t="s">
        <v>832</v>
      </c>
      <c r="J48" s="1" t="s">
        <v>833</v>
      </c>
      <c r="K48" s="1" t="s">
        <v>834</v>
      </c>
      <c r="L48" s="1" t="s">
        <v>835</v>
      </c>
      <c r="M48" s="1" t="s">
        <v>836</v>
      </c>
      <c r="O48" s="1" t="s">
        <v>837</v>
      </c>
      <c r="P48" s="1" t="s">
        <v>838</v>
      </c>
      <c r="Q48" s="1" t="s">
        <v>839</v>
      </c>
      <c r="R48" s="1" t="s">
        <v>840</v>
      </c>
      <c r="S48" s="1" t="s">
        <v>841</v>
      </c>
      <c r="T48" s="1" t="s">
        <v>842</v>
      </c>
      <c r="U48" s="1" t="s">
        <v>843</v>
      </c>
      <c r="V48" s="1" t="s">
        <v>844</v>
      </c>
      <c r="W48" s="1" t="s">
        <v>845</v>
      </c>
    </row>
    <row r="49" spans="1:23" ht="12.75" x14ac:dyDescent="0.2">
      <c r="A49" s="2">
        <v>42032.262876168978</v>
      </c>
      <c r="B49" s="1" t="s">
        <v>846</v>
      </c>
      <c r="C49" s="1">
        <v>21</v>
      </c>
      <c r="D49" s="1" t="s">
        <v>847</v>
      </c>
      <c r="E49" s="1" t="s">
        <v>848</v>
      </c>
      <c r="F49" s="1" t="s">
        <v>849</v>
      </c>
      <c r="I49" s="1" t="s">
        <v>850</v>
      </c>
      <c r="J49" s="1" t="s">
        <v>851</v>
      </c>
      <c r="K49" s="1" t="s">
        <v>852</v>
      </c>
      <c r="L49" s="1" t="s">
        <v>853</v>
      </c>
      <c r="M49" s="1" t="s">
        <v>854</v>
      </c>
      <c r="N49" s="1" t="s">
        <v>855</v>
      </c>
      <c r="O49" s="1" t="s">
        <v>856</v>
      </c>
      <c r="P49" s="1" t="s">
        <v>857</v>
      </c>
      <c r="Q49" s="1" t="s">
        <v>858</v>
      </c>
      <c r="R49" s="1" t="s">
        <v>859</v>
      </c>
      <c r="S49" s="1" t="s">
        <v>860</v>
      </c>
      <c r="T49" s="1" t="s">
        <v>861</v>
      </c>
      <c r="U49" s="1" t="s">
        <v>862</v>
      </c>
      <c r="V49" s="1" t="s">
        <v>863</v>
      </c>
      <c r="W49" s="1">
        <v>10</v>
      </c>
    </row>
    <row r="50" spans="1:23" ht="12.75" x14ac:dyDescent="0.2">
      <c r="A50" s="2">
        <v>42032.380613634254</v>
      </c>
      <c r="B50" s="1" t="s">
        <v>864</v>
      </c>
      <c r="C50" s="1">
        <v>20</v>
      </c>
      <c r="D50" s="1" t="s">
        <v>865</v>
      </c>
      <c r="E50" s="1" t="s">
        <v>866</v>
      </c>
      <c r="F50" s="1" t="s">
        <v>867</v>
      </c>
      <c r="I50" s="1" t="s">
        <v>868</v>
      </c>
      <c r="J50" s="1" t="s">
        <v>869</v>
      </c>
      <c r="K50" s="1" t="s">
        <v>870</v>
      </c>
      <c r="L50" s="1" t="s">
        <v>871</v>
      </c>
      <c r="M50" s="1" t="s">
        <v>872</v>
      </c>
      <c r="N50" s="1" t="s">
        <v>873</v>
      </c>
      <c r="O50" s="1" t="s">
        <v>874</v>
      </c>
      <c r="P50" s="1" t="s">
        <v>875</v>
      </c>
      <c r="Q50" s="1" t="s">
        <v>876</v>
      </c>
      <c r="R50" s="1" t="s">
        <v>877</v>
      </c>
      <c r="S50" s="1" t="s">
        <v>878</v>
      </c>
      <c r="T50" s="1" t="s">
        <v>879</v>
      </c>
      <c r="U50" s="1" t="s">
        <v>880</v>
      </c>
      <c r="V50" s="1" t="s">
        <v>881</v>
      </c>
      <c r="W50" s="1" t="s">
        <v>882</v>
      </c>
    </row>
    <row r="51" spans="1:23" ht="13.5" thickBot="1" x14ac:dyDescent="0.25">
      <c r="A51" s="2">
        <v>42032.446061724535</v>
      </c>
      <c r="C51" s="1">
        <v>21</v>
      </c>
      <c r="D51" s="1" t="s">
        <v>883</v>
      </c>
      <c r="G51" s="1" t="s">
        <v>884</v>
      </c>
      <c r="H51" s="1" t="s">
        <v>885</v>
      </c>
      <c r="I51" s="1" t="s">
        <v>886</v>
      </c>
      <c r="J51" s="1" t="s">
        <v>887</v>
      </c>
      <c r="K51" s="1" t="s">
        <v>888</v>
      </c>
      <c r="L51" s="1" t="s">
        <v>889</v>
      </c>
      <c r="M51" s="1" t="s">
        <v>890</v>
      </c>
      <c r="N51" s="1" t="s">
        <v>891</v>
      </c>
      <c r="O51" s="1" t="s">
        <v>892</v>
      </c>
      <c r="P51" s="1" t="s">
        <v>893</v>
      </c>
      <c r="Q51" s="1" t="s">
        <v>894</v>
      </c>
      <c r="R51" s="1" t="s">
        <v>895</v>
      </c>
      <c r="S51" s="1" t="s">
        <v>896</v>
      </c>
      <c r="T51" s="1" t="s">
        <v>897</v>
      </c>
      <c r="U51" s="1" t="s">
        <v>898</v>
      </c>
      <c r="V51" s="1" t="s">
        <v>899</v>
      </c>
      <c r="W51" s="1">
        <v>30</v>
      </c>
    </row>
    <row r="52" spans="1:23" ht="15.75" customHeight="1" thickBot="1" x14ac:dyDescent="0.25">
      <c r="A52" s="7">
        <v>42032.657407407409</v>
      </c>
      <c r="B52" s="8" t="s">
        <v>914</v>
      </c>
      <c r="C52" s="9">
        <v>19</v>
      </c>
      <c r="D52" s="8" t="s">
        <v>24</v>
      </c>
      <c r="E52" s="8" t="s">
        <v>25</v>
      </c>
      <c r="F52" s="8" t="s">
        <v>45</v>
      </c>
      <c r="G52" s="8"/>
      <c r="H52" s="8"/>
      <c r="I52" s="8" t="s">
        <v>82</v>
      </c>
      <c r="J52" s="8" t="s">
        <v>915</v>
      </c>
      <c r="K52" s="8" t="s">
        <v>916</v>
      </c>
      <c r="L52" s="8" t="s">
        <v>917</v>
      </c>
      <c r="M52" s="8" t="s">
        <v>31</v>
      </c>
      <c r="N52" s="8" t="s">
        <v>183</v>
      </c>
      <c r="O52" s="8" t="s">
        <v>52</v>
      </c>
      <c r="P52" s="8" t="s">
        <v>106</v>
      </c>
      <c r="Q52" s="8" t="s">
        <v>35</v>
      </c>
      <c r="R52" s="8" t="s">
        <v>37</v>
      </c>
      <c r="S52" s="8" t="s">
        <v>35</v>
      </c>
      <c r="T52" s="8" t="s">
        <v>35</v>
      </c>
      <c r="U52" s="8" t="s">
        <v>35</v>
      </c>
      <c r="V52" s="8" t="s">
        <v>37</v>
      </c>
      <c r="W52" s="9">
        <v>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6"/>
  <sheetViews>
    <sheetView zoomScale="90" zoomScaleNormal="90" zoomScalePageLayoutView="90" workbookViewId="0">
      <pane xSplit="1" topLeftCell="B1" activePane="topRight" state="frozen"/>
      <selection pane="topRight" activeCell="T2" sqref="T2"/>
    </sheetView>
  </sheetViews>
  <sheetFormatPr defaultColWidth="14.42578125" defaultRowHeight="15.75" customHeight="1" x14ac:dyDescent="0.2"/>
  <cols>
    <col min="1" max="1" width="4.7109375" style="3" customWidth="1"/>
    <col min="2" max="2" width="14.42578125" style="3"/>
    <col min="3" max="3" width="11.7109375" style="3" customWidth="1"/>
    <col min="4" max="4" width="20.42578125" style="3" customWidth="1"/>
    <col min="5" max="5" width="16.28515625" style="3" customWidth="1"/>
    <col min="6" max="6" width="26" style="3" customWidth="1"/>
    <col min="7" max="7" width="14.85546875" style="3" customWidth="1"/>
    <col min="8" max="8" width="25.42578125" style="3" customWidth="1"/>
    <col min="9" max="9" width="23.7109375" style="3" customWidth="1"/>
    <col min="10" max="10" width="12" style="3" customWidth="1"/>
    <col min="11" max="11" width="36" style="5" customWidth="1"/>
    <col min="12" max="12" width="16.5703125" style="3" customWidth="1"/>
    <col min="13" max="13" width="14.42578125" style="3"/>
    <col min="14" max="14" width="21.42578125" style="3" customWidth="1"/>
    <col min="15" max="15" width="15.140625" style="3" customWidth="1"/>
    <col min="16" max="16" width="14.42578125" style="3"/>
    <col min="17" max="19" width="14.42578125" style="4"/>
    <col min="20" max="20" width="21" style="3" customWidth="1"/>
    <col min="21" max="21" width="21.85546875" style="3" customWidth="1"/>
    <col min="22" max="22" width="21" style="3" customWidth="1"/>
    <col min="23" max="23" width="45.7109375" style="3" customWidth="1"/>
    <col min="24" max="24" width="25.140625" style="3" customWidth="1"/>
    <col min="25" max="25" width="34.140625" style="3" customWidth="1"/>
    <col min="26" max="26" width="19" style="3" customWidth="1"/>
    <col min="27" max="27" width="18.85546875" style="3" customWidth="1"/>
    <col min="28" max="28" width="19.5703125" style="3" customWidth="1"/>
    <col min="29" max="29" width="20.42578125" style="3" customWidth="1"/>
    <col min="30" max="16384" width="14.42578125" style="3"/>
  </cols>
  <sheetData>
    <row r="1" spans="1:33" s="20" customFormat="1" ht="15.75" customHeight="1" x14ac:dyDescent="0.2">
      <c r="A1" s="77"/>
      <c r="B1" s="79"/>
      <c r="C1" s="79"/>
      <c r="D1" s="79"/>
      <c r="E1" s="79"/>
      <c r="F1" s="175" t="s">
        <v>971</v>
      </c>
      <c r="G1" s="175"/>
      <c r="H1" s="175"/>
      <c r="I1" s="175"/>
      <c r="J1" s="175"/>
      <c r="K1" s="175"/>
      <c r="L1" s="174" t="s">
        <v>952</v>
      </c>
      <c r="M1" s="174"/>
      <c r="N1" s="174"/>
      <c r="O1" s="174"/>
      <c r="P1" s="174"/>
      <c r="Q1" s="174"/>
      <c r="R1" s="174"/>
      <c r="S1" s="174"/>
      <c r="T1" s="80"/>
      <c r="U1" s="176" t="s">
        <v>973</v>
      </c>
      <c r="V1" s="176"/>
      <c r="W1" s="176"/>
      <c r="X1" s="81"/>
      <c r="Y1" s="81"/>
      <c r="Z1" s="177" t="s">
        <v>937</v>
      </c>
      <c r="AA1" s="177"/>
      <c r="AB1" s="177"/>
      <c r="AC1" s="177"/>
      <c r="AD1" s="177"/>
      <c r="AE1" s="177"/>
      <c r="AG1" s="14" t="s">
        <v>398</v>
      </c>
    </row>
    <row r="2" spans="1:33" s="20" customFormat="1" ht="30" customHeight="1" x14ac:dyDescent="0.2">
      <c r="A2" s="77" t="s">
        <v>382</v>
      </c>
      <c r="B2" s="79" t="s">
        <v>383</v>
      </c>
      <c r="C2" s="79" t="s">
        <v>969</v>
      </c>
      <c r="D2" s="79" t="s">
        <v>970</v>
      </c>
      <c r="E2" s="79" t="s">
        <v>944</v>
      </c>
      <c r="F2" s="75" t="s">
        <v>64</v>
      </c>
      <c r="G2" s="75" t="s">
        <v>46</v>
      </c>
      <c r="H2" s="75" t="s">
        <v>82</v>
      </c>
      <c r="I2" s="75" t="s">
        <v>27</v>
      </c>
      <c r="J2" s="75" t="s">
        <v>151</v>
      </c>
      <c r="K2" s="75" t="s">
        <v>287</v>
      </c>
      <c r="L2" s="74" t="s">
        <v>28</v>
      </c>
      <c r="M2" s="74" t="s">
        <v>521</v>
      </c>
      <c r="N2" s="74" t="s">
        <v>908</v>
      </c>
      <c r="O2" s="74" t="s">
        <v>909</v>
      </c>
      <c r="P2" s="74" t="s">
        <v>910</v>
      </c>
      <c r="Q2" s="74" t="s">
        <v>911</v>
      </c>
      <c r="R2" s="74" t="s">
        <v>4</v>
      </c>
      <c r="S2" s="74" t="s">
        <v>644</v>
      </c>
      <c r="T2" s="80" t="s">
        <v>972</v>
      </c>
      <c r="U2" s="76" t="s">
        <v>51</v>
      </c>
      <c r="V2" s="76" t="s">
        <v>152</v>
      </c>
      <c r="W2" s="76" t="s">
        <v>32</v>
      </c>
      <c r="X2" s="81" t="s">
        <v>974</v>
      </c>
      <c r="Y2" s="81" t="s">
        <v>975</v>
      </c>
      <c r="Z2" s="77" t="s">
        <v>931</v>
      </c>
      <c r="AA2" s="77" t="s">
        <v>932</v>
      </c>
      <c r="AB2" s="77" t="s">
        <v>933</v>
      </c>
      <c r="AC2" s="77" t="s">
        <v>934</v>
      </c>
      <c r="AD2" s="77" t="s">
        <v>935</v>
      </c>
      <c r="AE2" s="77" t="s">
        <v>936</v>
      </c>
      <c r="AF2" s="14"/>
    </row>
    <row r="3" spans="1:33" ht="15" customHeight="1" x14ac:dyDescent="0.2">
      <c r="A3" s="82">
        <v>1</v>
      </c>
      <c r="B3" s="83">
        <f>'Raw Data'!C2</f>
        <v>19</v>
      </c>
      <c r="C3" s="83">
        <f>IF('Raw Data'!D2 = "Yes", 1, 0)</f>
        <v>1</v>
      </c>
      <c r="D3" s="83">
        <f>LOOKUP('Raw Data'!F2, Code!$B$5:$B$9, Code!$C$5:$C$9)</f>
        <v>0</v>
      </c>
      <c r="E3" s="84">
        <v>1</v>
      </c>
      <c r="F3" s="85">
        <f>IF('Raw Data'!$I2='Clean Data'!F$2, 1, 0)</f>
        <v>0</v>
      </c>
      <c r="G3" s="85">
        <f>IF('Raw Data'!$I2='Clean Data'!G$2, 1, 0)</f>
        <v>0</v>
      </c>
      <c r="H3" s="85">
        <f>IF('Raw Data'!$I2='Clean Data'!H$2, 1, 0)</f>
        <v>0</v>
      </c>
      <c r="I3" s="85">
        <f>IF('Raw Data'!$I2='Clean Data'!I$2, 1, 0)</f>
        <v>1</v>
      </c>
      <c r="J3" s="85">
        <f>IF('Raw Data'!$I2='Clean Data'!J$2, 1, 0)</f>
        <v>0</v>
      </c>
      <c r="K3" s="86">
        <v>0</v>
      </c>
      <c r="L3" s="144">
        <f>IF(ISNUMBER(SEARCH(", "&amp;L$2&amp;",",", "&amp;'Raw Data'!$J2&amp;",")),1,0)</f>
        <v>1</v>
      </c>
      <c r="M3" s="144">
        <f>IF(ISNUMBER(SEARCH(", "&amp;M$2&amp;",",", "&amp;'Raw Data'!$J2&amp;",")),1,0)</f>
        <v>0</v>
      </c>
      <c r="N3" s="144">
        <f>IF(ISNUMBER(SEARCH(", "&amp;N$2&amp;",",", "&amp;'Raw Data'!$J2&amp;",")),1,0)</f>
        <v>0</v>
      </c>
      <c r="O3" s="144">
        <f>IF(ISNUMBER(SEARCH(", "&amp;O$2&amp;",",", "&amp;'Raw Data'!$J2&amp;",")),1,0)</f>
        <v>0</v>
      </c>
      <c r="P3" s="144">
        <f>IF(ISNUMBER(SEARCH(", "&amp;P$2&amp;",",", "&amp;'Raw Data'!$J2&amp;",")),1,0)</f>
        <v>0</v>
      </c>
      <c r="Q3" s="145">
        <f>IF(ISNUMBER(SEARCH(""&amp;Q$2&amp;"",", "&amp;'Raw Data'!$J2&amp;",")),1,0)</f>
        <v>0</v>
      </c>
      <c r="R3" s="145">
        <f>IF(ISNUMBER(SEARCH(""&amp;R$2&amp;"",", "&amp;'Raw Data'!$J2&amp;",")),1,0)</f>
        <v>0</v>
      </c>
      <c r="S3" s="145">
        <f>IF(ISNUMBER(SEARCH(" "&amp;S$2&amp;"",", "&amp;'Raw Data'!$J2&amp;",")),1,0)</f>
        <v>0</v>
      </c>
      <c r="T3" s="87">
        <f>LOOKUP('Raw Data'!M2, Code!$B$34:$B$44, Code!$C$34:$C$44)</f>
        <v>2</v>
      </c>
      <c r="U3" s="88">
        <f>IF(ISNUMBER(SEARCH(", "&amp;U$2&amp;",",", "&amp;'Raw Data'!$N2&amp;",")),1,0)</f>
        <v>0</v>
      </c>
      <c r="V3" s="88">
        <f>IF(ISNUMBER(SEARCH(", "&amp;V$2&amp;",",", "&amp;'Raw Data'!$N2&amp;",")),1,0)</f>
        <v>0</v>
      </c>
      <c r="W3" s="88">
        <f>IF(ISNUMBER(SEARCH(", "&amp;W$2&amp;",",", "&amp;'Raw Data'!$N2&amp;",")),1,0)</f>
        <v>1</v>
      </c>
      <c r="X3" s="83">
        <f>IF('Raw Data'!O2=Code!$B$50, Code!$C$50, IF('Raw Data'!O2=Code!$B$51, Code!$C$51, IF('Raw Data'!O2=Code!$B$52, Code!$C$52, IF('Raw Data'!O2 = Code!$B$53, Code!$C$53, -1))))</f>
        <v>3</v>
      </c>
      <c r="Y3" s="83">
        <f>LOOKUP('Raw Data'!P2, Code!$B$55:$B$65, Code!$C$55:$C$65)</f>
        <v>3</v>
      </c>
      <c r="Z3" s="89">
        <f>IF('Raw Data'!Q2 = Code!$B$67, Code!$C$67, IF('Raw Data'!Q2 = Code!$B$68, Code!$C$68, IF('Raw Data'!Q2 = Code!$B$69, Code!$C$69, IF('Raw Data'!Q2 = Code!$B$70, Code!$C$70, -1))))</f>
        <v>3</v>
      </c>
      <c r="AA3" s="89">
        <f>IF('Raw Data'!R2 = Code!$B$67, Code!$C$67, IF('Raw Data'!R2 = Code!$B$68, Code!$C$68, IF('Raw Data'!R2 = Code!$B$69, Code!$C$69, IF('Raw Data'!R2 = Code!$B$70, Code!$C$70, -1))))</f>
        <v>1</v>
      </c>
      <c r="AB3" s="89">
        <f>IF('Raw Data'!S2 = Code!$B$67, Code!$C$67, IF('Raw Data'!S2 = Code!$B$68, Code!$C$68, IF('Raw Data'!S2 = Code!$B$69, Code!$C$69, IF('Raw Data'!S2 = Code!$B$70, Code!$C$70, -1))))</f>
        <v>2</v>
      </c>
      <c r="AC3" s="89">
        <f>IF('Raw Data'!T2 = Code!$B$67, Code!$C$67, IF('Raw Data'!T2 = Code!$B$68, Code!$C$68, IF('Raw Data'!T2 = Code!$B$69, Code!$C$69, IF('Raw Data'!T2 = Code!$B$70, Code!$C$70, -1))))</f>
        <v>2</v>
      </c>
      <c r="AD3" s="89">
        <f>IF('Raw Data'!U2 = Code!$B$67, Code!$C$67, IF('Raw Data'!U2 = Code!$B$68, Code!$C$68, IF('Raw Data'!U2 = Code!$B$69, Code!$C$69, IF('Raw Data'!U2 = Code!$B$70, Code!$C$70, -1))))</f>
        <v>3</v>
      </c>
      <c r="AE3" s="89">
        <f>IF('Raw Data'!V2 = Code!$B$67, Code!$C$67, IF('Raw Data'!V2 = Code!$B$68, Code!$C$68, IF('Raw Data'!V2 = Code!$B$69, Code!$C$69, IF('Raw Data'!V2 = Code!$B$70, Code!$C$70, -1))))</f>
        <v>2</v>
      </c>
    </row>
    <row r="4" spans="1:33" ht="15" customHeight="1" x14ac:dyDescent="0.2">
      <c r="A4" s="82">
        <v>2</v>
      </c>
      <c r="B4" s="83">
        <f>'Raw Data'!C3</f>
        <v>20</v>
      </c>
      <c r="C4" s="83">
        <f>IF('Raw Data'!D3 = "Yes", 1, 0)</f>
        <v>1</v>
      </c>
      <c r="D4" s="83">
        <f>LOOKUP('Raw Data'!F3, Code!$B$5:$B$9, Code!$C$5:$C$9)</f>
        <v>1</v>
      </c>
      <c r="E4" s="84">
        <v>1</v>
      </c>
      <c r="F4" s="85">
        <f>IF('Raw Data'!I3='Clean Data'!F$2, 1, 0)</f>
        <v>0</v>
      </c>
      <c r="G4" s="85">
        <f>IF('Raw Data'!$I3='Clean Data'!G$2, 1, 0)</f>
        <v>1</v>
      </c>
      <c r="H4" s="85">
        <f>IF('Raw Data'!$I3='Clean Data'!H$2, 1, 0)</f>
        <v>0</v>
      </c>
      <c r="I4" s="85">
        <f>IF('Raw Data'!$I3='Clean Data'!I$2, 1, 0)</f>
        <v>0</v>
      </c>
      <c r="J4" s="85">
        <f>IF('Raw Data'!$I3='Clean Data'!J$2, 1, 0)</f>
        <v>0</v>
      </c>
      <c r="K4" s="86">
        <v>0</v>
      </c>
      <c r="L4" s="144">
        <f>IF(ISNUMBER(SEARCH(", "&amp;L$2&amp;",",", "&amp;'Raw Data'!$J3&amp;",")),1,0)</f>
        <v>1</v>
      </c>
      <c r="M4" s="144">
        <f>IF(ISNUMBER(SEARCH(", "&amp;M$2&amp;",",", "&amp;'Raw Data'!$J3&amp;",")),1,0)</f>
        <v>1</v>
      </c>
      <c r="N4" s="144">
        <f>IF(ISNUMBER(SEARCH(", "&amp;N$2&amp;",",", "&amp;'Raw Data'!$J3&amp;",")),1,0)</f>
        <v>1</v>
      </c>
      <c r="O4" s="144">
        <f>IF(ISNUMBER(SEARCH(", "&amp;O$2&amp;",",", "&amp;'Raw Data'!$J3&amp;",")),1,0)</f>
        <v>1</v>
      </c>
      <c r="P4" s="144">
        <f>IF(ISNUMBER(SEARCH(", "&amp;P$2&amp;",",", "&amp;'Raw Data'!$J3&amp;",")),1,0)</f>
        <v>1</v>
      </c>
      <c r="Q4" s="145">
        <f>IF(ISNUMBER(SEARCH(""&amp;Q$2&amp;"",", "&amp;'Raw Data'!$J3&amp;",")),1,0)</f>
        <v>0</v>
      </c>
      <c r="R4" s="145">
        <f>IF(ISNUMBER(SEARCH(""&amp;R$2&amp;"",", "&amp;'Raw Data'!$J3&amp;",")),1,0)</f>
        <v>0</v>
      </c>
      <c r="S4" s="145">
        <f>IF(ISNUMBER(SEARCH(" "&amp;S$2&amp;"",", "&amp;'Raw Data'!$J3&amp;",")),1,0)</f>
        <v>0</v>
      </c>
      <c r="T4" s="87">
        <f>LOOKUP('Raw Data'!M3, Code!$B$34:$B$44, Code!$C$34:$C$44)</f>
        <v>3</v>
      </c>
      <c r="U4" s="88">
        <f>IF(ISNUMBER(SEARCH(", "&amp;U$2&amp;",",", "&amp;'Raw Data'!$N3&amp;",")),1,0)</f>
        <v>1</v>
      </c>
      <c r="V4" s="88">
        <f>IF(ISNUMBER(SEARCH(", "&amp;V$2&amp;",",", "&amp;'Raw Data'!$N3&amp;",")),1,0)</f>
        <v>0</v>
      </c>
      <c r="W4" s="88">
        <f>IF(ISNUMBER(SEARCH(", "&amp;W$2&amp;",",", "&amp;'Raw Data'!$N3&amp;",")),1,0)</f>
        <v>0</v>
      </c>
      <c r="X4" s="83">
        <f>IF('Raw Data'!O3=Code!$B$50, Code!$C$50, IF('Raw Data'!O3=Code!$B$51, Code!$C$51, IF('Raw Data'!O3=Code!$B$52, Code!$C$52, IF('Raw Data'!O3 = Code!$B$53, Code!$C$53, -1))))</f>
        <v>2</v>
      </c>
      <c r="Y4" s="83">
        <f>LOOKUP('Raw Data'!P3, Code!$B$55:$B$65, Code!$C$55:$C$65)</f>
        <v>3</v>
      </c>
      <c r="Z4" s="89">
        <f>IF('Raw Data'!Q3 = Code!$B$67, Code!$C$67, IF('Raw Data'!Q3 = Code!$B$68, Code!$C$68, IF('Raw Data'!Q3 = Code!$B$69, Code!$C$69, IF('Raw Data'!Q3 = Code!$B$70, Code!$C$70, -1))))</f>
        <v>3</v>
      </c>
      <c r="AA4" s="89">
        <f>IF('Raw Data'!R3 = Code!$B$67, Code!$C$67, IF('Raw Data'!R3 = Code!$B$68, Code!$C$68, IF('Raw Data'!R3 = Code!$B$69, Code!$C$69, IF('Raw Data'!R3 = Code!$B$70, Code!$C$70, -1))))</f>
        <v>2</v>
      </c>
      <c r="AB4" s="89">
        <f>IF('Raw Data'!S3 = Code!$B$67, Code!$C$67, IF('Raw Data'!S3 = Code!$B$68, Code!$C$68, IF('Raw Data'!S3 = Code!$B$69, Code!$C$69, IF('Raw Data'!S3 = Code!$B$70, Code!$C$70, -1))))</f>
        <v>3</v>
      </c>
      <c r="AC4" s="89">
        <f>IF('Raw Data'!T3 = Code!$B$67, Code!$C$67, IF('Raw Data'!T3 = Code!$B$68, Code!$C$68, IF('Raw Data'!T3 = Code!$B$69, Code!$C$69, IF('Raw Data'!T3 = Code!$B$70, Code!$C$70, -1))))</f>
        <v>2</v>
      </c>
      <c r="AD4" s="89">
        <f>IF('Raw Data'!U3 = Code!$B$67, Code!$C$67, IF('Raw Data'!U3 = Code!$B$68, Code!$C$68, IF('Raw Data'!U3 = Code!$B$69, Code!$C$69, IF('Raw Data'!U3 = Code!$B$70, Code!$C$70, -1))))</f>
        <v>2</v>
      </c>
      <c r="AE4" s="89">
        <f>IF('Raw Data'!V3 = Code!$B$67, Code!$C$67, IF('Raw Data'!V3 = Code!$B$68, Code!$C$68, IF('Raw Data'!V3 = Code!$B$69, Code!$C$69, IF('Raw Data'!V3 = Code!$B$70, Code!$C$70, -1))))</f>
        <v>3</v>
      </c>
    </row>
    <row r="5" spans="1:33" ht="15" customHeight="1" x14ac:dyDescent="0.2">
      <c r="A5" s="82">
        <v>3</v>
      </c>
      <c r="B5" s="83">
        <f>'Raw Data'!C4</f>
        <v>20</v>
      </c>
      <c r="C5" s="83">
        <f>IF('Raw Data'!D4 = "Yes", 1, 0)</f>
        <v>1</v>
      </c>
      <c r="D5" s="83">
        <f>LOOKUP('Raw Data'!F4, Code!$B$5:$B$9, Code!$C$5:$C$9)</f>
        <v>0</v>
      </c>
      <c r="E5" s="84">
        <v>1</v>
      </c>
      <c r="F5" s="85">
        <f>IF('Raw Data'!I4='Clean Data'!F$2, 1, 0)</f>
        <v>1</v>
      </c>
      <c r="G5" s="85">
        <f>IF('Raw Data'!$I4='Clean Data'!G$2, 1, 0)</f>
        <v>0</v>
      </c>
      <c r="H5" s="85">
        <f>IF('Raw Data'!$I4='Clean Data'!H$2, 1, 0)</f>
        <v>0</v>
      </c>
      <c r="I5" s="85">
        <f>IF('Raw Data'!$I4='Clean Data'!I$2, 1, 0)</f>
        <v>0</v>
      </c>
      <c r="J5" s="85">
        <f>IF('Raw Data'!$I4='Clean Data'!J$2, 1, 0)</f>
        <v>0</v>
      </c>
      <c r="K5" s="86">
        <v>0</v>
      </c>
      <c r="L5" s="144">
        <f>IF(ISNUMBER(SEARCH(", "&amp;L$2&amp;",",", "&amp;'Raw Data'!$J4&amp;",")),1,0)</f>
        <v>0</v>
      </c>
      <c r="M5" s="144">
        <f>IF(ISNUMBER(SEARCH(", "&amp;M$2&amp;",",", "&amp;'Raw Data'!$J4&amp;",")),1,0)</f>
        <v>0</v>
      </c>
      <c r="N5" s="144">
        <f>IF(ISNUMBER(SEARCH(", "&amp;N$2&amp;",",", "&amp;'Raw Data'!$J4&amp;",")),1,0)</f>
        <v>0</v>
      </c>
      <c r="O5" s="144">
        <f>IF(ISNUMBER(SEARCH(", "&amp;O$2&amp;",",", "&amp;'Raw Data'!$J4&amp;",")),1,0)</f>
        <v>0</v>
      </c>
      <c r="P5" s="144">
        <f>IF(ISNUMBER(SEARCH(", "&amp;P$2&amp;",",", "&amp;'Raw Data'!$J4&amp;",")),1,0)</f>
        <v>1</v>
      </c>
      <c r="Q5" s="145">
        <f>IF(ISNUMBER(SEARCH(""&amp;Q$2&amp;"",", "&amp;'Raw Data'!$J4&amp;",")),1,0)</f>
        <v>0</v>
      </c>
      <c r="R5" s="145">
        <f>IF(ISNUMBER(SEARCH(""&amp;R$2&amp;"",", "&amp;'Raw Data'!$J4&amp;",")),1,0)</f>
        <v>1</v>
      </c>
      <c r="S5" s="145">
        <f>IF(ISNUMBER(SEARCH(" "&amp;S$2&amp;"",", "&amp;'Raw Data'!$J4&amp;",")),1,0)</f>
        <v>0</v>
      </c>
      <c r="T5" s="87">
        <f>LOOKUP('Raw Data'!M4, Code!$B$34:$B$44, Code!$C$34:$C$44)</f>
        <v>5</v>
      </c>
      <c r="U5" s="88">
        <f>IF(ISNUMBER(SEARCH(", "&amp;U$2&amp;",",", "&amp;'Raw Data'!$N4&amp;",")),1,0)</f>
        <v>0</v>
      </c>
      <c r="V5" s="88">
        <f>IF(ISNUMBER(SEARCH(", "&amp;V$2&amp;",",", "&amp;'Raw Data'!$N4&amp;",")),1,0)</f>
        <v>0</v>
      </c>
      <c r="W5" s="88">
        <f>IF(ISNUMBER(SEARCH(", "&amp;W$2&amp;",",", "&amp;'Raw Data'!$N4&amp;",")),1,0)</f>
        <v>1</v>
      </c>
      <c r="X5" s="83">
        <f>IF('Raw Data'!O4=Code!$B$50, Code!$C$50, IF('Raw Data'!O4=Code!$B$51, Code!$C$51, IF('Raw Data'!O4=Code!$B$52, Code!$C$52, IF('Raw Data'!O4 = Code!$B$53, Code!$C$53, -1))))</f>
        <v>3</v>
      </c>
      <c r="Y5" s="83">
        <f>LOOKUP('Raw Data'!P4, Code!$B$55:$B$65, Code!$C$55:$C$65)</f>
        <v>6</v>
      </c>
      <c r="Z5" s="89">
        <f>IF('Raw Data'!Q4 = Code!$B$67, Code!$C$67, IF('Raw Data'!Q4 = Code!$B$68, Code!$C$68, IF('Raw Data'!Q4 = Code!$B$69, Code!$C$69, IF('Raw Data'!Q4 = Code!$B$70, Code!$C$70, -1))))</f>
        <v>3</v>
      </c>
      <c r="AA5" s="89">
        <f>IF('Raw Data'!R4 = Code!$B$67, Code!$C$67, IF('Raw Data'!R4 = Code!$B$68, Code!$C$68, IF('Raw Data'!R4 = Code!$B$69, Code!$C$69, IF('Raw Data'!R4 = Code!$B$70, Code!$C$70, -1))))</f>
        <v>2</v>
      </c>
      <c r="AB5" s="89">
        <f>IF('Raw Data'!S4 = Code!$B$67, Code!$C$67, IF('Raw Data'!S4 = Code!$B$68, Code!$C$68, IF('Raw Data'!S4 = Code!$B$69, Code!$C$69, IF('Raw Data'!S4 = Code!$B$70, Code!$C$70, -1))))</f>
        <v>2</v>
      </c>
      <c r="AC5" s="89">
        <f>IF('Raw Data'!T4 = Code!$B$67, Code!$C$67, IF('Raw Data'!T4 = Code!$B$68, Code!$C$68, IF('Raw Data'!T4 = Code!$B$69, Code!$C$69, IF('Raw Data'!T4 = Code!$B$70, Code!$C$70, -1))))</f>
        <v>2</v>
      </c>
      <c r="AD5" s="89">
        <f>IF('Raw Data'!U4 = Code!$B$67, Code!$C$67, IF('Raw Data'!U4 = Code!$B$68, Code!$C$68, IF('Raw Data'!U4 = Code!$B$69, Code!$C$69, IF('Raw Data'!U4 = Code!$B$70, Code!$C$70, -1))))</f>
        <v>3</v>
      </c>
      <c r="AE5" s="89">
        <f>IF('Raw Data'!V4 = Code!$B$67, Code!$C$67, IF('Raw Data'!V4 = Code!$B$68, Code!$C$68, IF('Raw Data'!V4 = Code!$B$69, Code!$C$69, IF('Raw Data'!V4 = Code!$B$70, Code!$C$70, -1))))</f>
        <v>2</v>
      </c>
    </row>
    <row r="6" spans="1:33" ht="15" customHeight="1" x14ac:dyDescent="0.2">
      <c r="A6" s="82">
        <v>4</v>
      </c>
      <c r="B6" s="83">
        <f>'Raw Data'!C5</f>
        <v>18</v>
      </c>
      <c r="C6" s="83">
        <f>IF('Raw Data'!D5 = "Yes", 1, 0)</f>
        <v>1</v>
      </c>
      <c r="D6" s="83">
        <f>LOOKUP('Raw Data'!F5, Code!$B$5:$B$9, Code!$C$5:$C$9)</f>
        <v>0</v>
      </c>
      <c r="E6" s="84">
        <v>1</v>
      </c>
      <c r="F6" s="85">
        <f>IF('Raw Data'!I5='Clean Data'!F$2, 1, 0)</f>
        <v>0</v>
      </c>
      <c r="G6" s="85">
        <f>IF('Raw Data'!$I5='Clean Data'!G$2, 1, 0)</f>
        <v>0</v>
      </c>
      <c r="H6" s="85">
        <f>IF('Raw Data'!$I5='Clean Data'!H$2, 1, 0)</f>
        <v>1</v>
      </c>
      <c r="I6" s="85">
        <f>IF('Raw Data'!$I5='Clean Data'!I$2, 1, 0)</f>
        <v>0</v>
      </c>
      <c r="J6" s="85">
        <f>IF('Raw Data'!$I5='Clean Data'!J$2, 1, 0)</f>
        <v>0</v>
      </c>
      <c r="K6" s="86">
        <v>0</v>
      </c>
      <c r="L6" s="144">
        <f>IF(ISNUMBER(SEARCH(", "&amp;L$2&amp;",",", "&amp;'Raw Data'!$J5&amp;",")),1,0)</f>
        <v>1</v>
      </c>
      <c r="M6" s="144">
        <f>IF(ISNUMBER(SEARCH(", "&amp;M$2&amp;",",", "&amp;'Raw Data'!$J5&amp;",")),1,0)</f>
        <v>0</v>
      </c>
      <c r="N6" s="144">
        <f>IF(ISNUMBER(SEARCH(", "&amp;N$2&amp;",",", "&amp;'Raw Data'!$J5&amp;",")),1,0)</f>
        <v>0</v>
      </c>
      <c r="O6" s="144">
        <f>IF(ISNUMBER(SEARCH(", "&amp;O$2&amp;",",", "&amp;'Raw Data'!$J5&amp;",")),1,0)</f>
        <v>0</v>
      </c>
      <c r="P6" s="144">
        <f>IF(ISNUMBER(SEARCH(", "&amp;P$2&amp;",",", "&amp;'Raw Data'!$J5&amp;",")),1,0)</f>
        <v>0</v>
      </c>
      <c r="Q6" s="145">
        <f>IF(ISNUMBER(SEARCH(""&amp;Q$2&amp;"",", "&amp;'Raw Data'!$J5&amp;",")),1,0)</f>
        <v>0</v>
      </c>
      <c r="R6" s="145">
        <f>IF(ISNUMBER(SEARCH(""&amp;R$2&amp;"",", "&amp;'Raw Data'!$J5&amp;",")),1,0)</f>
        <v>1</v>
      </c>
      <c r="S6" s="145">
        <f>IF(ISNUMBER(SEARCH(" "&amp;S$2&amp;"",", "&amp;'Raw Data'!$J5&amp;",")),1,0)</f>
        <v>1</v>
      </c>
      <c r="T6" s="87">
        <f>LOOKUP('Raw Data'!M5, Code!$B$34:$B$44, Code!$C$34:$C$44)</f>
        <v>3</v>
      </c>
      <c r="U6" s="88">
        <f>IF(ISNUMBER(SEARCH(", "&amp;U$2&amp;",",", "&amp;'Raw Data'!$N5&amp;",")),1,0)</f>
        <v>0</v>
      </c>
      <c r="V6" s="88">
        <f>IF(ISNUMBER(SEARCH(", "&amp;V$2&amp;",",", "&amp;'Raw Data'!$N5&amp;",")),1,0)</f>
        <v>0</v>
      </c>
      <c r="W6" s="88">
        <f>IF(ISNUMBER(SEARCH(", "&amp;W$2&amp;",",", "&amp;'Raw Data'!$N5&amp;",")),1,0)</f>
        <v>1</v>
      </c>
      <c r="X6" s="83">
        <f>IF('Raw Data'!O5=Code!$B$50, Code!$C$50, IF('Raw Data'!O5=Code!$B$51, Code!$C$51, IF('Raw Data'!O5=Code!$B$52, Code!$C$52, IF('Raw Data'!O5 = Code!$B$53, Code!$C$53, -1))))</f>
        <v>1</v>
      </c>
      <c r="Y6" s="83">
        <f>LOOKUP('Raw Data'!P5, Code!$B$55:$B$65, Code!$C$55:$C$65)</f>
        <v>5</v>
      </c>
      <c r="Z6" s="89">
        <f>IF('Raw Data'!Q5 = Code!$B$67, Code!$C$67, IF('Raw Data'!Q5 = Code!$B$68, Code!$C$68, IF('Raw Data'!Q5 = Code!$B$69, Code!$C$69, IF('Raw Data'!Q5 = Code!$B$70, Code!$C$70, -1))))</f>
        <v>3</v>
      </c>
      <c r="AA6" s="89">
        <f>IF('Raw Data'!R5 = Code!$B$67, Code!$C$67, IF('Raw Data'!R5 = Code!$B$68, Code!$C$68, IF('Raw Data'!R5 = Code!$B$69, Code!$C$69, IF('Raw Data'!R5 = Code!$B$70, Code!$C$70, -1))))</f>
        <v>1</v>
      </c>
      <c r="AB6" s="89">
        <f>IF('Raw Data'!S5 = Code!$B$67, Code!$C$67, IF('Raw Data'!S5 = Code!$B$68, Code!$C$68, IF('Raw Data'!S5 = Code!$B$69, Code!$C$69, IF('Raw Data'!S5 = Code!$B$70, Code!$C$70, -1))))</f>
        <v>2</v>
      </c>
      <c r="AC6" s="89">
        <f>IF('Raw Data'!T5 = Code!$B$67, Code!$C$67, IF('Raw Data'!T5 = Code!$B$68, Code!$C$68, IF('Raw Data'!T5 = Code!$B$69, Code!$C$69, IF('Raw Data'!T5 = Code!$B$70, Code!$C$70, -1))))</f>
        <v>2</v>
      </c>
      <c r="AD6" s="89">
        <f>IF('Raw Data'!U5 = Code!$B$67, Code!$C$67, IF('Raw Data'!U5 = Code!$B$68, Code!$C$68, IF('Raw Data'!U5 = Code!$B$69, Code!$C$69, IF('Raw Data'!U5 = Code!$B$70, Code!$C$70, -1))))</f>
        <v>2</v>
      </c>
      <c r="AE6" s="89">
        <f>IF('Raw Data'!V5 = Code!$B$67, Code!$C$67, IF('Raw Data'!V5 = Code!$B$68, Code!$C$68, IF('Raw Data'!V5 = Code!$B$69, Code!$C$69, IF('Raw Data'!V5 = Code!$B$70, Code!$C$70, -1))))</f>
        <v>2</v>
      </c>
    </row>
    <row r="7" spans="1:33" ht="15" customHeight="1" x14ac:dyDescent="0.2">
      <c r="A7" s="82">
        <v>5</v>
      </c>
      <c r="B7" s="83">
        <f>'Raw Data'!C6</f>
        <v>20</v>
      </c>
      <c r="C7" s="83">
        <f>IF('Raw Data'!D6 = "Yes", 1, 0)</f>
        <v>1</v>
      </c>
      <c r="D7" s="83">
        <f>LOOKUP('Raw Data'!F6, Code!$B$5:$B$9, Code!$C$5:$C$9)</f>
        <v>0</v>
      </c>
      <c r="E7" s="84">
        <v>1</v>
      </c>
      <c r="F7" s="85">
        <f>IF('Raw Data'!I6='Clean Data'!F$2, 1, 0)</f>
        <v>0</v>
      </c>
      <c r="G7" s="85">
        <f>IF('Raw Data'!$I6='Clean Data'!G$2, 1, 0)</f>
        <v>0</v>
      </c>
      <c r="H7" s="85">
        <f>IF('Raw Data'!$I6='Clean Data'!H$2, 1, 0)</f>
        <v>0</v>
      </c>
      <c r="I7" s="85">
        <f>IF('Raw Data'!$I6='Clean Data'!I$2, 1, 0)</f>
        <v>1</v>
      </c>
      <c r="J7" s="85">
        <f>IF('Raw Data'!$I6='Clean Data'!J$2, 1, 0)</f>
        <v>0</v>
      </c>
      <c r="K7" s="86">
        <v>0</v>
      </c>
      <c r="L7" s="144">
        <f>IF(ISNUMBER(SEARCH(", "&amp;L$2&amp;",",", "&amp;'Raw Data'!$J6&amp;",")),1,0)</f>
        <v>1</v>
      </c>
      <c r="M7" s="144">
        <f>IF(ISNUMBER(SEARCH(", "&amp;M$2&amp;",",", "&amp;'Raw Data'!$J6&amp;",")),1,0)</f>
        <v>0</v>
      </c>
      <c r="N7" s="144">
        <f>IF(ISNUMBER(SEARCH(", "&amp;N$2&amp;",",", "&amp;'Raw Data'!$J6&amp;",")),1,0)</f>
        <v>0</v>
      </c>
      <c r="O7" s="144">
        <f>IF(ISNUMBER(SEARCH(", "&amp;O$2&amp;",",", "&amp;'Raw Data'!$J6&amp;",")),1,0)</f>
        <v>0</v>
      </c>
      <c r="P7" s="144">
        <f>IF(ISNUMBER(SEARCH(", "&amp;P$2&amp;",",", "&amp;'Raw Data'!$J6&amp;",")),1,0)</f>
        <v>0</v>
      </c>
      <c r="Q7" s="145">
        <f>IF(ISNUMBER(SEARCH(""&amp;Q$2&amp;"",", "&amp;'Raw Data'!$J6&amp;",")),1,0)</f>
        <v>0</v>
      </c>
      <c r="R7" s="145">
        <f>IF(ISNUMBER(SEARCH(""&amp;R$2&amp;"",", "&amp;'Raw Data'!$J6&amp;",")),1,0)</f>
        <v>0</v>
      </c>
      <c r="S7" s="145">
        <f>IF(ISNUMBER(SEARCH(" "&amp;S$2&amp;"",", "&amp;'Raw Data'!$J6&amp;",")),1,0)</f>
        <v>0</v>
      </c>
      <c r="T7" s="87">
        <f>LOOKUP('Raw Data'!M6, Code!$B$34:$B$44, Code!$C$34:$C$44)</f>
        <v>2</v>
      </c>
      <c r="U7" s="88">
        <f>IF(ISNUMBER(SEARCH(", "&amp;U$2&amp;",",", "&amp;'Raw Data'!$N6&amp;",")),1,0)</f>
        <v>1</v>
      </c>
      <c r="V7" s="88">
        <f>IF(ISNUMBER(SEARCH(", "&amp;V$2&amp;",",", "&amp;'Raw Data'!$N6&amp;",")),1,0)</f>
        <v>0</v>
      </c>
      <c r="W7" s="88">
        <f>IF(ISNUMBER(SEARCH(", "&amp;W$2&amp;",",", "&amp;'Raw Data'!$N6&amp;",")),1,0)</f>
        <v>0</v>
      </c>
      <c r="X7" s="83">
        <f>IF('Raw Data'!O6=Code!$B$50, Code!$C$50, IF('Raw Data'!O6=Code!$B$51, Code!$C$51, IF('Raw Data'!O6=Code!$B$52, Code!$C$52, IF('Raw Data'!O6 = Code!$B$53, Code!$C$53, -1))))</f>
        <v>1</v>
      </c>
      <c r="Y7" s="83">
        <f>LOOKUP('Raw Data'!P6, Code!$B$55:$B$65, Code!$C$55:$C$65)</f>
        <v>4</v>
      </c>
      <c r="Z7" s="89">
        <f>IF('Raw Data'!Q6 = Code!$B$67, Code!$C$67, IF('Raw Data'!Q6 = Code!$B$68, Code!$C$68, IF('Raw Data'!Q6 = Code!$B$69, Code!$C$69, IF('Raw Data'!Q6 = Code!$B$70, Code!$C$70, -1))))</f>
        <v>2</v>
      </c>
      <c r="AA7" s="89">
        <f>IF('Raw Data'!R6 = Code!$B$67, Code!$C$67, IF('Raw Data'!R6 = Code!$B$68, Code!$C$68, IF('Raw Data'!R6 = Code!$B$69, Code!$C$69, IF('Raw Data'!R6 = Code!$B$70, Code!$C$70, -1))))</f>
        <v>0</v>
      </c>
      <c r="AB7" s="89">
        <f>IF('Raw Data'!S6 = Code!$B$67, Code!$C$67, IF('Raw Data'!S6 = Code!$B$68, Code!$C$68, IF('Raw Data'!S6 = Code!$B$69, Code!$C$69, IF('Raw Data'!S6 = Code!$B$70, Code!$C$70, -1))))</f>
        <v>2</v>
      </c>
      <c r="AC7" s="89">
        <f>IF('Raw Data'!T6 = Code!$B$67, Code!$C$67, IF('Raw Data'!T6 = Code!$B$68, Code!$C$68, IF('Raw Data'!T6 = Code!$B$69, Code!$C$69, IF('Raw Data'!T6 = Code!$B$70, Code!$C$70, -1))))</f>
        <v>2</v>
      </c>
      <c r="AD7" s="89">
        <f>IF('Raw Data'!U6 = Code!$B$67, Code!$C$67, IF('Raw Data'!U6 = Code!$B$68, Code!$C$68, IF('Raw Data'!U6 = Code!$B$69, Code!$C$69, IF('Raw Data'!U6 = Code!$B$70, Code!$C$70, -1))))</f>
        <v>3</v>
      </c>
      <c r="AE7" s="89">
        <f>IF('Raw Data'!V6 = Code!$B$67, Code!$C$67, IF('Raw Data'!V6 = Code!$B$68, Code!$C$68, IF('Raw Data'!V6 = Code!$B$69, Code!$C$69, IF('Raw Data'!V6 = Code!$B$70, Code!$C$70, -1))))</f>
        <v>3</v>
      </c>
    </row>
    <row r="8" spans="1:33" ht="15" customHeight="1" x14ac:dyDescent="0.2">
      <c r="A8" s="82">
        <v>6</v>
      </c>
      <c r="B8" s="83">
        <f>'Raw Data'!C7</f>
        <v>19</v>
      </c>
      <c r="C8" s="83">
        <f>IF('Raw Data'!D7 = "Yes", 1, 0)</f>
        <v>1</v>
      </c>
      <c r="D8" s="83">
        <f>LOOKUP('Raw Data'!F7, Code!$B$5:$B$9, Code!$C$5:$C$9)</f>
        <v>1</v>
      </c>
      <c r="E8" s="84">
        <v>1</v>
      </c>
      <c r="F8" s="85">
        <f>IF('Raw Data'!I7='Clean Data'!F$2, 1, 0)</f>
        <v>0</v>
      </c>
      <c r="G8" s="85">
        <f>IF('Raw Data'!$I7='Clean Data'!G$2, 1, 0)</f>
        <v>0</v>
      </c>
      <c r="H8" s="85">
        <f>IF('Raw Data'!$I7='Clean Data'!H$2, 1, 0)</f>
        <v>0</v>
      </c>
      <c r="I8" s="85">
        <f>IF('Raw Data'!$I7='Clean Data'!I$2, 1, 0)</f>
        <v>1</v>
      </c>
      <c r="J8" s="85">
        <f>IF('Raw Data'!$I7='Clean Data'!J$2, 1, 0)</f>
        <v>0</v>
      </c>
      <c r="K8" s="86">
        <v>0</v>
      </c>
      <c r="L8" s="144">
        <f>IF(ISNUMBER(SEARCH(", "&amp;L$2&amp;",",", "&amp;'Raw Data'!$J7&amp;",")),1,0)</f>
        <v>1</v>
      </c>
      <c r="M8" s="144">
        <f>IF(ISNUMBER(SEARCH(", "&amp;M$2&amp;",",", "&amp;'Raw Data'!$J7&amp;",")),1,0)</f>
        <v>1</v>
      </c>
      <c r="N8" s="144">
        <f>IF(ISNUMBER(SEARCH(", "&amp;N$2&amp;",",", "&amp;'Raw Data'!$J7&amp;",")),1,0)</f>
        <v>1</v>
      </c>
      <c r="O8" s="144">
        <f>IF(ISNUMBER(SEARCH(", "&amp;O$2&amp;",",", "&amp;'Raw Data'!$J7&amp;",")),1,0)</f>
        <v>1</v>
      </c>
      <c r="P8" s="144">
        <f>IF(ISNUMBER(SEARCH(", "&amp;P$2&amp;",",", "&amp;'Raw Data'!$J7&amp;",")),1,0)</f>
        <v>1</v>
      </c>
      <c r="Q8" s="145">
        <f>IF(ISNUMBER(SEARCH(""&amp;Q$2&amp;"",", "&amp;'Raw Data'!$J7&amp;",")),1,0)</f>
        <v>0</v>
      </c>
      <c r="R8" s="145">
        <f>IF(ISNUMBER(SEARCH(""&amp;R$2&amp;"",", "&amp;'Raw Data'!$J7&amp;",")),1,0)</f>
        <v>0</v>
      </c>
      <c r="S8" s="145">
        <f>IF(ISNUMBER(SEARCH(" "&amp;S$2&amp;"",", "&amp;'Raw Data'!$J7&amp;",")),1,0)</f>
        <v>0</v>
      </c>
      <c r="T8" s="87">
        <f>LOOKUP('Raw Data'!M7, Code!$B$34:$B$44, Code!$C$34:$C$44)</f>
        <v>4</v>
      </c>
      <c r="U8" s="88">
        <f>IF(ISNUMBER(SEARCH(", "&amp;U$2&amp;",",", "&amp;'Raw Data'!$N7&amp;",")),1,0)</f>
        <v>1</v>
      </c>
      <c r="V8" s="88">
        <f>IF(ISNUMBER(SEARCH(", "&amp;V$2&amp;",",", "&amp;'Raw Data'!$N7&amp;",")),1,0)</f>
        <v>0</v>
      </c>
      <c r="W8" s="88">
        <f>IF(ISNUMBER(SEARCH(", "&amp;W$2&amp;",",", "&amp;'Raw Data'!$N7&amp;",")),1,0)</f>
        <v>1</v>
      </c>
      <c r="X8" s="83">
        <f>IF('Raw Data'!O7=Code!$B$50, Code!$C$50, IF('Raw Data'!O7=Code!$B$51, Code!$C$51, IF('Raw Data'!O7=Code!$B$52, Code!$C$52, IF('Raw Data'!O7 = Code!$B$53, Code!$C$53, -1))))</f>
        <v>2</v>
      </c>
      <c r="Y8" s="83">
        <f>LOOKUP('Raw Data'!P7, Code!$B$55:$B$65, Code!$C$55:$C$65)</f>
        <v>4</v>
      </c>
      <c r="Z8" s="89">
        <f>IF('Raw Data'!Q7 = Code!$B$67, Code!$C$67, IF('Raw Data'!Q7 = Code!$B$68, Code!$C$68, IF('Raw Data'!Q7 = Code!$B$69, Code!$C$69, IF('Raw Data'!Q7 = Code!$B$70, Code!$C$70, -1))))</f>
        <v>3</v>
      </c>
      <c r="AA8" s="89">
        <f>IF('Raw Data'!R7 = Code!$B$67, Code!$C$67, IF('Raw Data'!R7 = Code!$B$68, Code!$C$68, IF('Raw Data'!R7 = Code!$B$69, Code!$C$69, IF('Raw Data'!R7 = Code!$B$70, Code!$C$70, -1))))</f>
        <v>1</v>
      </c>
      <c r="AB8" s="89">
        <f>IF('Raw Data'!S7 = Code!$B$67, Code!$C$67, IF('Raw Data'!S7 = Code!$B$68, Code!$C$68, IF('Raw Data'!S7 = Code!$B$69, Code!$C$69, IF('Raw Data'!S7 = Code!$B$70, Code!$C$70, -1))))</f>
        <v>2</v>
      </c>
      <c r="AC8" s="89">
        <f>IF('Raw Data'!T7 = Code!$B$67, Code!$C$67, IF('Raw Data'!T7 = Code!$B$68, Code!$C$68, IF('Raw Data'!T7 = Code!$B$69, Code!$C$69, IF('Raw Data'!T7 = Code!$B$70, Code!$C$70, -1))))</f>
        <v>2</v>
      </c>
      <c r="AD8" s="89">
        <f>IF('Raw Data'!U7 = Code!$B$67, Code!$C$67, IF('Raw Data'!U7 = Code!$B$68, Code!$C$68, IF('Raw Data'!U7 = Code!$B$69, Code!$C$69, IF('Raw Data'!U7 = Code!$B$70, Code!$C$70, -1))))</f>
        <v>3</v>
      </c>
      <c r="AE8" s="89">
        <f>IF('Raw Data'!V7 = Code!$B$67, Code!$C$67, IF('Raw Data'!V7 = Code!$B$68, Code!$C$68, IF('Raw Data'!V7 = Code!$B$69, Code!$C$69, IF('Raw Data'!V7 = Code!$B$70, Code!$C$70, -1))))</f>
        <v>3</v>
      </c>
    </row>
    <row r="9" spans="1:33" ht="15" customHeight="1" x14ac:dyDescent="0.2">
      <c r="A9" s="82">
        <v>7</v>
      </c>
      <c r="B9" s="83">
        <f>'Raw Data'!C8</f>
        <v>19</v>
      </c>
      <c r="C9" s="83">
        <f>IF('Raw Data'!D8 = "Yes", 1, 0)</f>
        <v>1</v>
      </c>
      <c r="D9" s="83">
        <f>LOOKUP('Raw Data'!F8, Code!$B$5:$B$9, Code!$C$5:$C$9)</f>
        <v>1</v>
      </c>
      <c r="E9" s="84">
        <v>1</v>
      </c>
      <c r="F9" s="85">
        <f>IF('Raw Data'!I8='Clean Data'!F$2, 1, 0)</f>
        <v>1</v>
      </c>
      <c r="G9" s="85">
        <f>IF('Raw Data'!$I8='Clean Data'!G$2, 1, 0)</f>
        <v>0</v>
      </c>
      <c r="H9" s="85">
        <f>IF('Raw Data'!$I8='Clean Data'!H$2, 1, 0)</f>
        <v>0</v>
      </c>
      <c r="I9" s="85">
        <f>IF('Raw Data'!$I8='Clean Data'!I$2, 1, 0)</f>
        <v>0</v>
      </c>
      <c r="J9" s="85">
        <f>IF('Raw Data'!$I8='Clean Data'!J$2, 1, 0)</f>
        <v>0</v>
      </c>
      <c r="K9" s="86">
        <v>0</v>
      </c>
      <c r="L9" s="144">
        <f>IF(ISNUMBER(SEARCH(", "&amp;L$2&amp;",",", "&amp;'Raw Data'!$J8&amp;",")),1,0)</f>
        <v>1</v>
      </c>
      <c r="M9" s="144">
        <f>IF(ISNUMBER(SEARCH(", "&amp;M$2&amp;",",", "&amp;'Raw Data'!$J8&amp;",")),1,0)</f>
        <v>0</v>
      </c>
      <c r="N9" s="144">
        <f>IF(ISNUMBER(SEARCH(", "&amp;N$2&amp;",",", "&amp;'Raw Data'!$J8&amp;",")),1,0)</f>
        <v>0</v>
      </c>
      <c r="O9" s="144">
        <f>IF(ISNUMBER(SEARCH(", "&amp;O$2&amp;",",", "&amp;'Raw Data'!$J8&amp;",")),1,0)</f>
        <v>0</v>
      </c>
      <c r="P9" s="144">
        <f>IF(ISNUMBER(SEARCH(", "&amp;P$2&amp;",",", "&amp;'Raw Data'!$J8&amp;",")),1,0)</f>
        <v>0</v>
      </c>
      <c r="Q9" s="145">
        <f>IF(ISNUMBER(SEARCH(""&amp;Q$2&amp;"",", "&amp;'Raw Data'!$J8&amp;",")),1,0)</f>
        <v>0</v>
      </c>
      <c r="R9" s="145">
        <f>IF(ISNUMBER(SEARCH(""&amp;R$2&amp;"",", "&amp;'Raw Data'!$J8&amp;",")),1,0)</f>
        <v>0</v>
      </c>
      <c r="S9" s="145">
        <f>IF(ISNUMBER(SEARCH(" "&amp;S$2&amp;"",", "&amp;'Raw Data'!$J8&amp;",")),1,0)</f>
        <v>0</v>
      </c>
      <c r="T9" s="87">
        <f>LOOKUP('Raw Data'!M8, Code!$B$34:$B$44, Code!$C$34:$C$44)</f>
        <v>5</v>
      </c>
      <c r="U9" s="88">
        <f>IF(ISNUMBER(SEARCH(", "&amp;U$2&amp;",",", "&amp;'Raw Data'!$N8&amp;",")),1,0)</f>
        <v>1</v>
      </c>
      <c r="V9" s="88">
        <f>IF(ISNUMBER(SEARCH(", "&amp;V$2&amp;",",", "&amp;'Raw Data'!$N8&amp;",")),1,0)</f>
        <v>0</v>
      </c>
      <c r="W9" s="88">
        <f>IF(ISNUMBER(SEARCH(", "&amp;W$2&amp;",",", "&amp;'Raw Data'!$N8&amp;",")),1,0)</f>
        <v>0</v>
      </c>
      <c r="X9" s="83">
        <f>IF('Raw Data'!O8=Code!$B$50, Code!$C$50, IF('Raw Data'!O8=Code!$B$51, Code!$C$51, IF('Raw Data'!O8=Code!$B$52, Code!$C$52, IF('Raw Data'!O8 = Code!$B$53, Code!$C$53, -1))))</f>
        <v>2</v>
      </c>
      <c r="Y9" s="83">
        <f>LOOKUP('Raw Data'!P8, Code!$B$55:$B$65, Code!$C$55:$C$65)</f>
        <v>3</v>
      </c>
      <c r="Z9" s="89">
        <f>IF('Raw Data'!Q8 = Code!$B$67, Code!$C$67, IF('Raw Data'!Q8 = Code!$B$68, Code!$C$68, IF('Raw Data'!Q8 = Code!$B$69, Code!$C$69, IF('Raw Data'!Q8 = Code!$B$70, Code!$C$70, -1))))</f>
        <v>3</v>
      </c>
      <c r="AA9" s="89">
        <f>IF('Raw Data'!R8 = Code!$B$67, Code!$C$67, IF('Raw Data'!R8 = Code!$B$68, Code!$C$68, IF('Raw Data'!R8 = Code!$B$69, Code!$C$69, IF('Raw Data'!R8 = Code!$B$70, Code!$C$70, -1))))</f>
        <v>1</v>
      </c>
      <c r="AB9" s="89">
        <f>IF('Raw Data'!S8 = Code!$B$67, Code!$C$67, IF('Raw Data'!S8 = Code!$B$68, Code!$C$68, IF('Raw Data'!S8 = Code!$B$69, Code!$C$69, IF('Raw Data'!S8 = Code!$B$70, Code!$C$70, -1))))</f>
        <v>2</v>
      </c>
      <c r="AC9" s="89">
        <f>IF('Raw Data'!T8 = Code!$B$67, Code!$C$67, IF('Raw Data'!T8 = Code!$B$68, Code!$C$68, IF('Raw Data'!T8 = Code!$B$69, Code!$C$69, IF('Raw Data'!T8 = Code!$B$70, Code!$C$70, -1))))</f>
        <v>2</v>
      </c>
      <c r="AD9" s="89">
        <f>IF('Raw Data'!U8 = Code!$B$67, Code!$C$67, IF('Raw Data'!U8 = Code!$B$68, Code!$C$68, IF('Raw Data'!U8 = Code!$B$69, Code!$C$69, IF('Raw Data'!U8 = Code!$B$70, Code!$C$70, -1))))</f>
        <v>3</v>
      </c>
      <c r="AE9" s="89">
        <f>IF('Raw Data'!V8 = Code!$B$67, Code!$C$67, IF('Raw Data'!V8 = Code!$B$68, Code!$C$68, IF('Raw Data'!V8 = Code!$B$69, Code!$C$69, IF('Raw Data'!V8 = Code!$B$70, Code!$C$70, -1))))</f>
        <v>3</v>
      </c>
    </row>
    <row r="10" spans="1:33" ht="15" customHeight="1" x14ac:dyDescent="0.2">
      <c r="A10" s="82">
        <v>8</v>
      </c>
      <c r="B10" s="83">
        <f>'Raw Data'!C9</f>
        <v>19</v>
      </c>
      <c r="C10" s="83">
        <f>IF('Raw Data'!D9 = "Yes", 1, 0)</f>
        <v>0</v>
      </c>
      <c r="D10" s="84">
        <v>0</v>
      </c>
      <c r="E10" s="83">
        <f>LOOKUP('Raw Data'!H9, Code!$B$11:$B$16, Code!$C$11:$C$16)</f>
        <v>0</v>
      </c>
      <c r="F10" s="85">
        <f>IF('Raw Data'!I9='Clean Data'!F$2, 1, 0)</f>
        <v>0</v>
      </c>
      <c r="G10" s="85">
        <f>IF('Raw Data'!$I9='Clean Data'!G$2, 1, 0)</f>
        <v>0</v>
      </c>
      <c r="H10" s="85">
        <f>IF('Raw Data'!$I9='Clean Data'!H$2, 1, 0)</f>
        <v>0</v>
      </c>
      <c r="I10" s="85">
        <f>IF('Raw Data'!$I9='Clean Data'!I$2, 1, 0)</f>
        <v>0</v>
      </c>
      <c r="J10" s="85">
        <f>IF('Raw Data'!$I9='Clean Data'!J$2, 1, 0)</f>
        <v>1</v>
      </c>
      <c r="K10" s="86">
        <v>0</v>
      </c>
      <c r="L10" s="144">
        <f>IF(ISNUMBER(SEARCH(", "&amp;L$2&amp;",",", "&amp;'Raw Data'!$J9&amp;",")),1,0)</f>
        <v>0</v>
      </c>
      <c r="M10" s="144">
        <f>IF(ISNUMBER(SEARCH(", "&amp;M$2&amp;",",", "&amp;'Raw Data'!$J9&amp;",")),1,0)</f>
        <v>0</v>
      </c>
      <c r="N10" s="144">
        <f>IF(ISNUMBER(SEARCH(", "&amp;N$2&amp;",",", "&amp;'Raw Data'!$J9&amp;",")),1,0)</f>
        <v>0</v>
      </c>
      <c r="O10" s="144">
        <f>IF(ISNUMBER(SEARCH(", "&amp;O$2&amp;",",", "&amp;'Raw Data'!$J9&amp;",")),1,0)</f>
        <v>0</v>
      </c>
      <c r="P10" s="144">
        <f>IF(ISNUMBER(SEARCH(", "&amp;P$2&amp;",",", "&amp;'Raw Data'!$J9&amp;",")),1,0)</f>
        <v>0</v>
      </c>
      <c r="Q10" s="145">
        <f>IF(ISNUMBER(SEARCH(""&amp;Q$2&amp;"",", "&amp;'Raw Data'!$J9&amp;",")),1,0)</f>
        <v>0</v>
      </c>
      <c r="R10" s="145">
        <f>IF(ISNUMBER(SEARCH(""&amp;R$2&amp;"",", "&amp;'Raw Data'!$J9&amp;",")),1,0)</f>
        <v>0</v>
      </c>
      <c r="S10" s="145">
        <f>IF(ISNUMBER(SEARCH(" "&amp;S$2&amp;"",", "&amp;'Raw Data'!$J9&amp;",")),1,0)</f>
        <v>0</v>
      </c>
      <c r="T10" s="90">
        <v>2</v>
      </c>
      <c r="U10" s="88">
        <f>IF(ISNUMBER(SEARCH(", "&amp;U$2&amp;",",", "&amp;'Raw Data'!$N9&amp;",")),1,0)</f>
        <v>0</v>
      </c>
      <c r="V10" s="88">
        <f>IF(ISNUMBER(SEARCH(", "&amp;V$2&amp;",",", "&amp;'Raw Data'!$N9&amp;",")),1,0)</f>
        <v>1</v>
      </c>
      <c r="W10" s="88">
        <f>IF(ISNUMBER(SEARCH(", "&amp;W$2&amp;",",", "&amp;'Raw Data'!$N9&amp;",")),1,0)</f>
        <v>0</v>
      </c>
      <c r="X10" s="83">
        <f>IF('Raw Data'!O9=Code!$B$50, Code!$C$50, IF('Raw Data'!O9=Code!$B$51, Code!$C$51, IF('Raw Data'!O9=Code!$B$52, Code!$C$52, IF('Raw Data'!O9 = Code!$B$53, Code!$C$53, -1))))</f>
        <v>1</v>
      </c>
      <c r="Y10" s="83">
        <f>LOOKUP('Raw Data'!P9, Code!$B$55:$B$65, Code!$C$55:$C$65)</f>
        <v>2</v>
      </c>
      <c r="Z10" s="89">
        <f>IF('Raw Data'!Q9 = Code!$B$67, Code!$C$67, IF('Raw Data'!Q9 = Code!$B$68, Code!$C$68, IF('Raw Data'!Q9 = Code!$B$69, Code!$C$69, IF('Raw Data'!Q9 = Code!$B$70, Code!$C$70, -1))))</f>
        <v>3</v>
      </c>
      <c r="AA10" s="89">
        <f>IF('Raw Data'!R9 = Code!$B$67, Code!$C$67, IF('Raw Data'!R9 = Code!$B$68, Code!$C$68, IF('Raw Data'!R9 = Code!$B$69, Code!$C$69, IF('Raw Data'!R9 = Code!$B$70, Code!$C$70, -1))))</f>
        <v>1</v>
      </c>
      <c r="AB10" s="89">
        <f>IF('Raw Data'!S9 = Code!$B$67, Code!$C$67, IF('Raw Data'!S9 = Code!$B$68, Code!$C$68, IF('Raw Data'!S9 = Code!$B$69, Code!$C$69, IF('Raw Data'!S9 = Code!$B$70, Code!$C$70, -1))))</f>
        <v>1</v>
      </c>
      <c r="AC10" s="89">
        <f>IF('Raw Data'!T9 = Code!$B$67, Code!$C$67, IF('Raw Data'!T9 = Code!$B$68, Code!$C$68, IF('Raw Data'!T9 = Code!$B$69, Code!$C$69, IF('Raw Data'!T9 = Code!$B$70, Code!$C$70, -1))))</f>
        <v>2</v>
      </c>
      <c r="AD10" s="89">
        <f>IF('Raw Data'!U9 = Code!$B$67, Code!$C$67, IF('Raw Data'!U9 = Code!$B$68, Code!$C$68, IF('Raw Data'!U9 = Code!$B$69, Code!$C$69, IF('Raw Data'!U9 = Code!$B$70, Code!$C$70, -1))))</f>
        <v>3</v>
      </c>
      <c r="AE10" s="89">
        <f>IF('Raw Data'!V9 = Code!$B$67, Code!$C$67, IF('Raw Data'!V9 = Code!$B$68, Code!$C$68, IF('Raw Data'!V9 = Code!$B$69, Code!$C$69, IF('Raw Data'!V9 = Code!$B$70, Code!$C$70, -1))))</f>
        <v>2</v>
      </c>
    </row>
    <row r="11" spans="1:33" ht="15" customHeight="1" x14ac:dyDescent="0.2">
      <c r="A11" s="82">
        <v>9</v>
      </c>
      <c r="B11" s="83">
        <f>'Raw Data'!C10</f>
        <v>20</v>
      </c>
      <c r="C11" s="83">
        <f>IF('Raw Data'!D10 = "Yes", 1, 0)</f>
        <v>1</v>
      </c>
      <c r="D11" s="83">
        <f>LOOKUP('Raw Data'!F10, Code!$B$5:$B$9, Code!$C$5:$C$9)</f>
        <v>0</v>
      </c>
      <c r="E11" s="84">
        <v>1</v>
      </c>
      <c r="F11" s="85">
        <f>IF('Raw Data'!I10='Clean Data'!F$2, 1, 0)</f>
        <v>0</v>
      </c>
      <c r="G11" s="85">
        <f>IF('Raw Data'!$I10='Clean Data'!G$2, 1, 0)</f>
        <v>0</v>
      </c>
      <c r="H11" s="85">
        <f>IF('Raw Data'!$I10='Clean Data'!H$2, 1, 0)</f>
        <v>0</v>
      </c>
      <c r="I11" s="85">
        <f>IF('Raw Data'!$I10='Clean Data'!I$2, 1, 0)</f>
        <v>0</v>
      </c>
      <c r="J11" s="85">
        <f>IF('Raw Data'!$I10='Clean Data'!J$2, 1, 0)</f>
        <v>1</v>
      </c>
      <c r="K11" s="86">
        <v>0</v>
      </c>
      <c r="L11" s="144">
        <f>IF(ISNUMBER(SEARCH(", "&amp;L$2&amp;",",", "&amp;'Raw Data'!$J10&amp;",")),1,0)</f>
        <v>0</v>
      </c>
      <c r="M11" s="144">
        <f>IF(ISNUMBER(SEARCH(", "&amp;M$2&amp;",",", "&amp;'Raw Data'!$J10&amp;",")),1,0)</f>
        <v>0</v>
      </c>
      <c r="N11" s="144">
        <f>IF(ISNUMBER(SEARCH(", "&amp;N$2&amp;",",", "&amp;'Raw Data'!$J10&amp;",")),1,0)</f>
        <v>0</v>
      </c>
      <c r="O11" s="144">
        <f>IF(ISNUMBER(SEARCH(", "&amp;O$2&amp;",",", "&amp;'Raw Data'!$J10&amp;",")),1,0)</f>
        <v>0</v>
      </c>
      <c r="P11" s="144">
        <f>IF(ISNUMBER(SEARCH(", "&amp;P$2&amp;",",", "&amp;'Raw Data'!$J10&amp;",")),1,0)</f>
        <v>0</v>
      </c>
      <c r="Q11" s="145">
        <f>IF(ISNUMBER(SEARCH(""&amp;Q$2&amp;"",", "&amp;'Raw Data'!$J10&amp;",")),1,0)</f>
        <v>0</v>
      </c>
      <c r="R11" s="145">
        <f>IF(ISNUMBER(SEARCH(""&amp;R$2&amp;"",", "&amp;'Raw Data'!$J10&amp;",")),1,0)</f>
        <v>0</v>
      </c>
      <c r="S11" s="145">
        <f>IF(ISNUMBER(SEARCH(" "&amp;S$2&amp;"",", "&amp;'Raw Data'!$J10&amp;",")),1,0)</f>
        <v>0</v>
      </c>
      <c r="T11" s="90">
        <v>2</v>
      </c>
      <c r="U11" s="88">
        <f>IF(ISNUMBER(SEARCH(", "&amp;U$2&amp;",",", "&amp;'Raw Data'!$N10&amp;",")),1,0)</f>
        <v>0</v>
      </c>
      <c r="V11" s="88">
        <f>IF(ISNUMBER(SEARCH(", "&amp;V$2&amp;",",", "&amp;'Raw Data'!$N10&amp;",")),1,0)</f>
        <v>1</v>
      </c>
      <c r="W11" s="88">
        <f>IF(ISNUMBER(SEARCH(", "&amp;W$2&amp;",",", "&amp;'Raw Data'!$N10&amp;",")),1,0)</f>
        <v>0</v>
      </c>
      <c r="X11" s="83">
        <f>IF('Raw Data'!O10=Code!$B$50, Code!$C$50, IF('Raw Data'!O10=Code!$B$51, Code!$C$51, IF('Raw Data'!O10=Code!$B$52, Code!$C$52, IF('Raw Data'!O10 = Code!$B$53, Code!$C$53, -1))))</f>
        <v>1</v>
      </c>
      <c r="Y11" s="83">
        <f>LOOKUP('Raw Data'!P10, Code!$B$55:$B$65, Code!$C$55:$C$65)</f>
        <v>2</v>
      </c>
      <c r="Z11" s="89">
        <f>IF('Raw Data'!Q10 = Code!$B$67, Code!$C$67, IF('Raw Data'!Q10 = Code!$B$68, Code!$C$68, IF('Raw Data'!Q10 = Code!$B$69, Code!$C$69, IF('Raw Data'!Q10 = Code!$B$70, Code!$C$70, -1))))</f>
        <v>2</v>
      </c>
      <c r="AA11" s="89">
        <f>IF('Raw Data'!R10 = Code!$B$67, Code!$C$67, IF('Raw Data'!R10 = Code!$B$68, Code!$C$68, IF('Raw Data'!R10 = Code!$B$69, Code!$C$69, IF('Raw Data'!R10 = Code!$B$70, Code!$C$70, -1))))</f>
        <v>3</v>
      </c>
      <c r="AB11" s="89">
        <f>IF('Raw Data'!S10 = Code!$B$67, Code!$C$67, IF('Raw Data'!S10 = Code!$B$68, Code!$C$68, IF('Raw Data'!S10 = Code!$B$69, Code!$C$69, IF('Raw Data'!S10 = Code!$B$70, Code!$C$70, -1))))</f>
        <v>1</v>
      </c>
      <c r="AC11" s="89">
        <f>IF('Raw Data'!T10 = Code!$B$67, Code!$C$67, IF('Raw Data'!T10 = Code!$B$68, Code!$C$68, IF('Raw Data'!T10 = Code!$B$69, Code!$C$69, IF('Raw Data'!T10 = Code!$B$70, Code!$C$70, -1))))</f>
        <v>3</v>
      </c>
      <c r="AD11" s="89">
        <f>IF('Raw Data'!U10 = Code!$B$67, Code!$C$67, IF('Raw Data'!U10 = Code!$B$68, Code!$C$68, IF('Raw Data'!U10 = Code!$B$69, Code!$C$69, IF('Raw Data'!U10 = Code!$B$70, Code!$C$70, -1))))</f>
        <v>3</v>
      </c>
      <c r="AE11" s="89">
        <f>IF('Raw Data'!V10 = Code!$B$67, Code!$C$67, IF('Raw Data'!V10 = Code!$B$68, Code!$C$68, IF('Raw Data'!V10 = Code!$B$69, Code!$C$69, IF('Raw Data'!V10 = Code!$B$70, Code!$C$70, -1))))</f>
        <v>2</v>
      </c>
    </row>
    <row r="12" spans="1:33" ht="15" customHeight="1" x14ac:dyDescent="0.2">
      <c r="A12" s="82">
        <v>10</v>
      </c>
      <c r="B12" s="83">
        <f>'Raw Data'!C11</f>
        <v>20</v>
      </c>
      <c r="C12" s="83">
        <f>IF('Raw Data'!D11 = "Yes", 1, 0)</f>
        <v>1</v>
      </c>
      <c r="D12" s="83">
        <f>LOOKUP('Raw Data'!F11, Code!$B$5:$B$9, Code!$C$5:$C$9)</f>
        <v>0</v>
      </c>
      <c r="E12" s="84">
        <v>1</v>
      </c>
      <c r="F12" s="85">
        <f>IF('Raw Data'!I11='Clean Data'!F$2, 1, 0)</f>
        <v>1</v>
      </c>
      <c r="G12" s="85">
        <f>IF('Raw Data'!$I11='Clean Data'!G$2, 1, 0)</f>
        <v>0</v>
      </c>
      <c r="H12" s="85">
        <f>IF('Raw Data'!$I11='Clean Data'!H$2, 1, 0)</f>
        <v>0</v>
      </c>
      <c r="I12" s="85">
        <f>IF('Raw Data'!$I11='Clean Data'!I$2, 1, 0)</f>
        <v>0</v>
      </c>
      <c r="J12" s="85">
        <f>IF('Raw Data'!$I11='Clean Data'!J$2, 1, 0)</f>
        <v>0</v>
      </c>
      <c r="K12" s="86">
        <v>0</v>
      </c>
      <c r="L12" s="144">
        <f>IF(ISNUMBER(SEARCH(", "&amp;L$2&amp;",",", "&amp;'Raw Data'!$J11&amp;",")),1,0)</f>
        <v>1</v>
      </c>
      <c r="M12" s="144">
        <f>IF(ISNUMBER(SEARCH(", "&amp;M$2&amp;",",", "&amp;'Raw Data'!$J11&amp;",")),1,0)</f>
        <v>0</v>
      </c>
      <c r="N12" s="144">
        <f>IF(ISNUMBER(SEARCH(", "&amp;N$2&amp;",",", "&amp;'Raw Data'!$J11&amp;",")),1,0)</f>
        <v>0</v>
      </c>
      <c r="O12" s="144">
        <f>IF(ISNUMBER(SEARCH(", "&amp;O$2&amp;",",", "&amp;'Raw Data'!$J11&amp;",")),1,0)</f>
        <v>0</v>
      </c>
      <c r="P12" s="144">
        <f>IF(ISNUMBER(SEARCH(", "&amp;P$2&amp;",",", "&amp;'Raw Data'!$J11&amp;",")),1,0)</f>
        <v>0</v>
      </c>
      <c r="Q12" s="145">
        <f>IF(ISNUMBER(SEARCH(""&amp;Q$2&amp;"",", "&amp;'Raw Data'!$J11&amp;",")),1,0)</f>
        <v>0</v>
      </c>
      <c r="R12" s="145">
        <f>IF(ISNUMBER(SEARCH(""&amp;R$2&amp;"",", "&amp;'Raw Data'!$J11&amp;",")),1,0)</f>
        <v>0</v>
      </c>
      <c r="S12" s="145">
        <f>IF(ISNUMBER(SEARCH(" "&amp;S$2&amp;"",", "&amp;'Raw Data'!$J11&amp;",")),1,0)</f>
        <v>0</v>
      </c>
      <c r="T12" s="87">
        <f>LOOKUP('Raw Data'!M11, Code!$B$34:$B$44, Code!$C$34:$C$44)</f>
        <v>4</v>
      </c>
      <c r="U12" s="88">
        <f>IF(ISNUMBER(SEARCH(", "&amp;U$2&amp;",",", "&amp;'Raw Data'!$N11&amp;",")),1,0)</f>
        <v>0</v>
      </c>
      <c r="V12" s="88">
        <f>IF(ISNUMBER(SEARCH(", "&amp;V$2&amp;",",", "&amp;'Raw Data'!$N11&amp;",")),1,0)</f>
        <v>1</v>
      </c>
      <c r="W12" s="88">
        <f>IF(ISNUMBER(SEARCH(", "&amp;W$2&amp;",",", "&amp;'Raw Data'!$N11&amp;",")),1,0)</f>
        <v>1</v>
      </c>
      <c r="X12" s="83">
        <f>IF('Raw Data'!O11=Code!$B$50, Code!$C$50, IF('Raw Data'!O11=Code!$B$51, Code!$C$51, IF('Raw Data'!O11=Code!$B$52, Code!$C$52, IF('Raw Data'!O11 = Code!$B$53, Code!$C$53, -1))))</f>
        <v>3</v>
      </c>
      <c r="Y12" s="83">
        <f>LOOKUP('Raw Data'!P11, Code!$B$55:$B$65, Code!$C$55:$C$65)</f>
        <v>5</v>
      </c>
      <c r="Z12" s="89">
        <f>IF('Raw Data'!Q11 = Code!$B$67, Code!$C$67, IF('Raw Data'!Q11 = Code!$B$68, Code!$C$68, IF('Raw Data'!Q11 = Code!$B$69, Code!$C$69, IF('Raw Data'!Q11 = Code!$B$70, Code!$C$70, -1))))</f>
        <v>3</v>
      </c>
      <c r="AA12" s="89">
        <f>IF('Raw Data'!R11 = Code!$B$67, Code!$C$67, IF('Raw Data'!R11 = Code!$B$68, Code!$C$68, IF('Raw Data'!R11 = Code!$B$69, Code!$C$69, IF('Raw Data'!R11 = Code!$B$70, Code!$C$70, -1))))</f>
        <v>2</v>
      </c>
      <c r="AB12" s="89">
        <f>IF('Raw Data'!S11 = Code!$B$67, Code!$C$67, IF('Raw Data'!S11 = Code!$B$68, Code!$C$68, IF('Raw Data'!S11 = Code!$B$69, Code!$C$69, IF('Raw Data'!S11 = Code!$B$70, Code!$C$70, -1))))</f>
        <v>0</v>
      </c>
      <c r="AC12" s="89">
        <f>IF('Raw Data'!T11 = Code!$B$67, Code!$C$67, IF('Raw Data'!T11 = Code!$B$68, Code!$C$68, IF('Raw Data'!T11 = Code!$B$69, Code!$C$69, IF('Raw Data'!T11 = Code!$B$70, Code!$C$70, -1))))</f>
        <v>1</v>
      </c>
      <c r="AD12" s="89">
        <f>IF('Raw Data'!U11 = Code!$B$67, Code!$C$67, IF('Raw Data'!U11 = Code!$B$68, Code!$C$68, IF('Raw Data'!U11 = Code!$B$69, Code!$C$69, IF('Raw Data'!U11 = Code!$B$70, Code!$C$70, -1))))</f>
        <v>2</v>
      </c>
      <c r="AE12" s="89">
        <f>IF('Raw Data'!V11 = Code!$B$67, Code!$C$67, IF('Raw Data'!V11 = Code!$B$68, Code!$C$68, IF('Raw Data'!V11 = Code!$B$69, Code!$C$69, IF('Raw Data'!V11 = Code!$B$70, Code!$C$70, -1))))</f>
        <v>3</v>
      </c>
    </row>
    <row r="13" spans="1:33" ht="15" customHeight="1" x14ac:dyDescent="0.2">
      <c r="A13" s="82">
        <v>11</v>
      </c>
      <c r="B13" s="83">
        <f>'Raw Data'!C12</f>
        <v>21</v>
      </c>
      <c r="C13" s="83">
        <f>IF('Raw Data'!D12 = "Yes", 1, 0)</f>
        <v>1</v>
      </c>
      <c r="D13" s="83">
        <f>LOOKUP('Raw Data'!F12, Code!$B$5:$B$9, Code!$C$5:$C$9)</f>
        <v>0</v>
      </c>
      <c r="E13" s="84">
        <v>1</v>
      </c>
      <c r="F13" s="85">
        <f>IF('Raw Data'!I12='Clean Data'!F$2, 1, 0)</f>
        <v>0</v>
      </c>
      <c r="G13" s="85">
        <f>IF('Raw Data'!$I12='Clean Data'!G$2, 1, 0)</f>
        <v>1</v>
      </c>
      <c r="H13" s="85">
        <f>IF('Raw Data'!$I12='Clean Data'!H$2, 1, 0)</f>
        <v>0</v>
      </c>
      <c r="I13" s="85">
        <f>IF('Raw Data'!$I12='Clean Data'!I$2, 1, 0)</f>
        <v>0</v>
      </c>
      <c r="J13" s="85">
        <f>IF('Raw Data'!$I12='Clean Data'!J$2, 1, 0)</f>
        <v>0</v>
      </c>
      <c r="K13" s="86">
        <v>0</v>
      </c>
      <c r="L13" s="144">
        <f>IF(ISNUMBER(SEARCH(", "&amp;L$2&amp;",",", "&amp;'Raw Data'!$J12&amp;",")),1,0)</f>
        <v>1</v>
      </c>
      <c r="M13" s="144">
        <f>IF(ISNUMBER(SEARCH(", "&amp;M$2&amp;",",", "&amp;'Raw Data'!$J12&amp;",")),1,0)</f>
        <v>0</v>
      </c>
      <c r="N13" s="144">
        <f>IF(ISNUMBER(SEARCH(", "&amp;N$2&amp;",",", "&amp;'Raw Data'!$J12&amp;",")),1,0)</f>
        <v>0</v>
      </c>
      <c r="O13" s="144">
        <f>IF(ISNUMBER(SEARCH(", "&amp;O$2&amp;",",", "&amp;'Raw Data'!$J12&amp;",")),1,0)</f>
        <v>1</v>
      </c>
      <c r="P13" s="144">
        <f>IF(ISNUMBER(SEARCH(", "&amp;P$2&amp;",",", "&amp;'Raw Data'!$J12&amp;",")),1,0)</f>
        <v>1</v>
      </c>
      <c r="Q13" s="145">
        <f>IF(ISNUMBER(SEARCH(""&amp;Q$2&amp;"",", "&amp;'Raw Data'!$J12&amp;",")),1,0)</f>
        <v>0</v>
      </c>
      <c r="R13" s="145">
        <f>IF(ISNUMBER(SEARCH(""&amp;R$2&amp;"",", "&amp;'Raw Data'!$J12&amp;",")),1,0)</f>
        <v>0</v>
      </c>
      <c r="S13" s="145">
        <f>IF(ISNUMBER(SEARCH(" "&amp;S$2&amp;"",", "&amp;'Raw Data'!$J12&amp;",")),1,0)</f>
        <v>0</v>
      </c>
      <c r="T13" s="87">
        <f>LOOKUP('Raw Data'!M12, Code!$B$34:$B$44, Code!$C$34:$C$44)</f>
        <v>2</v>
      </c>
      <c r="U13" s="88">
        <f>IF(ISNUMBER(SEARCH(", "&amp;U$2&amp;",",", "&amp;'Raw Data'!$N12&amp;",")),1,0)</f>
        <v>1</v>
      </c>
      <c r="V13" s="88">
        <f>IF(ISNUMBER(SEARCH(", "&amp;V$2&amp;",",", "&amp;'Raw Data'!$N12&amp;",")),1,0)</f>
        <v>1</v>
      </c>
      <c r="W13" s="88">
        <f>IF(ISNUMBER(SEARCH(", "&amp;W$2&amp;",",", "&amp;'Raw Data'!$N12&amp;",")),1,0)</f>
        <v>1</v>
      </c>
      <c r="X13" s="83">
        <f>IF('Raw Data'!O12=Code!$B$50, Code!$C$50, IF('Raw Data'!O12=Code!$B$51, Code!$C$51, IF('Raw Data'!O12=Code!$B$52, Code!$C$52, IF('Raw Data'!O12 = Code!$B$53, Code!$C$53, -1))))</f>
        <v>2</v>
      </c>
      <c r="Y13" s="83">
        <f>LOOKUP('Raw Data'!P12, Code!$B$55:$B$65, Code!$C$55:$C$65)</f>
        <v>3</v>
      </c>
      <c r="Z13" s="89">
        <f>IF('Raw Data'!Q12 = Code!$B$67, Code!$C$67, IF('Raw Data'!Q12 = Code!$B$68, Code!$C$68, IF('Raw Data'!Q12 = Code!$B$69, Code!$C$69, IF('Raw Data'!Q12 = Code!$B$70, Code!$C$70, -1))))</f>
        <v>3</v>
      </c>
      <c r="AA13" s="89">
        <f>IF('Raw Data'!R12 = Code!$B$67, Code!$C$67, IF('Raw Data'!R12 = Code!$B$68, Code!$C$68, IF('Raw Data'!R12 = Code!$B$69, Code!$C$69, IF('Raw Data'!R12 = Code!$B$70, Code!$C$70, -1))))</f>
        <v>1</v>
      </c>
      <c r="AB13" s="89">
        <f>IF('Raw Data'!S12 = Code!$B$67, Code!$C$67, IF('Raw Data'!S12 = Code!$B$68, Code!$C$68, IF('Raw Data'!S12 = Code!$B$69, Code!$C$69, IF('Raw Data'!S12 = Code!$B$70, Code!$C$70, -1))))</f>
        <v>2</v>
      </c>
      <c r="AC13" s="89">
        <f>IF('Raw Data'!T12 = Code!$B$67, Code!$C$67, IF('Raw Data'!T12 = Code!$B$68, Code!$C$68, IF('Raw Data'!T12 = Code!$B$69, Code!$C$69, IF('Raw Data'!T12 = Code!$B$70, Code!$C$70, -1))))</f>
        <v>3</v>
      </c>
      <c r="AD13" s="89">
        <f>IF('Raw Data'!U12 = Code!$B$67, Code!$C$67, IF('Raw Data'!U12 = Code!$B$68, Code!$C$68, IF('Raw Data'!U12 = Code!$B$69, Code!$C$69, IF('Raw Data'!U12 = Code!$B$70, Code!$C$70, -1))))</f>
        <v>3</v>
      </c>
      <c r="AE13" s="89">
        <f>IF('Raw Data'!V12 = Code!$B$67, Code!$C$67, IF('Raw Data'!V12 = Code!$B$68, Code!$C$68, IF('Raw Data'!V12 = Code!$B$69, Code!$C$69, IF('Raw Data'!V12 = Code!$B$70, Code!$C$70, -1))))</f>
        <v>1</v>
      </c>
    </row>
    <row r="14" spans="1:33" ht="15" customHeight="1" x14ac:dyDescent="0.2">
      <c r="A14" s="82">
        <v>12</v>
      </c>
      <c r="B14" s="83">
        <f>'Raw Data'!C13</f>
        <v>19</v>
      </c>
      <c r="C14" s="83">
        <f>IF('Raw Data'!D13 = "Yes", 1, 0)</f>
        <v>1</v>
      </c>
      <c r="D14" s="83">
        <f>LOOKUP('Raw Data'!F13, Code!$B$5:$B$9, Code!$C$5:$C$9)</f>
        <v>0</v>
      </c>
      <c r="E14" s="84">
        <v>1</v>
      </c>
      <c r="F14" s="85">
        <f>IF('Raw Data'!I13='Clean Data'!F$2, 1, 0)</f>
        <v>0</v>
      </c>
      <c r="G14" s="85">
        <f>IF('Raw Data'!$I13='Clean Data'!G$2, 1, 0)</f>
        <v>1</v>
      </c>
      <c r="H14" s="85">
        <f>IF('Raw Data'!$I13='Clean Data'!H$2, 1, 0)</f>
        <v>0</v>
      </c>
      <c r="I14" s="85">
        <f>IF('Raw Data'!$I13='Clean Data'!I$2, 1, 0)</f>
        <v>0</v>
      </c>
      <c r="J14" s="85">
        <f>IF('Raw Data'!$I13='Clean Data'!J$2, 1, 0)</f>
        <v>0</v>
      </c>
      <c r="K14" s="86">
        <v>0</v>
      </c>
      <c r="L14" s="144">
        <f>IF(ISNUMBER(SEARCH(", "&amp;L$2&amp;",",", "&amp;'Raw Data'!$J13&amp;",")),1,0)</f>
        <v>0</v>
      </c>
      <c r="M14" s="144">
        <f>IF(ISNUMBER(SEARCH(", "&amp;M$2&amp;",",", "&amp;'Raw Data'!$J13&amp;",")),1,0)</f>
        <v>0</v>
      </c>
      <c r="N14" s="144">
        <f>IF(ISNUMBER(SEARCH(", "&amp;N$2&amp;",",", "&amp;'Raw Data'!$J13&amp;",")),1,0)</f>
        <v>0</v>
      </c>
      <c r="O14" s="144">
        <f>IF(ISNUMBER(SEARCH(", "&amp;O$2&amp;",",", "&amp;'Raw Data'!$J13&amp;",")),1,0)</f>
        <v>1</v>
      </c>
      <c r="P14" s="144">
        <f>IF(ISNUMBER(SEARCH(", "&amp;P$2&amp;",",", "&amp;'Raw Data'!$J13&amp;",")),1,0)</f>
        <v>0</v>
      </c>
      <c r="Q14" s="145">
        <f>IF(ISNUMBER(SEARCH(""&amp;Q$2&amp;"",", "&amp;'Raw Data'!$J13&amp;",")),1,0)</f>
        <v>0</v>
      </c>
      <c r="R14" s="145">
        <f>IF(ISNUMBER(SEARCH(""&amp;R$2&amp;"",", "&amp;'Raw Data'!$J13&amp;",")),1,0)</f>
        <v>1</v>
      </c>
      <c r="S14" s="145">
        <f>IF(ISNUMBER(SEARCH(" "&amp;S$2&amp;"",", "&amp;'Raw Data'!$J13&amp;",")),1,0)</f>
        <v>0</v>
      </c>
      <c r="T14" s="87">
        <f>LOOKUP('Raw Data'!M13, Code!$B$34:$B$44, Code!$C$34:$C$44)</f>
        <v>4</v>
      </c>
      <c r="U14" s="88">
        <f>IF(ISNUMBER(SEARCH(", "&amp;U$2&amp;",",", "&amp;'Raw Data'!$N13&amp;",")),1,0)</f>
        <v>0</v>
      </c>
      <c r="V14" s="88">
        <f>IF(ISNUMBER(SEARCH(", "&amp;V$2&amp;",",", "&amp;'Raw Data'!$N13&amp;",")),1,0)</f>
        <v>0</v>
      </c>
      <c r="W14" s="88">
        <f>IF(ISNUMBER(SEARCH(", "&amp;W$2&amp;",",", "&amp;'Raw Data'!$N13&amp;",")),1,0)</f>
        <v>1</v>
      </c>
      <c r="X14" s="83">
        <f>IF('Raw Data'!O13=Code!$B$50, Code!$C$50, IF('Raw Data'!O13=Code!$B$51, Code!$C$51, IF('Raw Data'!O13=Code!$B$52, Code!$C$52, IF('Raw Data'!O13 = Code!$B$53, Code!$C$53, -1))))</f>
        <v>2</v>
      </c>
      <c r="Y14" s="83">
        <f>LOOKUP('Raw Data'!P13, Code!$B$55:$B$65, Code!$C$55:$C$65)</f>
        <v>2</v>
      </c>
      <c r="Z14" s="89">
        <f>IF('Raw Data'!Q13 = Code!$B$67, Code!$C$67, IF('Raw Data'!Q13 = Code!$B$68, Code!$C$68, IF('Raw Data'!Q13 = Code!$B$69, Code!$C$69, IF('Raw Data'!Q13 = Code!$B$70, Code!$C$70, -1))))</f>
        <v>3</v>
      </c>
      <c r="AA14" s="89">
        <f>IF('Raw Data'!R13 = Code!$B$67, Code!$C$67, IF('Raw Data'!R13 = Code!$B$68, Code!$C$68, IF('Raw Data'!R13 = Code!$B$69, Code!$C$69, IF('Raw Data'!R13 = Code!$B$70, Code!$C$70, -1))))</f>
        <v>3</v>
      </c>
      <c r="AB14" s="89">
        <f>IF('Raw Data'!S13 = Code!$B$67, Code!$C$67, IF('Raw Data'!S13 = Code!$B$68, Code!$C$68, IF('Raw Data'!S13 = Code!$B$69, Code!$C$69, IF('Raw Data'!S13 = Code!$B$70, Code!$C$70, -1))))</f>
        <v>3</v>
      </c>
      <c r="AC14" s="89">
        <f>IF('Raw Data'!T13 = Code!$B$67, Code!$C$67, IF('Raw Data'!T13 = Code!$B$68, Code!$C$68, IF('Raw Data'!T13 = Code!$B$69, Code!$C$69, IF('Raw Data'!T13 = Code!$B$70, Code!$C$70, -1))))</f>
        <v>2</v>
      </c>
      <c r="AD14" s="89">
        <f>IF('Raw Data'!U13 = Code!$B$67, Code!$C$67, IF('Raw Data'!U13 = Code!$B$68, Code!$C$68, IF('Raw Data'!U13 = Code!$B$69, Code!$C$69, IF('Raw Data'!U13 = Code!$B$70, Code!$C$70, -1))))</f>
        <v>3</v>
      </c>
      <c r="AE14" s="89">
        <f>IF('Raw Data'!V13 = Code!$B$67, Code!$C$67, IF('Raw Data'!V13 = Code!$B$68, Code!$C$68, IF('Raw Data'!V13 = Code!$B$69, Code!$C$69, IF('Raw Data'!V13 = Code!$B$70, Code!$C$70, -1))))</f>
        <v>3</v>
      </c>
    </row>
    <row r="15" spans="1:33" ht="15" customHeight="1" x14ac:dyDescent="0.2">
      <c r="A15" s="82">
        <v>13</v>
      </c>
      <c r="B15" s="83">
        <f>'Raw Data'!C14</f>
        <v>21</v>
      </c>
      <c r="C15" s="83">
        <f>IF('Raw Data'!D14 = "Yes", 1, 0)</f>
        <v>1</v>
      </c>
      <c r="D15" s="83">
        <f>LOOKUP('Raw Data'!F14, Code!$B$5:$B$9, Code!$C$5:$C$9)</f>
        <v>0</v>
      </c>
      <c r="E15" s="84">
        <v>1</v>
      </c>
      <c r="F15" s="85">
        <f>IF('Raw Data'!I14='Clean Data'!F$2, 1, 0)</f>
        <v>0</v>
      </c>
      <c r="G15" s="85">
        <f>IF('Raw Data'!$I14='Clean Data'!G$2, 1, 0)</f>
        <v>0</v>
      </c>
      <c r="H15" s="85">
        <f>IF('Raw Data'!$I14='Clean Data'!H$2, 1, 0)</f>
        <v>1</v>
      </c>
      <c r="I15" s="85">
        <f>IF('Raw Data'!$I14='Clean Data'!I$2, 1, 0)</f>
        <v>0</v>
      </c>
      <c r="J15" s="85">
        <f>IF('Raw Data'!$I14='Clean Data'!J$2, 1, 0)</f>
        <v>0</v>
      </c>
      <c r="K15" s="86">
        <v>0</v>
      </c>
      <c r="L15" s="144">
        <f>IF(ISNUMBER(SEARCH(", "&amp;L$2&amp;",",", "&amp;'Raw Data'!$J14&amp;",")),1,0)</f>
        <v>0</v>
      </c>
      <c r="M15" s="144">
        <f>IF(ISNUMBER(SEARCH(", "&amp;M$2&amp;",",", "&amp;'Raw Data'!$J14&amp;",")),1,0)</f>
        <v>0</v>
      </c>
      <c r="N15" s="144">
        <f>IF(ISNUMBER(SEARCH(", "&amp;N$2&amp;",",", "&amp;'Raw Data'!$J14&amp;",")),1,0)</f>
        <v>0</v>
      </c>
      <c r="O15" s="144">
        <f>IF(ISNUMBER(SEARCH(", "&amp;O$2&amp;",",", "&amp;'Raw Data'!$J14&amp;",")),1,0)</f>
        <v>1</v>
      </c>
      <c r="P15" s="144">
        <f>IF(ISNUMBER(SEARCH(", "&amp;P$2&amp;",",", "&amp;'Raw Data'!$J14&amp;",")),1,0)</f>
        <v>0</v>
      </c>
      <c r="Q15" s="145">
        <f>IF(ISNUMBER(SEARCH(""&amp;Q$2&amp;"",", "&amp;'Raw Data'!$J14&amp;",")),1,0)</f>
        <v>1</v>
      </c>
      <c r="R15" s="145">
        <f>IF(ISNUMBER(SEARCH(""&amp;R$2&amp;"",", "&amp;'Raw Data'!$J14&amp;",")),1,0)</f>
        <v>0</v>
      </c>
      <c r="S15" s="145">
        <f>IF(ISNUMBER(SEARCH(" "&amp;S$2&amp;"",", "&amp;'Raw Data'!$J14&amp;",")),1,0)</f>
        <v>0</v>
      </c>
      <c r="T15" s="87">
        <f>LOOKUP('Raw Data'!M14, Code!$B$34:$B$44, Code!$C$34:$C$44)</f>
        <v>1</v>
      </c>
      <c r="U15" s="88">
        <f>IF(ISNUMBER(SEARCH(", "&amp;U$2&amp;",",", "&amp;'Raw Data'!$N14&amp;",")),1,0)</f>
        <v>0</v>
      </c>
      <c r="V15" s="88">
        <f>IF(ISNUMBER(SEARCH(", "&amp;V$2&amp;",",", "&amp;'Raw Data'!$N14&amp;",")),1,0)</f>
        <v>0</v>
      </c>
      <c r="W15" s="88">
        <f>IF(ISNUMBER(SEARCH(", "&amp;W$2&amp;",",", "&amp;'Raw Data'!$N14&amp;",")),1,0)</f>
        <v>0</v>
      </c>
      <c r="X15" s="83">
        <f>IF('Raw Data'!O14=Code!$B$50, Code!$C$50, IF('Raw Data'!O14=Code!$B$51, Code!$C$51, IF('Raw Data'!O14=Code!$B$52, Code!$C$52, IF('Raw Data'!O14 = Code!$B$53, Code!$C$53, -1))))</f>
        <v>3</v>
      </c>
      <c r="Y15" s="83">
        <f>LOOKUP('Raw Data'!P14, Code!$B$55:$B$65, Code!$C$55:$C$65)</f>
        <v>2</v>
      </c>
      <c r="Z15" s="89">
        <f>IF('Raw Data'!Q14 = Code!$B$67, Code!$C$67, IF('Raw Data'!Q14 = Code!$B$68, Code!$C$68, IF('Raw Data'!Q14 = Code!$B$69, Code!$C$69, IF('Raw Data'!Q14 = Code!$B$70, Code!$C$70, -1))))</f>
        <v>3</v>
      </c>
      <c r="AA15" s="89">
        <f>IF('Raw Data'!R14 = Code!$B$67, Code!$C$67, IF('Raw Data'!R14 = Code!$B$68, Code!$C$68, IF('Raw Data'!R14 = Code!$B$69, Code!$C$69, IF('Raw Data'!R14 = Code!$B$70, Code!$C$70, -1))))</f>
        <v>2</v>
      </c>
      <c r="AB15" s="89">
        <f>IF('Raw Data'!S14 = Code!$B$67, Code!$C$67, IF('Raw Data'!S14 = Code!$B$68, Code!$C$68, IF('Raw Data'!S14 = Code!$B$69, Code!$C$69, IF('Raw Data'!S14 = Code!$B$70, Code!$C$70, -1))))</f>
        <v>2</v>
      </c>
      <c r="AC15" s="89">
        <f>IF('Raw Data'!T14 = Code!$B$67, Code!$C$67, IF('Raw Data'!T14 = Code!$B$68, Code!$C$68, IF('Raw Data'!T14 = Code!$B$69, Code!$C$69, IF('Raw Data'!T14 = Code!$B$70, Code!$C$70, -1))))</f>
        <v>3</v>
      </c>
      <c r="AD15" s="89">
        <f>IF('Raw Data'!U14 = Code!$B$67, Code!$C$67, IF('Raw Data'!U14 = Code!$B$68, Code!$C$68, IF('Raw Data'!U14 = Code!$B$69, Code!$C$69, IF('Raw Data'!U14 = Code!$B$70, Code!$C$70, -1))))</f>
        <v>3</v>
      </c>
      <c r="AE15" s="89">
        <f>IF('Raw Data'!V14 = Code!$B$67, Code!$C$67, IF('Raw Data'!V14 = Code!$B$68, Code!$C$68, IF('Raw Data'!V14 = Code!$B$69, Code!$C$69, IF('Raw Data'!V14 = Code!$B$70, Code!$C$70, -1))))</f>
        <v>3</v>
      </c>
    </row>
    <row r="16" spans="1:33" ht="15" customHeight="1" x14ac:dyDescent="0.2">
      <c r="A16" s="82">
        <v>14</v>
      </c>
      <c r="B16" s="83">
        <f>'Raw Data'!C15</f>
        <v>19</v>
      </c>
      <c r="C16" s="83">
        <f>IF('Raw Data'!D15 = "Yes", 1, 0)</f>
        <v>1</v>
      </c>
      <c r="D16" s="83">
        <f>LOOKUP('Raw Data'!F15, Code!$B$5:$B$9, Code!$C$5:$C$9)</f>
        <v>1</v>
      </c>
      <c r="E16" s="84">
        <v>1</v>
      </c>
      <c r="F16" s="85">
        <f>IF('Raw Data'!I15='Clean Data'!F$2, 1, 0)</f>
        <v>0</v>
      </c>
      <c r="G16" s="85">
        <f>IF('Raw Data'!$I15='Clean Data'!G$2, 1, 0)</f>
        <v>0</v>
      </c>
      <c r="H16" s="85">
        <f>IF('Raw Data'!$I15='Clean Data'!H$2, 1, 0)</f>
        <v>0</v>
      </c>
      <c r="I16" s="85">
        <f>IF('Raw Data'!$I15='Clean Data'!I$2, 1, 0)</f>
        <v>0</v>
      </c>
      <c r="J16" s="85">
        <f>IF('Raw Data'!$I15='Clean Data'!J$2, 1, 0)</f>
        <v>1</v>
      </c>
      <c r="K16" s="86">
        <v>0</v>
      </c>
      <c r="L16" s="144">
        <f>IF(ISNUMBER(SEARCH(", "&amp;L$2&amp;",",", "&amp;'Raw Data'!$J15&amp;",")),1,0)</f>
        <v>0</v>
      </c>
      <c r="M16" s="144">
        <f>IF(ISNUMBER(SEARCH(", "&amp;M$2&amp;",",", "&amp;'Raw Data'!$J15&amp;",")),1,0)</f>
        <v>0</v>
      </c>
      <c r="N16" s="144">
        <f>IF(ISNUMBER(SEARCH(", "&amp;N$2&amp;",",", "&amp;'Raw Data'!$J15&amp;",")),1,0)</f>
        <v>0</v>
      </c>
      <c r="O16" s="144">
        <f>IF(ISNUMBER(SEARCH(", "&amp;O$2&amp;",",", "&amp;'Raw Data'!$J15&amp;",")),1,0)</f>
        <v>0</v>
      </c>
      <c r="P16" s="144">
        <f>IF(ISNUMBER(SEARCH(", "&amp;P$2&amp;",",", "&amp;'Raw Data'!$J15&amp;",")),1,0)</f>
        <v>0</v>
      </c>
      <c r="Q16" s="145">
        <f>IF(ISNUMBER(SEARCH(""&amp;Q$2&amp;"",", "&amp;'Raw Data'!$J15&amp;",")),1,0)</f>
        <v>0</v>
      </c>
      <c r="R16" s="145">
        <f>IF(ISNUMBER(SEARCH(""&amp;R$2&amp;"",", "&amp;'Raw Data'!$J15&amp;",")),1,0)</f>
        <v>0</v>
      </c>
      <c r="S16" s="145">
        <f>IF(ISNUMBER(SEARCH(" "&amp;S$2&amp;"",", "&amp;'Raw Data'!$J15&amp;",")),1,0)</f>
        <v>0</v>
      </c>
      <c r="T16" s="90">
        <v>2</v>
      </c>
      <c r="U16" s="88">
        <f>IF(ISNUMBER(SEARCH(", "&amp;U$2&amp;",",", "&amp;'Raw Data'!$N15&amp;",")),1,0)</f>
        <v>0</v>
      </c>
      <c r="V16" s="88">
        <f>IF(ISNUMBER(SEARCH(", "&amp;V$2&amp;",",", "&amp;'Raw Data'!$N15&amp;",")),1,0)</f>
        <v>0</v>
      </c>
      <c r="W16" s="88">
        <f>IF(ISNUMBER(SEARCH(", "&amp;W$2&amp;",",", "&amp;'Raw Data'!$N15&amp;",")),1,0)</f>
        <v>1</v>
      </c>
      <c r="X16" s="83">
        <f>IF('Raw Data'!O15=Code!$B$50, Code!$C$50, IF('Raw Data'!O15=Code!$B$51, Code!$C$51, IF('Raw Data'!O15=Code!$B$52, Code!$C$52, IF('Raw Data'!O15 = Code!$B$53, Code!$C$53, -1))))</f>
        <v>3</v>
      </c>
      <c r="Y16" s="83">
        <f>LOOKUP('Raw Data'!P15, Code!$B$55:$B$65, Code!$C$55:$C$65)</f>
        <v>3</v>
      </c>
      <c r="Z16" s="89">
        <f>IF('Raw Data'!Q15 = Code!$B$67, Code!$C$67, IF('Raw Data'!Q15 = Code!$B$68, Code!$C$68, IF('Raw Data'!Q15 = Code!$B$69, Code!$C$69, IF('Raw Data'!Q15 = Code!$B$70, Code!$C$70, -1))))</f>
        <v>3</v>
      </c>
      <c r="AA16" s="89">
        <f>IF('Raw Data'!R15 = Code!$B$67, Code!$C$67, IF('Raw Data'!R15 = Code!$B$68, Code!$C$68, IF('Raw Data'!R15 = Code!$B$69, Code!$C$69, IF('Raw Data'!R15 = Code!$B$70, Code!$C$70, -1))))</f>
        <v>3</v>
      </c>
      <c r="AB16" s="89">
        <f>IF('Raw Data'!S15 = Code!$B$67, Code!$C$67, IF('Raw Data'!S15 = Code!$B$68, Code!$C$68, IF('Raw Data'!S15 = Code!$B$69, Code!$C$69, IF('Raw Data'!S15 = Code!$B$70, Code!$C$70, -1))))</f>
        <v>1</v>
      </c>
      <c r="AC16" s="89">
        <f>IF('Raw Data'!T15 = Code!$B$67, Code!$C$67, IF('Raw Data'!T15 = Code!$B$68, Code!$C$68, IF('Raw Data'!T15 = Code!$B$69, Code!$C$69, IF('Raw Data'!T15 = Code!$B$70, Code!$C$70, -1))))</f>
        <v>1</v>
      </c>
      <c r="AD16" s="89">
        <f>IF('Raw Data'!U15 = Code!$B$67, Code!$C$67, IF('Raw Data'!U15 = Code!$B$68, Code!$C$68, IF('Raw Data'!U15 = Code!$B$69, Code!$C$69, IF('Raw Data'!U15 = Code!$B$70, Code!$C$70, -1))))</f>
        <v>2</v>
      </c>
      <c r="AE16" s="89">
        <f>IF('Raw Data'!V15 = Code!$B$67, Code!$C$67, IF('Raw Data'!V15 = Code!$B$68, Code!$C$68, IF('Raw Data'!V15 = Code!$B$69, Code!$C$69, IF('Raw Data'!V15 = Code!$B$70, Code!$C$70, -1))))</f>
        <v>3</v>
      </c>
    </row>
    <row r="17" spans="1:31" ht="15" customHeight="1" x14ac:dyDescent="0.2">
      <c r="A17" s="82">
        <v>15</v>
      </c>
      <c r="B17" s="83">
        <f>'Raw Data'!C16</f>
        <v>18</v>
      </c>
      <c r="C17" s="83">
        <f>IF('Raw Data'!D16 = "Yes", 1, 0)</f>
        <v>1</v>
      </c>
      <c r="D17" s="83">
        <f>LOOKUP('Raw Data'!F16, Code!$B$5:$B$9, Code!$C$5:$C$9)</f>
        <v>0</v>
      </c>
      <c r="E17" s="84">
        <v>1</v>
      </c>
      <c r="F17" s="85">
        <f>IF('Raw Data'!I16='Clean Data'!F$2, 1, 0)</f>
        <v>0</v>
      </c>
      <c r="G17" s="85">
        <f>IF('Raw Data'!$I16='Clean Data'!G$2, 1, 0)</f>
        <v>0</v>
      </c>
      <c r="H17" s="85">
        <f>IF('Raw Data'!$I16='Clean Data'!H$2, 1, 0)</f>
        <v>0</v>
      </c>
      <c r="I17" s="85">
        <f>IF('Raw Data'!$I16='Clean Data'!I$2, 1, 0)</f>
        <v>0</v>
      </c>
      <c r="J17" s="85">
        <f>IF('Raw Data'!$I16='Clean Data'!J$2, 1, 0)</f>
        <v>1</v>
      </c>
      <c r="K17" s="86">
        <v>1</v>
      </c>
      <c r="L17" s="144">
        <f>IF(ISNUMBER(SEARCH(", "&amp;L$2&amp;",",", "&amp;'Raw Data'!$J16&amp;",")),1,0)</f>
        <v>0</v>
      </c>
      <c r="M17" s="144">
        <f>IF(ISNUMBER(SEARCH(", "&amp;M$2&amp;",",", "&amp;'Raw Data'!$J16&amp;",")),1,0)</f>
        <v>0</v>
      </c>
      <c r="N17" s="144">
        <f>IF(ISNUMBER(SEARCH(", "&amp;N$2&amp;",",", "&amp;'Raw Data'!$J16&amp;",")),1,0)</f>
        <v>0</v>
      </c>
      <c r="O17" s="144">
        <f>IF(ISNUMBER(SEARCH(", "&amp;O$2&amp;",",", "&amp;'Raw Data'!$J16&amp;",")),1,0)</f>
        <v>0</v>
      </c>
      <c r="P17" s="144">
        <f>IF(ISNUMBER(SEARCH(", "&amp;P$2&amp;",",", "&amp;'Raw Data'!$J16&amp;",")),1,0)</f>
        <v>0</v>
      </c>
      <c r="Q17" s="145">
        <f>IF(ISNUMBER(SEARCH(""&amp;Q$2&amp;"",", "&amp;'Raw Data'!$J16&amp;",")),1,0)</f>
        <v>0</v>
      </c>
      <c r="R17" s="145">
        <f>IF(ISNUMBER(SEARCH(""&amp;R$2&amp;"",", "&amp;'Raw Data'!$J16&amp;",")),1,0)</f>
        <v>0</v>
      </c>
      <c r="S17" s="145">
        <f>IF(ISNUMBER(SEARCH(" "&amp;S$2&amp;"",", "&amp;'Raw Data'!$J16&amp;",")),1,0)</f>
        <v>0</v>
      </c>
      <c r="T17" s="90">
        <v>2</v>
      </c>
      <c r="U17" s="88">
        <f>IF(ISNUMBER(SEARCH(", "&amp;U$2&amp;",",", "&amp;'Raw Data'!$N16&amp;",")),1,0)</f>
        <v>0</v>
      </c>
      <c r="V17" s="88">
        <f>IF(ISNUMBER(SEARCH(", "&amp;V$2&amp;",",", "&amp;'Raw Data'!$N16&amp;",")),1,0)</f>
        <v>1</v>
      </c>
      <c r="W17" s="88">
        <f>IF(ISNUMBER(SEARCH(", "&amp;W$2&amp;",",", "&amp;'Raw Data'!$N16&amp;",")),1,0)</f>
        <v>0</v>
      </c>
      <c r="X17" s="83">
        <f>IF('Raw Data'!O16=Code!$B$50, Code!$C$50, IF('Raw Data'!O16=Code!$B$51, Code!$C$51, IF('Raw Data'!O16=Code!$B$52, Code!$C$52, IF('Raw Data'!O16 = Code!$B$53, Code!$C$53, -1))))</f>
        <v>1</v>
      </c>
      <c r="Y17" s="83">
        <f>LOOKUP('Raw Data'!P16, Code!$B$55:$B$65, Code!$C$55:$C$65)</f>
        <v>4</v>
      </c>
      <c r="Z17" s="89">
        <f>IF('Raw Data'!Q16 = Code!$B$67, Code!$C$67, IF('Raw Data'!Q16 = Code!$B$68, Code!$C$68, IF('Raw Data'!Q16 = Code!$B$69, Code!$C$69, IF('Raw Data'!Q16 = Code!$B$70, Code!$C$70, -1))))</f>
        <v>3</v>
      </c>
      <c r="AA17" s="89">
        <f>IF('Raw Data'!R16 = Code!$B$67, Code!$C$67, IF('Raw Data'!R16 = Code!$B$68, Code!$C$68, IF('Raw Data'!R16 = Code!$B$69, Code!$C$69, IF('Raw Data'!R16 = Code!$B$70, Code!$C$70, -1))))</f>
        <v>1</v>
      </c>
      <c r="AB17" s="89">
        <f>IF('Raw Data'!S16 = Code!$B$67, Code!$C$67, IF('Raw Data'!S16 = Code!$B$68, Code!$C$68, IF('Raw Data'!S16 = Code!$B$69, Code!$C$69, IF('Raw Data'!S16 = Code!$B$70, Code!$C$70, -1))))</f>
        <v>3</v>
      </c>
      <c r="AC17" s="89">
        <f>IF('Raw Data'!T16 = Code!$B$67, Code!$C$67, IF('Raw Data'!T16 = Code!$B$68, Code!$C$68, IF('Raw Data'!T16 = Code!$B$69, Code!$C$69, IF('Raw Data'!T16 = Code!$B$70, Code!$C$70, -1))))</f>
        <v>3</v>
      </c>
      <c r="AD17" s="89">
        <f>IF('Raw Data'!U16 = Code!$B$67, Code!$C$67, IF('Raw Data'!U16 = Code!$B$68, Code!$C$68, IF('Raw Data'!U16 = Code!$B$69, Code!$C$69, IF('Raw Data'!U16 = Code!$B$70, Code!$C$70, -1))))</f>
        <v>3</v>
      </c>
      <c r="AE17" s="89">
        <f>IF('Raw Data'!V16 = Code!$B$67, Code!$C$67, IF('Raw Data'!V16 = Code!$B$68, Code!$C$68, IF('Raw Data'!V16 = Code!$B$69, Code!$C$69, IF('Raw Data'!V16 = Code!$B$70, Code!$C$70, -1))))</f>
        <v>3</v>
      </c>
    </row>
    <row r="18" spans="1:31" ht="15" customHeight="1" x14ac:dyDescent="0.2">
      <c r="A18" s="82">
        <v>16</v>
      </c>
      <c r="B18" s="83">
        <f>'Raw Data'!C17</f>
        <v>20</v>
      </c>
      <c r="C18" s="83">
        <f>IF('Raw Data'!D17 = "Yes", 1, 0)</f>
        <v>1</v>
      </c>
      <c r="D18" s="83">
        <f>LOOKUP('Raw Data'!F17, Code!$B$5:$B$9, Code!$C$5:$C$9)</f>
        <v>0</v>
      </c>
      <c r="E18" s="84">
        <v>1</v>
      </c>
      <c r="F18" s="85">
        <f>IF('Raw Data'!I17='Clean Data'!F$2, 1, 0)</f>
        <v>0</v>
      </c>
      <c r="G18" s="85">
        <f>IF('Raw Data'!$I17='Clean Data'!G$2, 1, 0)</f>
        <v>0</v>
      </c>
      <c r="H18" s="85">
        <f>IF('Raw Data'!$I17='Clean Data'!H$2, 1, 0)</f>
        <v>0</v>
      </c>
      <c r="I18" s="85">
        <f>IF('Raw Data'!$I17='Clean Data'!I$2, 1, 0)</f>
        <v>0</v>
      </c>
      <c r="J18" s="85">
        <f>IF('Raw Data'!$I17='Clean Data'!J$2, 1, 0)</f>
        <v>0</v>
      </c>
      <c r="K18" s="86">
        <v>0</v>
      </c>
      <c r="L18" s="144">
        <f>IF(ISNUMBER(SEARCH(", "&amp;L$2&amp;",",", "&amp;'Raw Data'!$J17&amp;",")),1,0)</f>
        <v>1</v>
      </c>
      <c r="M18" s="144">
        <f>IF(ISNUMBER(SEARCH(", "&amp;M$2&amp;",",", "&amp;'Raw Data'!$J17&amp;",")),1,0)</f>
        <v>0</v>
      </c>
      <c r="N18" s="144">
        <f>IF(ISNUMBER(SEARCH(", "&amp;N$2&amp;",",", "&amp;'Raw Data'!$J17&amp;",")),1,0)</f>
        <v>1</v>
      </c>
      <c r="O18" s="144">
        <f>IF(ISNUMBER(SEARCH(", "&amp;O$2&amp;",",", "&amp;'Raw Data'!$J17&amp;",")),1,0)</f>
        <v>0</v>
      </c>
      <c r="P18" s="144">
        <f>IF(ISNUMBER(SEARCH(", "&amp;P$2&amp;",",", "&amp;'Raw Data'!$J17&amp;",")),1,0)</f>
        <v>0</v>
      </c>
      <c r="Q18" s="145">
        <f>IF(ISNUMBER(SEARCH(""&amp;Q$2&amp;"",", "&amp;'Raw Data'!$J17&amp;",")),1,0)</f>
        <v>0</v>
      </c>
      <c r="R18" s="145">
        <f>IF(ISNUMBER(SEARCH(""&amp;R$2&amp;"",", "&amp;'Raw Data'!$J17&amp;",")),1,0)</f>
        <v>0</v>
      </c>
      <c r="S18" s="145">
        <f>IF(ISNUMBER(SEARCH(" "&amp;S$2&amp;"",", "&amp;'Raw Data'!$J17&amp;",")),1,0)</f>
        <v>0</v>
      </c>
      <c r="T18" s="87">
        <f>LOOKUP('Raw Data'!M17, Code!$B$34:$B$44, Code!$C$34:$C$44)</f>
        <v>7</v>
      </c>
      <c r="U18" s="88">
        <f>IF(ISNUMBER(SEARCH(", "&amp;U$2&amp;",",", "&amp;'Raw Data'!$N17&amp;",")),1,0)</f>
        <v>1</v>
      </c>
      <c r="V18" s="88">
        <f>IF(ISNUMBER(SEARCH(", "&amp;V$2&amp;",",", "&amp;'Raw Data'!$N17&amp;",")),1,0)</f>
        <v>0</v>
      </c>
      <c r="W18" s="88">
        <f>IF(ISNUMBER(SEARCH(", "&amp;W$2&amp;",",", "&amp;'Raw Data'!$N17&amp;",")),1,0)</f>
        <v>0</v>
      </c>
      <c r="X18" s="83">
        <f>IF('Raw Data'!O17=Code!$B$50, Code!$C$50, IF('Raw Data'!O17=Code!$B$51, Code!$C$51, IF('Raw Data'!O17=Code!$B$52, Code!$C$52, IF('Raw Data'!O17 = Code!$B$53, Code!$C$53, -1))))</f>
        <v>2</v>
      </c>
      <c r="Y18" s="83">
        <f>LOOKUP('Raw Data'!P17, Code!$B$55:$B$65, Code!$C$55:$C$65)</f>
        <v>1</v>
      </c>
      <c r="Z18" s="89">
        <f>IF('Raw Data'!Q17 = Code!$B$67, Code!$C$67, IF('Raw Data'!Q17 = Code!$B$68, Code!$C$68, IF('Raw Data'!Q17 = Code!$B$69, Code!$C$69, IF('Raw Data'!Q17 = Code!$B$70, Code!$C$70, -1))))</f>
        <v>3</v>
      </c>
      <c r="AA18" s="89">
        <f>IF('Raw Data'!R17 = Code!$B$67, Code!$C$67, IF('Raw Data'!R17 = Code!$B$68, Code!$C$68, IF('Raw Data'!R17 = Code!$B$69, Code!$C$69, IF('Raw Data'!R17 = Code!$B$70, Code!$C$70, -1))))</f>
        <v>3</v>
      </c>
      <c r="AB18" s="89">
        <f>IF('Raw Data'!S17 = Code!$B$67, Code!$C$67, IF('Raw Data'!S17 = Code!$B$68, Code!$C$68, IF('Raw Data'!S17 = Code!$B$69, Code!$C$69, IF('Raw Data'!S17 = Code!$B$70, Code!$C$70, -1))))</f>
        <v>2</v>
      </c>
      <c r="AC18" s="89">
        <f>IF('Raw Data'!T17 = Code!$B$67, Code!$C$67, IF('Raw Data'!T17 = Code!$B$68, Code!$C$68, IF('Raw Data'!T17 = Code!$B$69, Code!$C$69, IF('Raw Data'!T17 = Code!$B$70, Code!$C$70, -1))))</f>
        <v>2</v>
      </c>
      <c r="AD18" s="89">
        <f>IF('Raw Data'!U17 = Code!$B$67, Code!$C$67, IF('Raw Data'!U17 = Code!$B$68, Code!$C$68, IF('Raw Data'!U17 = Code!$B$69, Code!$C$69, IF('Raw Data'!U17 = Code!$B$70, Code!$C$70, -1))))</f>
        <v>3</v>
      </c>
      <c r="AE18" s="89">
        <f>IF('Raw Data'!V17 = Code!$B$67, Code!$C$67, IF('Raw Data'!V17 = Code!$B$68, Code!$C$68, IF('Raw Data'!V17 = Code!$B$69, Code!$C$69, IF('Raw Data'!V17 = Code!$B$70, Code!$C$70, -1))))</f>
        <v>3</v>
      </c>
    </row>
    <row r="19" spans="1:31" ht="15" customHeight="1" x14ac:dyDescent="0.2">
      <c r="A19" s="82">
        <v>17</v>
      </c>
      <c r="B19" s="83">
        <f>'Raw Data'!C18</f>
        <v>21</v>
      </c>
      <c r="C19" s="83">
        <f>IF('Raw Data'!D18 = "Yes", 1, 0)</f>
        <v>1</v>
      </c>
      <c r="D19" s="83">
        <f>LOOKUP('Raw Data'!F18, Code!$B$5:$B$9, Code!$C$5:$C$9)</f>
        <v>0</v>
      </c>
      <c r="E19" s="84">
        <v>1</v>
      </c>
      <c r="F19" s="85">
        <f>IF('Raw Data'!I18='Clean Data'!F$2, 1, 0)</f>
        <v>0</v>
      </c>
      <c r="G19" s="85">
        <f>IF('Raw Data'!$I18='Clean Data'!G$2, 1, 0)</f>
        <v>0</v>
      </c>
      <c r="H19" s="85">
        <f>IF('Raw Data'!$I18='Clean Data'!H$2, 1, 0)</f>
        <v>1</v>
      </c>
      <c r="I19" s="85">
        <f>IF('Raw Data'!$I18='Clean Data'!I$2, 1, 0)</f>
        <v>0</v>
      </c>
      <c r="J19" s="85">
        <f>IF('Raw Data'!$I18='Clean Data'!J$2, 1, 0)</f>
        <v>0</v>
      </c>
      <c r="K19" s="86">
        <v>0</v>
      </c>
      <c r="L19" s="144">
        <f>IF(ISNUMBER(SEARCH(", "&amp;L$2&amp;",",", "&amp;'Raw Data'!$J18&amp;",")),1,0)</f>
        <v>1</v>
      </c>
      <c r="M19" s="144">
        <f>IF(ISNUMBER(SEARCH(", "&amp;M$2&amp;",",", "&amp;'Raw Data'!$J18&amp;",")),1,0)</f>
        <v>1</v>
      </c>
      <c r="N19" s="144">
        <f>IF(ISNUMBER(SEARCH(", "&amp;N$2&amp;",",", "&amp;'Raw Data'!$J18&amp;",")),1,0)</f>
        <v>1</v>
      </c>
      <c r="O19" s="144">
        <f>IF(ISNUMBER(SEARCH(", "&amp;O$2&amp;",",", "&amp;'Raw Data'!$J18&amp;",")),1,0)</f>
        <v>0</v>
      </c>
      <c r="P19" s="144">
        <f>IF(ISNUMBER(SEARCH(", "&amp;P$2&amp;",",", "&amp;'Raw Data'!$J18&amp;",")),1,0)</f>
        <v>1</v>
      </c>
      <c r="Q19" s="145">
        <f>IF(ISNUMBER(SEARCH(""&amp;Q$2&amp;"",", "&amp;'Raw Data'!$J18&amp;",")),1,0)</f>
        <v>0</v>
      </c>
      <c r="R19" s="145">
        <f>IF(ISNUMBER(SEARCH(""&amp;R$2&amp;"",", "&amp;'Raw Data'!$J18&amp;",")),1,0)</f>
        <v>0</v>
      </c>
      <c r="S19" s="145">
        <f>IF(ISNUMBER(SEARCH(" "&amp;S$2&amp;"",", "&amp;'Raw Data'!$J18&amp;",")),1,0)</f>
        <v>0</v>
      </c>
      <c r="T19" s="87">
        <f>LOOKUP('Raw Data'!M18, Code!$B$34:$B$44, Code!$C$34:$C$44)</f>
        <v>2</v>
      </c>
      <c r="U19" s="88">
        <f>IF(ISNUMBER(SEARCH(", "&amp;U$2&amp;",",", "&amp;'Raw Data'!$N18&amp;",")),1,0)</f>
        <v>1</v>
      </c>
      <c r="V19" s="88">
        <f>IF(ISNUMBER(SEARCH(", "&amp;V$2&amp;",",", "&amp;'Raw Data'!$N18&amp;",")),1,0)</f>
        <v>1</v>
      </c>
      <c r="W19" s="88">
        <f>IF(ISNUMBER(SEARCH(", "&amp;W$2&amp;",",", "&amp;'Raw Data'!$N18&amp;",")),1,0)</f>
        <v>0</v>
      </c>
      <c r="X19" s="83">
        <f>IF('Raw Data'!O18=Code!$B$50, Code!$C$50, IF('Raw Data'!O18=Code!$B$51, Code!$C$51, IF('Raw Data'!O18=Code!$B$52, Code!$C$52, IF('Raw Data'!O18 = Code!$B$53, Code!$C$53, -1))))</f>
        <v>3</v>
      </c>
      <c r="Y19" s="83">
        <f>LOOKUP('Raw Data'!P18, Code!$B$55:$B$65, Code!$C$55:$C$65)</f>
        <v>2</v>
      </c>
      <c r="Z19" s="89">
        <f>IF('Raw Data'!Q18 = Code!$B$67, Code!$C$67, IF('Raw Data'!Q18 = Code!$B$68, Code!$C$68, IF('Raw Data'!Q18 = Code!$B$69, Code!$C$69, IF('Raw Data'!Q18 = Code!$B$70, Code!$C$70, -1))))</f>
        <v>3</v>
      </c>
      <c r="AA19" s="89">
        <f>IF('Raw Data'!R18 = Code!$B$67, Code!$C$67, IF('Raw Data'!R18 = Code!$B$68, Code!$C$68, IF('Raw Data'!R18 = Code!$B$69, Code!$C$69, IF('Raw Data'!R18 = Code!$B$70, Code!$C$70, -1))))</f>
        <v>2</v>
      </c>
      <c r="AB19" s="89">
        <f>IF('Raw Data'!S18 = Code!$B$67, Code!$C$67, IF('Raw Data'!S18 = Code!$B$68, Code!$C$68, IF('Raw Data'!S18 = Code!$B$69, Code!$C$69, IF('Raw Data'!S18 = Code!$B$70, Code!$C$70, -1))))</f>
        <v>2</v>
      </c>
      <c r="AC19" s="89">
        <f>IF('Raw Data'!T18 = Code!$B$67, Code!$C$67, IF('Raw Data'!T18 = Code!$B$68, Code!$C$68, IF('Raw Data'!T18 = Code!$B$69, Code!$C$69, IF('Raw Data'!T18 = Code!$B$70, Code!$C$70, -1))))</f>
        <v>2</v>
      </c>
      <c r="AD19" s="89">
        <f>IF('Raw Data'!U18 = Code!$B$67, Code!$C$67, IF('Raw Data'!U18 = Code!$B$68, Code!$C$68, IF('Raw Data'!U18 = Code!$B$69, Code!$C$69, IF('Raw Data'!U18 = Code!$B$70, Code!$C$70, -1))))</f>
        <v>3</v>
      </c>
      <c r="AE19" s="89">
        <f>IF('Raw Data'!V18 = Code!$B$67, Code!$C$67, IF('Raw Data'!V18 = Code!$B$68, Code!$C$68, IF('Raw Data'!V18 = Code!$B$69, Code!$C$69, IF('Raw Data'!V18 = Code!$B$70, Code!$C$70, -1))))</f>
        <v>3</v>
      </c>
    </row>
    <row r="20" spans="1:31" ht="15" customHeight="1" x14ac:dyDescent="0.2">
      <c r="A20" s="82">
        <v>18</v>
      </c>
      <c r="B20" s="83">
        <f>'Raw Data'!C19</f>
        <v>21</v>
      </c>
      <c r="C20" s="83">
        <f>IF('Raw Data'!D19 = "Yes", 1, 0)</f>
        <v>1</v>
      </c>
      <c r="D20" s="83">
        <f>LOOKUP('Raw Data'!F19, Code!$B$5:$B$9, Code!$C$5:$C$9)</f>
        <v>0</v>
      </c>
      <c r="E20" s="84">
        <v>1</v>
      </c>
      <c r="F20" s="85">
        <f>IF('Raw Data'!I19='Clean Data'!F$2, 1, 0)</f>
        <v>1</v>
      </c>
      <c r="G20" s="85">
        <f>IF('Raw Data'!$I19='Clean Data'!G$2, 1, 0)</f>
        <v>0</v>
      </c>
      <c r="H20" s="85">
        <f>IF('Raw Data'!$I19='Clean Data'!H$2, 1, 0)</f>
        <v>0</v>
      </c>
      <c r="I20" s="85">
        <f>IF('Raw Data'!$I19='Clean Data'!I$2, 1, 0)</f>
        <v>0</v>
      </c>
      <c r="J20" s="85">
        <f>IF('Raw Data'!$I19='Clean Data'!J$2, 1, 0)</f>
        <v>0</v>
      </c>
      <c r="K20" s="86">
        <v>0</v>
      </c>
      <c r="L20" s="144">
        <f>IF(ISNUMBER(SEARCH(", "&amp;L$2&amp;",",", "&amp;'Raw Data'!$J19&amp;",")),1,0)</f>
        <v>1</v>
      </c>
      <c r="M20" s="144">
        <f>IF(ISNUMBER(SEARCH(", "&amp;M$2&amp;",",", "&amp;'Raw Data'!$J19&amp;",")),1,0)</f>
        <v>0</v>
      </c>
      <c r="N20" s="144">
        <f>IF(ISNUMBER(SEARCH(", "&amp;N$2&amp;",",", "&amp;'Raw Data'!$J19&amp;",")),1,0)</f>
        <v>0</v>
      </c>
      <c r="O20" s="144">
        <f>IF(ISNUMBER(SEARCH(", "&amp;O$2&amp;",",", "&amp;'Raw Data'!$J19&amp;",")),1,0)</f>
        <v>0</v>
      </c>
      <c r="P20" s="144">
        <f>IF(ISNUMBER(SEARCH(", "&amp;P$2&amp;",",", "&amp;'Raw Data'!$J19&amp;",")),1,0)</f>
        <v>0</v>
      </c>
      <c r="Q20" s="145">
        <f>IF(ISNUMBER(SEARCH(""&amp;Q$2&amp;"",", "&amp;'Raw Data'!$J19&amp;",")),1,0)</f>
        <v>0</v>
      </c>
      <c r="R20" s="145">
        <f>IF(ISNUMBER(SEARCH(""&amp;R$2&amp;"",", "&amp;'Raw Data'!$J19&amp;",")),1,0)</f>
        <v>0</v>
      </c>
      <c r="S20" s="145">
        <f>IF(ISNUMBER(SEARCH(" "&amp;S$2&amp;"",", "&amp;'Raw Data'!$J19&amp;",")),1,0)</f>
        <v>0</v>
      </c>
      <c r="T20" s="87">
        <f>LOOKUP('Raw Data'!M19, Code!$B$34:$B$44, Code!$C$34:$C$44)</f>
        <v>4</v>
      </c>
      <c r="U20" s="88">
        <f>IF(ISNUMBER(SEARCH(", "&amp;U$2&amp;",",", "&amp;'Raw Data'!$N19&amp;",")),1,0)</f>
        <v>0</v>
      </c>
      <c r="V20" s="88">
        <f>IF(ISNUMBER(SEARCH(", "&amp;V$2&amp;",",", "&amp;'Raw Data'!$N19&amp;",")),1,0)</f>
        <v>1</v>
      </c>
      <c r="W20" s="88">
        <f>IF(ISNUMBER(SEARCH(", "&amp;W$2&amp;",",", "&amp;'Raw Data'!$N19&amp;",")),1,0)</f>
        <v>1</v>
      </c>
      <c r="X20" s="83">
        <f>IF('Raw Data'!O19=Code!$B$50, Code!$C$50, IF('Raw Data'!O19=Code!$B$51, Code!$C$51, IF('Raw Data'!O19=Code!$B$52, Code!$C$52, IF('Raw Data'!O19 = Code!$B$53, Code!$C$53, -1))))</f>
        <v>2</v>
      </c>
      <c r="Y20" s="83">
        <f>LOOKUP('Raw Data'!P19, Code!$B$55:$B$65, Code!$C$55:$C$65)</f>
        <v>6</v>
      </c>
      <c r="Z20" s="89">
        <f>IF('Raw Data'!Q19 = Code!$B$67, Code!$C$67, IF('Raw Data'!Q19 = Code!$B$68, Code!$C$68, IF('Raw Data'!Q19 = Code!$B$69, Code!$C$69, IF('Raw Data'!Q19 = Code!$B$70, Code!$C$70, -1))))</f>
        <v>3</v>
      </c>
      <c r="AA20" s="89">
        <f>IF('Raw Data'!R19 = Code!$B$67, Code!$C$67, IF('Raw Data'!R19 = Code!$B$68, Code!$C$68, IF('Raw Data'!R19 = Code!$B$69, Code!$C$69, IF('Raw Data'!R19 = Code!$B$70, Code!$C$70, -1))))</f>
        <v>3</v>
      </c>
      <c r="AB20" s="89">
        <f>IF('Raw Data'!S19 = Code!$B$67, Code!$C$67, IF('Raw Data'!S19 = Code!$B$68, Code!$C$68, IF('Raw Data'!S19 = Code!$B$69, Code!$C$69, IF('Raw Data'!S19 = Code!$B$70, Code!$C$70, -1))))</f>
        <v>2</v>
      </c>
      <c r="AC20" s="89">
        <f>IF('Raw Data'!T19 = Code!$B$67, Code!$C$67, IF('Raw Data'!T19 = Code!$B$68, Code!$C$68, IF('Raw Data'!T19 = Code!$B$69, Code!$C$69, IF('Raw Data'!T19 = Code!$B$70, Code!$C$70, -1))))</f>
        <v>2</v>
      </c>
      <c r="AD20" s="89">
        <f>IF('Raw Data'!U19 = Code!$B$67, Code!$C$67, IF('Raw Data'!U19 = Code!$B$68, Code!$C$68, IF('Raw Data'!U19 = Code!$B$69, Code!$C$69, IF('Raw Data'!U19 = Code!$B$70, Code!$C$70, -1))))</f>
        <v>3</v>
      </c>
      <c r="AE20" s="89">
        <f>IF('Raw Data'!V19 = Code!$B$67, Code!$C$67, IF('Raw Data'!V19 = Code!$B$68, Code!$C$68, IF('Raw Data'!V19 = Code!$B$69, Code!$C$69, IF('Raw Data'!V19 = Code!$B$70, Code!$C$70, -1))))</f>
        <v>3</v>
      </c>
    </row>
    <row r="21" spans="1:31" ht="15" customHeight="1" x14ac:dyDescent="0.2">
      <c r="A21" s="82">
        <v>19</v>
      </c>
      <c r="B21" s="83">
        <f>'Raw Data'!C20</f>
        <v>19</v>
      </c>
      <c r="C21" s="83">
        <f>IF('Raw Data'!D20 = "Yes", 1, 0)</f>
        <v>1</v>
      </c>
      <c r="D21" s="83">
        <f>LOOKUP('Raw Data'!F20, Code!$B$5:$B$9, Code!$C$5:$C$9)</f>
        <v>3</v>
      </c>
      <c r="E21" s="84">
        <v>1</v>
      </c>
      <c r="F21" s="85">
        <f>IF('Raw Data'!I20='Clean Data'!F$2, 1, 0)</f>
        <v>1</v>
      </c>
      <c r="G21" s="85">
        <f>IF('Raw Data'!$I20='Clean Data'!G$2, 1, 0)</f>
        <v>0</v>
      </c>
      <c r="H21" s="85">
        <f>IF('Raw Data'!$I20='Clean Data'!H$2, 1, 0)</f>
        <v>0</v>
      </c>
      <c r="I21" s="85">
        <f>IF('Raw Data'!$I20='Clean Data'!I$2, 1, 0)</f>
        <v>0</v>
      </c>
      <c r="J21" s="85">
        <f>IF('Raw Data'!$I20='Clean Data'!J$2, 1, 0)</f>
        <v>0</v>
      </c>
      <c r="K21" s="86">
        <v>0</v>
      </c>
      <c r="L21" s="144">
        <f>IF(ISNUMBER(SEARCH(", "&amp;L$2&amp;",",", "&amp;'Raw Data'!$J20&amp;",")),1,0)</f>
        <v>1</v>
      </c>
      <c r="M21" s="144">
        <f>IF(ISNUMBER(SEARCH(", "&amp;M$2&amp;",",", "&amp;'Raw Data'!$J20&amp;",")),1,0)</f>
        <v>0</v>
      </c>
      <c r="N21" s="144">
        <f>IF(ISNUMBER(SEARCH(", "&amp;N$2&amp;",",", "&amp;'Raw Data'!$J20&amp;",")),1,0)</f>
        <v>0</v>
      </c>
      <c r="O21" s="144">
        <f>IF(ISNUMBER(SEARCH(", "&amp;O$2&amp;",",", "&amp;'Raw Data'!$J20&amp;",")),1,0)</f>
        <v>0</v>
      </c>
      <c r="P21" s="144">
        <f>IF(ISNUMBER(SEARCH(", "&amp;P$2&amp;",",", "&amp;'Raw Data'!$J20&amp;",")),1,0)</f>
        <v>1</v>
      </c>
      <c r="Q21" s="145">
        <f>IF(ISNUMBER(SEARCH(""&amp;Q$2&amp;"",", "&amp;'Raw Data'!$J20&amp;",")),1,0)</f>
        <v>1</v>
      </c>
      <c r="R21" s="145">
        <f>IF(ISNUMBER(SEARCH(""&amp;R$2&amp;"",", "&amp;'Raw Data'!$J20&amp;",")),1,0)</f>
        <v>0</v>
      </c>
      <c r="S21" s="145">
        <f>IF(ISNUMBER(SEARCH(" "&amp;S$2&amp;"",", "&amp;'Raw Data'!$J20&amp;",")),1,0)</f>
        <v>0</v>
      </c>
      <c r="T21" s="87">
        <f>LOOKUP('Raw Data'!M20, Code!$B$34:$B$44, Code!$C$34:$C$44)</f>
        <v>1</v>
      </c>
      <c r="U21" s="88">
        <f>IF(ISNUMBER(SEARCH(", "&amp;U$2&amp;",",", "&amp;'Raw Data'!$N20&amp;",")),1,0)</f>
        <v>0</v>
      </c>
      <c r="V21" s="88">
        <f>IF(ISNUMBER(SEARCH(", "&amp;V$2&amp;",",", "&amp;'Raw Data'!$N20&amp;",")),1,0)</f>
        <v>0</v>
      </c>
      <c r="W21" s="88">
        <f>IF(ISNUMBER(SEARCH(", "&amp;W$2&amp;",",", "&amp;'Raw Data'!$N20&amp;",")),1,0)</f>
        <v>0</v>
      </c>
      <c r="X21" s="83">
        <f>IF('Raw Data'!O20=Code!$B$50, Code!$C$50, IF('Raw Data'!O20=Code!$B$51, Code!$C$51, IF('Raw Data'!O20=Code!$B$52, Code!$C$52, IF('Raw Data'!O20 = Code!$B$53, Code!$C$53, -1))))</f>
        <v>2</v>
      </c>
      <c r="Y21" s="83">
        <f>LOOKUP('Raw Data'!P20, Code!$B$55:$B$65, Code!$C$55:$C$65)</f>
        <v>2</v>
      </c>
      <c r="Z21" s="89">
        <f>IF('Raw Data'!Q20 = Code!$B$67, Code!$C$67, IF('Raw Data'!Q20 = Code!$B$68, Code!$C$68, IF('Raw Data'!Q20 = Code!$B$69, Code!$C$69, IF('Raw Data'!Q20 = Code!$B$70, Code!$C$70, -1))))</f>
        <v>3</v>
      </c>
      <c r="AA21" s="89">
        <f>IF('Raw Data'!R20 = Code!$B$67, Code!$C$67, IF('Raw Data'!R20 = Code!$B$68, Code!$C$68, IF('Raw Data'!R20 = Code!$B$69, Code!$C$69, IF('Raw Data'!R20 = Code!$B$70, Code!$C$70, -1))))</f>
        <v>3</v>
      </c>
      <c r="AB21" s="89">
        <f>IF('Raw Data'!S20 = Code!$B$67, Code!$C$67, IF('Raw Data'!S20 = Code!$B$68, Code!$C$68, IF('Raw Data'!S20 = Code!$B$69, Code!$C$69, IF('Raw Data'!S20 = Code!$B$70, Code!$C$70, -1))))</f>
        <v>2</v>
      </c>
      <c r="AC21" s="89">
        <f>IF('Raw Data'!T20 = Code!$B$67, Code!$C$67, IF('Raw Data'!T20 = Code!$B$68, Code!$C$68, IF('Raw Data'!T20 = Code!$B$69, Code!$C$69, IF('Raw Data'!T20 = Code!$B$70, Code!$C$70, -1))))</f>
        <v>2</v>
      </c>
      <c r="AD21" s="89">
        <f>IF('Raw Data'!U20 = Code!$B$67, Code!$C$67, IF('Raw Data'!U20 = Code!$B$68, Code!$C$68, IF('Raw Data'!U20 = Code!$B$69, Code!$C$69, IF('Raw Data'!U20 = Code!$B$70, Code!$C$70, -1))))</f>
        <v>2</v>
      </c>
      <c r="AE21" s="89">
        <f>IF('Raw Data'!V20 = Code!$B$67, Code!$C$67, IF('Raw Data'!V20 = Code!$B$68, Code!$C$68, IF('Raw Data'!V20 = Code!$B$69, Code!$C$69, IF('Raw Data'!V20 = Code!$B$70, Code!$C$70, -1))))</f>
        <v>2</v>
      </c>
    </row>
    <row r="22" spans="1:31" ht="15" customHeight="1" x14ac:dyDescent="0.2">
      <c r="A22" s="82">
        <v>20</v>
      </c>
      <c r="B22" s="83">
        <f>'Raw Data'!C21</f>
        <v>20</v>
      </c>
      <c r="C22" s="83">
        <f>IF('Raw Data'!D21 = "Yes", 1, 0)</f>
        <v>1</v>
      </c>
      <c r="D22" s="83">
        <f>LOOKUP('Raw Data'!F21, Code!$B$5:$B$9, Code!$C$5:$C$9)</f>
        <v>1</v>
      </c>
      <c r="E22" s="84">
        <v>1</v>
      </c>
      <c r="F22" s="85">
        <f>IF('Raw Data'!I21='Clean Data'!F$2, 1, 0)</f>
        <v>0</v>
      </c>
      <c r="G22" s="85">
        <f>IF('Raw Data'!$I21='Clean Data'!G$2, 1, 0)</f>
        <v>0</v>
      </c>
      <c r="H22" s="85">
        <f>IF('Raw Data'!$I21='Clean Data'!H$2, 1, 0)</f>
        <v>1</v>
      </c>
      <c r="I22" s="85">
        <f>IF('Raw Data'!$I21='Clean Data'!I$2, 1, 0)</f>
        <v>0</v>
      </c>
      <c r="J22" s="85">
        <f>IF('Raw Data'!$I21='Clean Data'!J$2, 1, 0)</f>
        <v>0</v>
      </c>
      <c r="K22" s="86">
        <v>0</v>
      </c>
      <c r="L22" s="144">
        <f>IF(ISNUMBER(SEARCH(", "&amp;L$2&amp;",",", "&amp;'Raw Data'!$J21&amp;",")),1,0)</f>
        <v>1</v>
      </c>
      <c r="M22" s="144">
        <f>IF(ISNUMBER(SEARCH(", "&amp;M$2&amp;",",", "&amp;'Raw Data'!$J21&amp;",")),1,0)</f>
        <v>1</v>
      </c>
      <c r="N22" s="144">
        <f>IF(ISNUMBER(SEARCH(", "&amp;N$2&amp;",",", "&amp;'Raw Data'!$J21&amp;",")),1,0)</f>
        <v>1</v>
      </c>
      <c r="O22" s="144">
        <f>IF(ISNUMBER(SEARCH(", "&amp;O$2&amp;",",", "&amp;'Raw Data'!$J21&amp;",")),1,0)</f>
        <v>1</v>
      </c>
      <c r="P22" s="144">
        <f>IF(ISNUMBER(SEARCH(", "&amp;P$2&amp;",",", "&amp;'Raw Data'!$J21&amp;",")),1,0)</f>
        <v>1</v>
      </c>
      <c r="Q22" s="145">
        <f>IF(ISNUMBER(SEARCH(""&amp;Q$2&amp;"",", "&amp;'Raw Data'!$J21&amp;",")),1,0)</f>
        <v>0</v>
      </c>
      <c r="R22" s="145">
        <f>IF(ISNUMBER(SEARCH(""&amp;R$2&amp;"",", "&amp;'Raw Data'!$J21&amp;",")),1,0)</f>
        <v>0</v>
      </c>
      <c r="S22" s="145">
        <f>IF(ISNUMBER(SEARCH(" "&amp;S$2&amp;"",", "&amp;'Raw Data'!$J21&amp;",")),1,0)</f>
        <v>0</v>
      </c>
      <c r="T22" s="87">
        <f>LOOKUP('Raw Data'!M21, Code!$B$34:$B$44, Code!$C$34:$C$44)</f>
        <v>0</v>
      </c>
      <c r="U22" s="88">
        <f>IF(ISNUMBER(SEARCH(", "&amp;U$2&amp;",",", "&amp;'Raw Data'!$N21&amp;",")),1,0)</f>
        <v>1</v>
      </c>
      <c r="V22" s="88">
        <f>IF(ISNUMBER(SEARCH(", "&amp;V$2&amp;",",", "&amp;'Raw Data'!$N21&amp;",")),1,0)</f>
        <v>1</v>
      </c>
      <c r="W22" s="88">
        <f>IF(ISNUMBER(SEARCH(", "&amp;W$2&amp;",",", "&amp;'Raw Data'!$N21&amp;",")),1,0)</f>
        <v>1</v>
      </c>
      <c r="X22" s="83">
        <f>IF('Raw Data'!O21=Code!$B$50, Code!$C$50, IF('Raw Data'!O21=Code!$B$51, Code!$C$51, IF('Raw Data'!O21=Code!$B$52, Code!$C$52, IF('Raw Data'!O21 = Code!$B$53, Code!$C$53, -1))))</f>
        <v>3</v>
      </c>
      <c r="Y22" s="83">
        <f>LOOKUP('Raw Data'!P21, Code!$B$55:$B$65, Code!$C$55:$C$65)</f>
        <v>1</v>
      </c>
      <c r="Z22" s="89">
        <f>IF('Raw Data'!Q21 = Code!$B$67, Code!$C$67, IF('Raw Data'!Q21 = Code!$B$68, Code!$C$68, IF('Raw Data'!Q21 = Code!$B$69, Code!$C$69, IF('Raw Data'!Q21 = Code!$B$70, Code!$C$70, -1))))</f>
        <v>3</v>
      </c>
      <c r="AA22" s="89">
        <f>IF('Raw Data'!R21 = Code!$B$67, Code!$C$67, IF('Raw Data'!R21 = Code!$B$68, Code!$C$68, IF('Raw Data'!R21 = Code!$B$69, Code!$C$69, IF('Raw Data'!R21 = Code!$B$70, Code!$C$70, -1))))</f>
        <v>2</v>
      </c>
      <c r="AB22" s="89">
        <f>IF('Raw Data'!S21 = Code!$B$67, Code!$C$67, IF('Raw Data'!S21 = Code!$B$68, Code!$C$68, IF('Raw Data'!S21 = Code!$B$69, Code!$C$69, IF('Raw Data'!S21 = Code!$B$70, Code!$C$70, -1))))</f>
        <v>2</v>
      </c>
      <c r="AC22" s="89">
        <f>IF('Raw Data'!T21 = Code!$B$67, Code!$C$67, IF('Raw Data'!T21 = Code!$B$68, Code!$C$68, IF('Raw Data'!T21 = Code!$B$69, Code!$C$69, IF('Raw Data'!T21 = Code!$B$70, Code!$C$70, -1))))</f>
        <v>1</v>
      </c>
      <c r="AD22" s="89">
        <f>IF('Raw Data'!U21 = Code!$B$67, Code!$C$67, IF('Raw Data'!U21 = Code!$B$68, Code!$C$68, IF('Raw Data'!U21 = Code!$B$69, Code!$C$69, IF('Raw Data'!U21 = Code!$B$70, Code!$C$70, -1))))</f>
        <v>2</v>
      </c>
      <c r="AE22" s="89">
        <f>IF('Raw Data'!V21 = Code!$B$67, Code!$C$67, IF('Raw Data'!V21 = Code!$B$68, Code!$C$68, IF('Raw Data'!V21 = Code!$B$69, Code!$C$69, IF('Raw Data'!V21 = Code!$B$70, Code!$C$70, -1))))</f>
        <v>3</v>
      </c>
    </row>
    <row r="23" spans="1:31" ht="15" customHeight="1" x14ac:dyDescent="0.2">
      <c r="A23" s="82">
        <v>21</v>
      </c>
      <c r="B23" s="83">
        <f>'Raw Data'!C22</f>
        <v>19</v>
      </c>
      <c r="C23" s="83">
        <f>IF('Raw Data'!D22 = "Yes", 1, 0)</f>
        <v>1</v>
      </c>
      <c r="D23" s="83">
        <f>LOOKUP('Raw Data'!F22, Code!$B$5:$B$9, Code!$C$5:$C$9)</f>
        <v>2</v>
      </c>
      <c r="E23" s="84">
        <v>1</v>
      </c>
      <c r="F23" s="85">
        <f>IF('Raw Data'!I22='Clean Data'!F$2, 1, 0)</f>
        <v>0</v>
      </c>
      <c r="G23" s="85">
        <f>IF('Raw Data'!$I22='Clean Data'!G$2, 1, 0)</f>
        <v>0</v>
      </c>
      <c r="H23" s="85">
        <f>IF('Raw Data'!$I22='Clean Data'!H$2, 1, 0)</f>
        <v>1</v>
      </c>
      <c r="I23" s="85">
        <f>IF('Raw Data'!$I22='Clean Data'!I$2, 1, 0)</f>
        <v>0</v>
      </c>
      <c r="J23" s="85">
        <f>IF('Raw Data'!$I22='Clean Data'!J$2, 1, 0)</f>
        <v>0</v>
      </c>
      <c r="K23" s="86">
        <v>0</v>
      </c>
      <c r="L23" s="144">
        <f>IF(ISNUMBER(SEARCH(", "&amp;L$2&amp;",",", "&amp;'Raw Data'!$J22&amp;",")),1,0)</f>
        <v>1</v>
      </c>
      <c r="M23" s="144">
        <f>IF(ISNUMBER(SEARCH(", "&amp;M$2&amp;",",", "&amp;'Raw Data'!$J22&amp;",")),1,0)</f>
        <v>1</v>
      </c>
      <c r="N23" s="144">
        <f>IF(ISNUMBER(SEARCH(", "&amp;N$2&amp;",",", "&amp;'Raw Data'!$J22&amp;",")),1,0)</f>
        <v>0</v>
      </c>
      <c r="O23" s="144">
        <f>IF(ISNUMBER(SEARCH(", "&amp;O$2&amp;",",", "&amp;'Raw Data'!$J22&amp;",")),1,0)</f>
        <v>0</v>
      </c>
      <c r="P23" s="144">
        <f>IF(ISNUMBER(SEARCH(", "&amp;P$2&amp;",",", "&amp;'Raw Data'!$J22&amp;",")),1,0)</f>
        <v>0</v>
      </c>
      <c r="Q23" s="145">
        <f>IF(ISNUMBER(SEARCH(""&amp;Q$2&amp;"",", "&amp;'Raw Data'!$J22&amp;",")),1,0)</f>
        <v>0</v>
      </c>
      <c r="R23" s="145">
        <f>IF(ISNUMBER(SEARCH(""&amp;R$2&amp;"",", "&amp;'Raw Data'!$J22&amp;",")),1,0)</f>
        <v>0</v>
      </c>
      <c r="S23" s="145">
        <f>IF(ISNUMBER(SEARCH(" "&amp;S$2&amp;"",", "&amp;'Raw Data'!$J22&amp;",")),1,0)</f>
        <v>0</v>
      </c>
      <c r="T23" s="87">
        <f>LOOKUP('Raw Data'!M22, Code!$B$34:$B$44, Code!$C$34:$C$44)</f>
        <v>1</v>
      </c>
      <c r="U23" s="88">
        <f>IF(ISNUMBER(SEARCH(", "&amp;U$2&amp;",",", "&amp;'Raw Data'!$N22&amp;",")),1,0)</f>
        <v>1</v>
      </c>
      <c r="V23" s="88">
        <f>IF(ISNUMBER(SEARCH(", "&amp;V$2&amp;",",", "&amp;'Raw Data'!$N22&amp;",")),1,0)</f>
        <v>1</v>
      </c>
      <c r="W23" s="88">
        <f>IF(ISNUMBER(SEARCH(", "&amp;W$2&amp;",",", "&amp;'Raw Data'!$N22&amp;",")),1,0)</f>
        <v>1</v>
      </c>
      <c r="X23" s="83">
        <f>IF('Raw Data'!O22=Code!$B$50, Code!$C$50, IF('Raw Data'!O22=Code!$B$51, Code!$C$51, IF('Raw Data'!O22=Code!$B$52, Code!$C$52, IF('Raw Data'!O22 = Code!$B$53, Code!$C$53, -1))))</f>
        <v>1</v>
      </c>
      <c r="Y23" s="83">
        <f>LOOKUP('Raw Data'!P22, Code!$B$55:$B$65, Code!$C$55:$C$65)</f>
        <v>2</v>
      </c>
      <c r="Z23" s="89">
        <f>IF('Raw Data'!Q22 = Code!$B$67, Code!$C$67, IF('Raw Data'!Q22 = Code!$B$68, Code!$C$68, IF('Raw Data'!Q22 = Code!$B$69, Code!$C$69, IF('Raw Data'!Q22 = Code!$B$70, Code!$C$70, -1))))</f>
        <v>2</v>
      </c>
      <c r="AA23" s="89">
        <f>IF('Raw Data'!R22 = Code!$B$67, Code!$C$67, IF('Raw Data'!R22 = Code!$B$68, Code!$C$68, IF('Raw Data'!R22 = Code!$B$69, Code!$C$69, IF('Raw Data'!R22 = Code!$B$70, Code!$C$70, -1))))</f>
        <v>2</v>
      </c>
      <c r="AB23" s="89">
        <f>IF('Raw Data'!S22 = Code!$B$67, Code!$C$67, IF('Raw Data'!S22 = Code!$B$68, Code!$C$68, IF('Raw Data'!S22 = Code!$B$69, Code!$C$69, IF('Raw Data'!S22 = Code!$B$70, Code!$C$70, -1))))</f>
        <v>2</v>
      </c>
      <c r="AC23" s="89">
        <f>IF('Raw Data'!T22 = Code!$B$67, Code!$C$67, IF('Raw Data'!T22 = Code!$B$68, Code!$C$68, IF('Raw Data'!T22 = Code!$B$69, Code!$C$69, IF('Raw Data'!T22 = Code!$B$70, Code!$C$70, -1))))</f>
        <v>2</v>
      </c>
      <c r="AD23" s="89">
        <f>IF('Raw Data'!U22 = Code!$B$67, Code!$C$67, IF('Raw Data'!U22 = Code!$B$68, Code!$C$68, IF('Raw Data'!U22 = Code!$B$69, Code!$C$69, IF('Raw Data'!U22 = Code!$B$70, Code!$C$70, -1))))</f>
        <v>3</v>
      </c>
      <c r="AE23" s="89">
        <f>IF('Raw Data'!V22 = Code!$B$67, Code!$C$67, IF('Raw Data'!V22 = Code!$B$68, Code!$C$68, IF('Raw Data'!V22 = Code!$B$69, Code!$C$69, IF('Raw Data'!V22 = Code!$B$70, Code!$C$70, -1))))</f>
        <v>2</v>
      </c>
    </row>
    <row r="24" spans="1:31" ht="15" customHeight="1" x14ac:dyDescent="0.2">
      <c r="A24" s="82">
        <v>22</v>
      </c>
      <c r="B24" s="83">
        <f>'Raw Data'!C23</f>
        <v>22</v>
      </c>
      <c r="C24" s="83">
        <f>IF('Raw Data'!D23 = "Yes", 1, 0)</f>
        <v>1</v>
      </c>
      <c r="D24" s="83">
        <f>LOOKUP('Raw Data'!F23, Code!$B$5:$B$9, Code!$C$5:$C$9)</f>
        <v>0</v>
      </c>
      <c r="E24" s="84">
        <v>1</v>
      </c>
      <c r="F24" s="85">
        <f>IF('Raw Data'!I23='Clean Data'!F$2, 1, 0)</f>
        <v>0</v>
      </c>
      <c r="G24" s="85">
        <f>IF('Raw Data'!$I23='Clean Data'!G$2, 1, 0)</f>
        <v>1</v>
      </c>
      <c r="H24" s="85">
        <f>IF('Raw Data'!$I23='Clean Data'!H$2, 1, 0)</f>
        <v>0</v>
      </c>
      <c r="I24" s="85">
        <f>IF('Raw Data'!$I23='Clean Data'!I$2, 1, 0)</f>
        <v>0</v>
      </c>
      <c r="J24" s="85">
        <f>IF('Raw Data'!$I23='Clean Data'!J$2, 1, 0)</f>
        <v>0</v>
      </c>
      <c r="K24" s="86">
        <v>0</v>
      </c>
      <c r="L24" s="144">
        <f>IF(ISNUMBER(SEARCH(", "&amp;L$2&amp;",",", "&amp;'Raw Data'!$J23&amp;",")),1,0)</f>
        <v>1</v>
      </c>
      <c r="M24" s="144">
        <f>IF(ISNUMBER(SEARCH(", "&amp;M$2&amp;",",", "&amp;'Raw Data'!$J23&amp;",")),1,0)</f>
        <v>0</v>
      </c>
      <c r="N24" s="144">
        <f>IF(ISNUMBER(SEARCH(", "&amp;N$2&amp;",",", "&amp;'Raw Data'!$J23&amp;",")),1,0)</f>
        <v>0</v>
      </c>
      <c r="O24" s="144">
        <f>IF(ISNUMBER(SEARCH(", "&amp;O$2&amp;",",", "&amp;'Raw Data'!$J23&amp;",")),1,0)</f>
        <v>0</v>
      </c>
      <c r="P24" s="144">
        <f>IF(ISNUMBER(SEARCH(", "&amp;P$2&amp;",",", "&amp;'Raw Data'!$J23&amp;",")),1,0)</f>
        <v>0</v>
      </c>
      <c r="Q24" s="145">
        <f>IF(ISNUMBER(SEARCH(""&amp;Q$2&amp;"",", "&amp;'Raw Data'!$J23&amp;",")),1,0)</f>
        <v>0</v>
      </c>
      <c r="R24" s="145">
        <f>IF(ISNUMBER(SEARCH(""&amp;R$2&amp;"",", "&amp;'Raw Data'!$J23&amp;",")),1,0)</f>
        <v>0</v>
      </c>
      <c r="S24" s="145">
        <f>IF(ISNUMBER(SEARCH(" "&amp;S$2&amp;"",", "&amp;'Raw Data'!$J23&amp;",")),1,0)</f>
        <v>0</v>
      </c>
      <c r="T24" s="87">
        <f>LOOKUP('Raw Data'!M23, Code!$B$34:$B$44, Code!$C$34:$C$44)</f>
        <v>1</v>
      </c>
      <c r="U24" s="88">
        <f>IF(ISNUMBER(SEARCH(", "&amp;U$2&amp;",",", "&amp;'Raw Data'!$N23&amp;",")),1,0)</f>
        <v>0</v>
      </c>
      <c r="V24" s="88">
        <f>IF(ISNUMBER(SEARCH(", "&amp;V$2&amp;",",", "&amp;'Raw Data'!$N23&amp;",")),1,0)</f>
        <v>0</v>
      </c>
      <c r="W24" s="88">
        <f>IF(ISNUMBER(SEARCH(", "&amp;W$2&amp;",",", "&amp;'Raw Data'!$N23&amp;",")),1,0)</f>
        <v>1</v>
      </c>
      <c r="X24" s="83">
        <f>IF('Raw Data'!O23=Code!$B$50, Code!$C$50, IF('Raw Data'!O23=Code!$B$51, Code!$C$51, IF('Raw Data'!O23=Code!$B$52, Code!$C$52, IF('Raw Data'!O23 = Code!$B$53, Code!$C$53, -1))))</f>
        <v>3</v>
      </c>
      <c r="Y24" s="83">
        <f>LOOKUP('Raw Data'!P23, Code!$B$55:$B$65, Code!$C$55:$C$65)</f>
        <v>1</v>
      </c>
      <c r="Z24" s="89">
        <f>IF('Raw Data'!Q23 = Code!$B$67, Code!$C$67, IF('Raw Data'!Q23 = Code!$B$68, Code!$C$68, IF('Raw Data'!Q23 = Code!$B$69, Code!$C$69, IF('Raw Data'!Q23 = Code!$B$70, Code!$C$70, -1))))</f>
        <v>3</v>
      </c>
      <c r="AA24" s="89">
        <f>IF('Raw Data'!R23 = Code!$B$67, Code!$C$67, IF('Raw Data'!R23 = Code!$B$68, Code!$C$68, IF('Raw Data'!R23 = Code!$B$69, Code!$C$69, IF('Raw Data'!R23 = Code!$B$70, Code!$C$70, -1))))</f>
        <v>2</v>
      </c>
      <c r="AB24" s="89">
        <f>IF('Raw Data'!S23 = Code!$B$67, Code!$C$67, IF('Raw Data'!S23 = Code!$B$68, Code!$C$68, IF('Raw Data'!S23 = Code!$B$69, Code!$C$69, IF('Raw Data'!S23 = Code!$B$70, Code!$C$70, -1))))</f>
        <v>1</v>
      </c>
      <c r="AC24" s="89">
        <f>IF('Raw Data'!T23 = Code!$B$67, Code!$C$67, IF('Raw Data'!T23 = Code!$B$68, Code!$C$68, IF('Raw Data'!T23 = Code!$B$69, Code!$C$69, IF('Raw Data'!T23 = Code!$B$70, Code!$C$70, -1))))</f>
        <v>2</v>
      </c>
      <c r="AD24" s="89">
        <f>IF('Raw Data'!U23 = Code!$B$67, Code!$C$67, IF('Raw Data'!U23 = Code!$B$68, Code!$C$68, IF('Raw Data'!U23 = Code!$B$69, Code!$C$69, IF('Raw Data'!U23 = Code!$B$70, Code!$C$70, -1))))</f>
        <v>0</v>
      </c>
      <c r="AE24" s="89">
        <f>IF('Raw Data'!V23 = Code!$B$67, Code!$C$67, IF('Raw Data'!V23 = Code!$B$68, Code!$C$68, IF('Raw Data'!V23 = Code!$B$69, Code!$C$69, IF('Raw Data'!V23 = Code!$B$70, Code!$C$70, -1))))</f>
        <v>2</v>
      </c>
    </row>
    <row r="25" spans="1:31" ht="15" customHeight="1" x14ac:dyDescent="0.2">
      <c r="A25" s="82">
        <v>23</v>
      </c>
      <c r="B25" s="83">
        <f>'Raw Data'!C24</f>
        <v>20</v>
      </c>
      <c r="C25" s="83">
        <f>IF('Raw Data'!D24 = "Yes", 1, 0)</f>
        <v>1</v>
      </c>
      <c r="D25" s="83">
        <f>LOOKUP('Raw Data'!F24, Code!$B$5:$B$9, Code!$C$5:$C$9)</f>
        <v>0</v>
      </c>
      <c r="E25" s="84">
        <v>1</v>
      </c>
      <c r="F25" s="85">
        <f>IF('Raw Data'!I24='Clean Data'!F$2, 1, 0)</f>
        <v>0</v>
      </c>
      <c r="G25" s="85">
        <f>IF('Raw Data'!$I24='Clean Data'!G$2, 1, 0)</f>
        <v>0</v>
      </c>
      <c r="H25" s="85">
        <f>IF('Raw Data'!$I24='Clean Data'!H$2, 1, 0)</f>
        <v>0</v>
      </c>
      <c r="I25" s="85">
        <f>IF('Raw Data'!$I24='Clean Data'!I$2, 1, 0)</f>
        <v>1</v>
      </c>
      <c r="J25" s="85">
        <f>IF('Raw Data'!$I24='Clean Data'!J$2, 1, 0)</f>
        <v>0</v>
      </c>
      <c r="K25" s="86">
        <v>0</v>
      </c>
      <c r="L25" s="144">
        <f>IF(ISNUMBER(SEARCH(", "&amp;L$2&amp;",",", "&amp;'Raw Data'!$J24&amp;",")),1,0)</f>
        <v>1</v>
      </c>
      <c r="M25" s="144">
        <f>IF(ISNUMBER(SEARCH(", "&amp;M$2&amp;",",", "&amp;'Raw Data'!$J24&amp;",")),1,0)</f>
        <v>0</v>
      </c>
      <c r="N25" s="144">
        <f>IF(ISNUMBER(SEARCH(", "&amp;N$2&amp;",",", "&amp;'Raw Data'!$J24&amp;",")),1,0)</f>
        <v>0</v>
      </c>
      <c r="O25" s="144">
        <f>IF(ISNUMBER(SEARCH(", "&amp;O$2&amp;",",", "&amp;'Raw Data'!$J24&amp;",")),1,0)</f>
        <v>0</v>
      </c>
      <c r="P25" s="144">
        <f>IF(ISNUMBER(SEARCH(", "&amp;P$2&amp;",",", "&amp;'Raw Data'!$J24&amp;",")),1,0)</f>
        <v>0</v>
      </c>
      <c r="Q25" s="145">
        <f>IF(ISNUMBER(SEARCH(""&amp;Q$2&amp;"",", "&amp;'Raw Data'!$J24&amp;",")),1,0)</f>
        <v>0</v>
      </c>
      <c r="R25" s="145">
        <f>IF(ISNUMBER(SEARCH(""&amp;R$2&amp;"",", "&amp;'Raw Data'!$J24&amp;",")),1,0)</f>
        <v>0</v>
      </c>
      <c r="S25" s="145">
        <f>IF(ISNUMBER(SEARCH(" "&amp;S$2&amp;"",", "&amp;'Raw Data'!$J24&amp;",")),1,0)</f>
        <v>0</v>
      </c>
      <c r="T25" s="87">
        <f>LOOKUP('Raw Data'!M24, Code!$B$34:$B$44, Code!$C$34:$C$44)</f>
        <v>5</v>
      </c>
      <c r="U25" s="88">
        <f>IF(ISNUMBER(SEARCH(", "&amp;U$2&amp;",",", "&amp;'Raw Data'!$N24&amp;",")),1,0)</f>
        <v>0</v>
      </c>
      <c r="V25" s="88">
        <f>IF(ISNUMBER(SEARCH(", "&amp;V$2&amp;",",", "&amp;'Raw Data'!$N24&amp;",")),1,0)</f>
        <v>1</v>
      </c>
      <c r="W25" s="88">
        <f>IF(ISNUMBER(SEARCH(", "&amp;W$2&amp;",",", "&amp;'Raw Data'!$N24&amp;",")),1,0)</f>
        <v>0</v>
      </c>
      <c r="X25" s="83">
        <f>IF('Raw Data'!O24=Code!$B$50, Code!$C$50, IF('Raw Data'!O24=Code!$B$51, Code!$C$51, IF('Raw Data'!O24=Code!$B$52, Code!$C$52, IF('Raw Data'!O24 = Code!$B$53, Code!$C$53, -1))))</f>
        <v>2</v>
      </c>
      <c r="Y25" s="83">
        <f>LOOKUP('Raw Data'!P24, Code!$B$55:$B$65, Code!$C$55:$C$65)</f>
        <v>5</v>
      </c>
      <c r="Z25" s="89">
        <f>IF('Raw Data'!Q24 = Code!$B$67, Code!$C$67, IF('Raw Data'!Q24 = Code!$B$68, Code!$C$68, IF('Raw Data'!Q24 = Code!$B$69, Code!$C$69, IF('Raw Data'!Q24 = Code!$B$70, Code!$C$70, -1))))</f>
        <v>3</v>
      </c>
      <c r="AA25" s="89">
        <f>IF('Raw Data'!R24 = Code!$B$67, Code!$C$67, IF('Raw Data'!R24 = Code!$B$68, Code!$C$68, IF('Raw Data'!R24 = Code!$B$69, Code!$C$69, IF('Raw Data'!R24 = Code!$B$70, Code!$C$70, -1))))</f>
        <v>1</v>
      </c>
      <c r="AB25" s="89">
        <f>IF('Raw Data'!S24 = Code!$B$67, Code!$C$67, IF('Raw Data'!S24 = Code!$B$68, Code!$C$68, IF('Raw Data'!S24 = Code!$B$69, Code!$C$69, IF('Raw Data'!S24 = Code!$B$70, Code!$C$70, -1))))</f>
        <v>0</v>
      </c>
      <c r="AC25" s="89">
        <f>IF('Raw Data'!T24 = Code!$B$67, Code!$C$67, IF('Raw Data'!T24 = Code!$B$68, Code!$C$68, IF('Raw Data'!T24 = Code!$B$69, Code!$C$69, IF('Raw Data'!T24 = Code!$B$70, Code!$C$70, -1))))</f>
        <v>1</v>
      </c>
      <c r="AD25" s="89">
        <f>IF('Raw Data'!U24 = Code!$B$67, Code!$C$67, IF('Raw Data'!U24 = Code!$B$68, Code!$C$68, IF('Raw Data'!U24 = Code!$B$69, Code!$C$69, IF('Raw Data'!U24 = Code!$B$70, Code!$C$70, -1))))</f>
        <v>3</v>
      </c>
      <c r="AE25" s="89">
        <f>IF('Raw Data'!V24 = Code!$B$67, Code!$C$67, IF('Raw Data'!V24 = Code!$B$68, Code!$C$68, IF('Raw Data'!V24 = Code!$B$69, Code!$C$69, IF('Raw Data'!V24 = Code!$B$70, Code!$C$70, -1))))</f>
        <v>1</v>
      </c>
    </row>
    <row r="26" spans="1:31" ht="15" customHeight="1" x14ac:dyDescent="0.2">
      <c r="A26" s="82">
        <v>24</v>
      </c>
      <c r="B26" s="83">
        <f>'Raw Data'!C25</f>
        <v>20</v>
      </c>
      <c r="C26" s="83">
        <f>IF('Raw Data'!D25 = "Yes", 1, 0)</f>
        <v>1</v>
      </c>
      <c r="D26" s="83">
        <f>LOOKUP('Raw Data'!F25, Code!$B$5:$B$9, Code!$C$5:$C$9)</f>
        <v>0</v>
      </c>
      <c r="E26" s="84">
        <v>1</v>
      </c>
      <c r="F26" s="85">
        <f>IF('Raw Data'!I25='Clean Data'!F$2, 1, 0)</f>
        <v>0</v>
      </c>
      <c r="G26" s="85">
        <f>IF('Raw Data'!$I25='Clean Data'!G$2, 1, 0)</f>
        <v>0</v>
      </c>
      <c r="H26" s="85">
        <f>IF('Raw Data'!$I25='Clean Data'!H$2, 1, 0)</f>
        <v>0</v>
      </c>
      <c r="I26" s="85">
        <f>IF('Raw Data'!$I25='Clean Data'!I$2, 1, 0)</f>
        <v>0</v>
      </c>
      <c r="J26" s="85">
        <f>IF('Raw Data'!$I25='Clean Data'!J$2, 1, 0)</f>
        <v>0</v>
      </c>
      <c r="K26" s="86">
        <v>0</v>
      </c>
      <c r="L26" s="144">
        <f>IF(ISNUMBER(SEARCH(", "&amp;L$2&amp;",",", "&amp;'Raw Data'!$J25&amp;",")),1,0)</f>
        <v>1</v>
      </c>
      <c r="M26" s="144">
        <f>IF(ISNUMBER(SEARCH(", "&amp;M$2&amp;",",", "&amp;'Raw Data'!$J25&amp;",")),1,0)</f>
        <v>1</v>
      </c>
      <c r="N26" s="144">
        <f>IF(ISNUMBER(SEARCH(", "&amp;N$2&amp;",",", "&amp;'Raw Data'!$J25&amp;",")),1,0)</f>
        <v>0</v>
      </c>
      <c r="O26" s="144">
        <f>IF(ISNUMBER(SEARCH(", "&amp;O$2&amp;",",", "&amp;'Raw Data'!$J25&amp;",")),1,0)</f>
        <v>0</v>
      </c>
      <c r="P26" s="144">
        <f>IF(ISNUMBER(SEARCH(", "&amp;P$2&amp;",",", "&amp;'Raw Data'!$J25&amp;",")),1,0)</f>
        <v>1</v>
      </c>
      <c r="Q26" s="145">
        <f>IF(ISNUMBER(SEARCH(""&amp;Q$2&amp;"",", "&amp;'Raw Data'!$J25&amp;",")),1,0)</f>
        <v>0</v>
      </c>
      <c r="R26" s="145">
        <f>IF(ISNUMBER(SEARCH(""&amp;R$2&amp;"",", "&amp;'Raw Data'!$J25&amp;",")),1,0)</f>
        <v>0</v>
      </c>
      <c r="S26" s="145">
        <f>IF(ISNUMBER(SEARCH(" "&amp;S$2&amp;"",", "&amp;'Raw Data'!$J25&amp;",")),1,0)</f>
        <v>0</v>
      </c>
      <c r="T26" s="87">
        <f>LOOKUP('Raw Data'!M25, Code!$B$34:$B$44, Code!$C$34:$C$44)</f>
        <v>2</v>
      </c>
      <c r="U26" s="88">
        <f>IF(ISNUMBER(SEARCH(", "&amp;U$2&amp;",",", "&amp;'Raw Data'!$N25&amp;",")),1,0)</f>
        <v>0</v>
      </c>
      <c r="V26" s="88">
        <f>IF(ISNUMBER(SEARCH(", "&amp;V$2&amp;",",", "&amp;'Raw Data'!$N25&amp;",")),1,0)</f>
        <v>0</v>
      </c>
      <c r="W26" s="88">
        <f>IF(ISNUMBER(SEARCH(", "&amp;W$2&amp;",",", "&amp;'Raw Data'!$N25&amp;",")),1,0)</f>
        <v>1</v>
      </c>
      <c r="X26" s="83">
        <f>IF('Raw Data'!O25=Code!$B$50, Code!$C$50, IF('Raw Data'!O25=Code!$B$51, Code!$C$51, IF('Raw Data'!O25=Code!$B$52, Code!$C$52, IF('Raw Data'!O25 = Code!$B$53, Code!$C$53, -1))))</f>
        <v>2</v>
      </c>
      <c r="Y26" s="83">
        <f>LOOKUP('Raw Data'!P25, Code!$B$55:$B$65, Code!$C$55:$C$65)</f>
        <v>2</v>
      </c>
      <c r="Z26" s="89">
        <f>IF('Raw Data'!Q25 = Code!$B$67, Code!$C$67, IF('Raw Data'!Q25 = Code!$B$68, Code!$C$68, IF('Raw Data'!Q25 = Code!$B$69, Code!$C$69, IF('Raw Data'!Q25 = Code!$B$70, Code!$C$70, -1))))</f>
        <v>3</v>
      </c>
      <c r="AA26" s="89">
        <f>IF('Raw Data'!R25 = Code!$B$67, Code!$C$67, IF('Raw Data'!R25 = Code!$B$68, Code!$C$68, IF('Raw Data'!R25 = Code!$B$69, Code!$C$69, IF('Raw Data'!R25 = Code!$B$70, Code!$C$70, -1))))</f>
        <v>2</v>
      </c>
      <c r="AB26" s="89">
        <f>IF('Raw Data'!S25 = Code!$B$67, Code!$C$67, IF('Raw Data'!S25 = Code!$B$68, Code!$C$68, IF('Raw Data'!S25 = Code!$B$69, Code!$C$69, IF('Raw Data'!S25 = Code!$B$70, Code!$C$70, -1))))</f>
        <v>3</v>
      </c>
      <c r="AC26" s="89">
        <f>IF('Raw Data'!T25 = Code!$B$67, Code!$C$67, IF('Raw Data'!T25 = Code!$B$68, Code!$C$68, IF('Raw Data'!T25 = Code!$B$69, Code!$C$69, IF('Raw Data'!T25 = Code!$B$70, Code!$C$70, -1))))</f>
        <v>3</v>
      </c>
      <c r="AD26" s="89">
        <f>IF('Raw Data'!U25 = Code!$B$67, Code!$C$67, IF('Raw Data'!U25 = Code!$B$68, Code!$C$68, IF('Raw Data'!U25 = Code!$B$69, Code!$C$69, IF('Raw Data'!U25 = Code!$B$70, Code!$C$70, -1))))</f>
        <v>3</v>
      </c>
      <c r="AE26" s="89">
        <f>IF('Raw Data'!V25 = Code!$B$67, Code!$C$67, IF('Raw Data'!V25 = Code!$B$68, Code!$C$68, IF('Raw Data'!V25 = Code!$B$69, Code!$C$69, IF('Raw Data'!V25 = Code!$B$70, Code!$C$70, -1))))</f>
        <v>2</v>
      </c>
    </row>
    <row r="27" spans="1:31" ht="15" customHeight="1" x14ac:dyDescent="0.2">
      <c r="A27" s="82">
        <v>25</v>
      </c>
      <c r="B27" s="83">
        <f>'Raw Data'!C26</f>
        <v>21</v>
      </c>
      <c r="C27" s="83">
        <f>IF('Raw Data'!D26 = "Yes", 1, 0)</f>
        <v>1</v>
      </c>
      <c r="D27" s="83">
        <f>LOOKUP('Raw Data'!F26, Code!$B$5:$B$9, Code!$C$5:$C$9)</f>
        <v>0</v>
      </c>
      <c r="E27" s="84">
        <v>1</v>
      </c>
      <c r="F27" s="85">
        <f>IF('Raw Data'!I26='Clean Data'!F$2, 1, 0)</f>
        <v>0</v>
      </c>
      <c r="G27" s="85">
        <f>IF('Raw Data'!$I26='Clean Data'!G$2, 1, 0)</f>
        <v>0</v>
      </c>
      <c r="H27" s="85">
        <f>IF('Raw Data'!$I26='Clean Data'!H$2, 1, 0)</f>
        <v>0</v>
      </c>
      <c r="I27" s="85">
        <f>IF('Raw Data'!$I26='Clean Data'!I$2, 1, 0)</f>
        <v>1</v>
      </c>
      <c r="J27" s="85">
        <f>IF('Raw Data'!$I26='Clean Data'!J$2, 1, 0)</f>
        <v>0</v>
      </c>
      <c r="K27" s="86">
        <v>0</v>
      </c>
      <c r="L27" s="144">
        <f>IF(ISNUMBER(SEARCH(", "&amp;L$2&amp;",",", "&amp;'Raw Data'!$J26&amp;",")),1,0)</f>
        <v>1</v>
      </c>
      <c r="M27" s="144">
        <f>IF(ISNUMBER(SEARCH(", "&amp;M$2&amp;",",", "&amp;'Raw Data'!$J26&amp;",")),1,0)</f>
        <v>0</v>
      </c>
      <c r="N27" s="144">
        <f>IF(ISNUMBER(SEARCH(", "&amp;N$2&amp;",",", "&amp;'Raw Data'!$J26&amp;",")),1,0)</f>
        <v>1</v>
      </c>
      <c r="O27" s="144">
        <f>IF(ISNUMBER(SEARCH(", "&amp;O$2&amp;",",", "&amp;'Raw Data'!$J26&amp;",")),1,0)</f>
        <v>0</v>
      </c>
      <c r="P27" s="144">
        <f>IF(ISNUMBER(SEARCH(", "&amp;P$2&amp;",",", "&amp;'Raw Data'!$J26&amp;",")),1,0)</f>
        <v>1</v>
      </c>
      <c r="Q27" s="145">
        <f>IF(ISNUMBER(SEARCH(""&amp;Q$2&amp;"",", "&amp;'Raw Data'!$J26&amp;",")),1,0)</f>
        <v>0</v>
      </c>
      <c r="R27" s="145">
        <f>IF(ISNUMBER(SEARCH(""&amp;R$2&amp;"",", "&amp;'Raw Data'!$J26&amp;",")),1,0)</f>
        <v>0</v>
      </c>
      <c r="S27" s="145">
        <f>IF(ISNUMBER(SEARCH(" "&amp;S$2&amp;"",", "&amp;'Raw Data'!$J26&amp;",")),1,0)</f>
        <v>0</v>
      </c>
      <c r="T27" s="87">
        <f>LOOKUP('Raw Data'!M26, Code!$B$34:$B$44, Code!$C$34:$C$44)</f>
        <v>1</v>
      </c>
      <c r="U27" s="88">
        <f>IF(ISNUMBER(SEARCH(", "&amp;U$2&amp;",",", "&amp;'Raw Data'!$N26&amp;",")),1,0)</f>
        <v>0</v>
      </c>
      <c r="V27" s="88">
        <f>IF(ISNUMBER(SEARCH(", "&amp;V$2&amp;",",", "&amp;'Raw Data'!$N26&amp;",")),1,0)</f>
        <v>0</v>
      </c>
      <c r="W27" s="88">
        <f>IF(ISNUMBER(SEARCH(", "&amp;W$2&amp;",",", "&amp;'Raw Data'!$N26&amp;",")),1,0)</f>
        <v>1</v>
      </c>
      <c r="X27" s="83">
        <f>IF('Raw Data'!O26=Code!$B$50, Code!$C$50, IF('Raw Data'!O26=Code!$B$51, Code!$C$51, IF('Raw Data'!O26=Code!$B$52, Code!$C$52, IF('Raw Data'!O26 = Code!$B$53, Code!$C$53, -1))))</f>
        <v>2</v>
      </c>
      <c r="Y27" s="83">
        <f>LOOKUP('Raw Data'!P26, Code!$B$55:$B$65, Code!$C$55:$C$65)</f>
        <v>2</v>
      </c>
      <c r="Z27" s="89">
        <f>IF('Raw Data'!Q26 = Code!$B$67, Code!$C$67, IF('Raw Data'!Q26 = Code!$B$68, Code!$C$68, IF('Raw Data'!Q26 = Code!$B$69, Code!$C$69, IF('Raw Data'!Q26 = Code!$B$70, Code!$C$70, -1))))</f>
        <v>3</v>
      </c>
      <c r="AA27" s="89">
        <f>IF('Raw Data'!R26 = Code!$B$67, Code!$C$67, IF('Raw Data'!R26 = Code!$B$68, Code!$C$68, IF('Raw Data'!R26 = Code!$B$69, Code!$C$69, IF('Raw Data'!R26 = Code!$B$70, Code!$C$70, -1))))</f>
        <v>2</v>
      </c>
      <c r="AB27" s="89">
        <f>IF('Raw Data'!S26 = Code!$B$67, Code!$C$67, IF('Raw Data'!S26 = Code!$B$68, Code!$C$68, IF('Raw Data'!S26 = Code!$B$69, Code!$C$69, IF('Raw Data'!S26 = Code!$B$70, Code!$C$70, -1))))</f>
        <v>2</v>
      </c>
      <c r="AC27" s="89">
        <f>IF('Raw Data'!T26 = Code!$B$67, Code!$C$67, IF('Raw Data'!T26 = Code!$B$68, Code!$C$68, IF('Raw Data'!T26 = Code!$B$69, Code!$C$69, IF('Raw Data'!T26 = Code!$B$70, Code!$C$70, -1))))</f>
        <v>2</v>
      </c>
      <c r="AD27" s="89">
        <f>IF('Raw Data'!U26 = Code!$B$67, Code!$C$67, IF('Raw Data'!U26 = Code!$B$68, Code!$C$68, IF('Raw Data'!U26 = Code!$B$69, Code!$C$69, IF('Raw Data'!U26 = Code!$B$70, Code!$C$70, -1))))</f>
        <v>3</v>
      </c>
      <c r="AE27" s="89">
        <f>IF('Raw Data'!V26 = Code!$B$67, Code!$C$67, IF('Raw Data'!V26 = Code!$B$68, Code!$C$68, IF('Raw Data'!V26 = Code!$B$69, Code!$C$69, IF('Raw Data'!V26 = Code!$B$70, Code!$C$70, -1))))</f>
        <v>2</v>
      </c>
    </row>
    <row r="28" spans="1:31" ht="15" customHeight="1" x14ac:dyDescent="0.2">
      <c r="A28" s="82">
        <v>26</v>
      </c>
      <c r="B28" s="83">
        <f>'Raw Data'!C27</f>
        <v>19</v>
      </c>
      <c r="C28" s="83">
        <f>IF('Raw Data'!D27 = "Yes", 1, 0)</f>
        <v>1</v>
      </c>
      <c r="D28" s="83">
        <f>LOOKUP('Raw Data'!F27, Code!$B$5:$B$9, Code!$C$5:$C$9)</f>
        <v>0</v>
      </c>
      <c r="E28" s="84">
        <v>1</v>
      </c>
      <c r="F28" s="85">
        <f>IF('Raw Data'!I27='Clean Data'!F$2, 1, 0)</f>
        <v>0</v>
      </c>
      <c r="G28" s="85">
        <f>IF('Raw Data'!$I27='Clean Data'!G$2, 1, 0)</f>
        <v>0</v>
      </c>
      <c r="H28" s="85">
        <f>IF('Raw Data'!$I27='Clean Data'!H$2, 1, 0)</f>
        <v>0</v>
      </c>
      <c r="I28" s="85">
        <f>IF('Raw Data'!$I27='Clean Data'!I$2, 1, 0)</f>
        <v>1</v>
      </c>
      <c r="J28" s="85">
        <f>IF('Raw Data'!$I27='Clean Data'!J$2, 1, 0)</f>
        <v>0</v>
      </c>
      <c r="K28" s="86">
        <v>0</v>
      </c>
      <c r="L28" s="144">
        <f>IF(ISNUMBER(SEARCH(", "&amp;L$2&amp;",",", "&amp;'Raw Data'!$J27&amp;",")),1,0)</f>
        <v>1</v>
      </c>
      <c r="M28" s="144">
        <f>IF(ISNUMBER(SEARCH(", "&amp;M$2&amp;",",", "&amp;'Raw Data'!$J27&amp;",")),1,0)</f>
        <v>0</v>
      </c>
      <c r="N28" s="144">
        <f>IF(ISNUMBER(SEARCH(", "&amp;N$2&amp;",",", "&amp;'Raw Data'!$J27&amp;",")),1,0)</f>
        <v>1</v>
      </c>
      <c r="O28" s="144">
        <f>IF(ISNUMBER(SEARCH(", "&amp;O$2&amp;",",", "&amp;'Raw Data'!$J27&amp;",")),1,0)</f>
        <v>1</v>
      </c>
      <c r="P28" s="144">
        <f>IF(ISNUMBER(SEARCH(", "&amp;P$2&amp;",",", "&amp;'Raw Data'!$J27&amp;",")),1,0)</f>
        <v>0</v>
      </c>
      <c r="Q28" s="145">
        <f>IF(ISNUMBER(SEARCH(""&amp;Q$2&amp;"",", "&amp;'Raw Data'!$J27&amp;",")),1,0)</f>
        <v>0</v>
      </c>
      <c r="R28" s="145">
        <f>IF(ISNUMBER(SEARCH(""&amp;R$2&amp;"",", "&amp;'Raw Data'!$J27&amp;",")),1,0)</f>
        <v>0</v>
      </c>
      <c r="S28" s="145">
        <f>IF(ISNUMBER(SEARCH(" "&amp;S$2&amp;"",", "&amp;'Raw Data'!$J27&amp;",")),1,0)</f>
        <v>0</v>
      </c>
      <c r="T28" s="87">
        <f>LOOKUP('Raw Data'!M27, Code!$B$34:$B$44, Code!$C$34:$C$44)</f>
        <v>3</v>
      </c>
      <c r="U28" s="88">
        <f>IF(ISNUMBER(SEARCH(", "&amp;U$2&amp;",",", "&amp;'Raw Data'!$N27&amp;",")),1,0)</f>
        <v>1</v>
      </c>
      <c r="V28" s="88">
        <f>IF(ISNUMBER(SEARCH(", "&amp;V$2&amp;",",", "&amp;'Raw Data'!$N27&amp;",")),1,0)</f>
        <v>1</v>
      </c>
      <c r="W28" s="88">
        <f>IF(ISNUMBER(SEARCH(", "&amp;W$2&amp;",",", "&amp;'Raw Data'!$N27&amp;",")),1,0)</f>
        <v>1</v>
      </c>
      <c r="X28" s="83">
        <f>IF('Raw Data'!O27=Code!$B$50, Code!$C$50, IF('Raw Data'!O27=Code!$B$51, Code!$C$51, IF('Raw Data'!O27=Code!$B$52, Code!$C$52, IF('Raw Data'!O27 = Code!$B$53, Code!$C$53, -1))))</f>
        <v>1</v>
      </c>
      <c r="Y28" s="83">
        <f>LOOKUP('Raw Data'!P27, Code!$B$55:$B$65, Code!$C$55:$C$65)</f>
        <v>4</v>
      </c>
      <c r="Z28" s="89">
        <f>IF('Raw Data'!Q27 = Code!$B$67, Code!$C$67, IF('Raw Data'!Q27 = Code!$B$68, Code!$C$68, IF('Raw Data'!Q27 = Code!$B$69, Code!$C$69, IF('Raw Data'!Q27 = Code!$B$70, Code!$C$70, -1))))</f>
        <v>3</v>
      </c>
      <c r="AA28" s="89">
        <f>IF('Raw Data'!R27 = Code!$B$67, Code!$C$67, IF('Raw Data'!R27 = Code!$B$68, Code!$C$68, IF('Raw Data'!R27 = Code!$B$69, Code!$C$69, IF('Raw Data'!R27 = Code!$B$70, Code!$C$70, -1))))</f>
        <v>2</v>
      </c>
      <c r="AB28" s="89">
        <f>IF('Raw Data'!S27 = Code!$B$67, Code!$C$67, IF('Raw Data'!S27 = Code!$B$68, Code!$C$68, IF('Raw Data'!S27 = Code!$B$69, Code!$C$69, IF('Raw Data'!S27 = Code!$B$70, Code!$C$70, -1))))</f>
        <v>3</v>
      </c>
      <c r="AC28" s="89">
        <f>IF('Raw Data'!T27 = Code!$B$67, Code!$C$67, IF('Raw Data'!T27 = Code!$B$68, Code!$C$68, IF('Raw Data'!T27 = Code!$B$69, Code!$C$69, IF('Raw Data'!T27 = Code!$B$70, Code!$C$70, -1))))</f>
        <v>3</v>
      </c>
      <c r="AD28" s="89">
        <f>IF('Raw Data'!U27 = Code!$B$67, Code!$C$67, IF('Raw Data'!U27 = Code!$B$68, Code!$C$68, IF('Raw Data'!U27 = Code!$B$69, Code!$C$69, IF('Raw Data'!U27 = Code!$B$70, Code!$C$70, -1))))</f>
        <v>3</v>
      </c>
      <c r="AE28" s="89">
        <f>IF('Raw Data'!V27 = Code!$B$67, Code!$C$67, IF('Raw Data'!V27 = Code!$B$68, Code!$C$68, IF('Raw Data'!V27 = Code!$B$69, Code!$C$69, IF('Raw Data'!V27 = Code!$B$70, Code!$C$70, -1))))</f>
        <v>3</v>
      </c>
    </row>
    <row r="29" spans="1:31" ht="15" customHeight="1" x14ac:dyDescent="0.2">
      <c r="A29" s="82">
        <v>27</v>
      </c>
      <c r="B29" s="83">
        <f>'Raw Data'!C28</f>
        <v>20</v>
      </c>
      <c r="C29" s="83">
        <f>IF('Raw Data'!D28 = "Yes", 1, 0)</f>
        <v>1</v>
      </c>
      <c r="D29" s="83">
        <f>LOOKUP('Raw Data'!F28, Code!$B$5:$B$9, Code!$C$5:$C$9)</f>
        <v>1</v>
      </c>
      <c r="E29" s="84">
        <v>1</v>
      </c>
      <c r="F29" s="85">
        <f>IF('Raw Data'!I28='Clean Data'!F$2, 1, 0)</f>
        <v>0</v>
      </c>
      <c r="G29" s="85">
        <f>IF('Raw Data'!$I28='Clean Data'!G$2, 1, 0)</f>
        <v>0</v>
      </c>
      <c r="H29" s="85">
        <f>IF('Raw Data'!$I28='Clean Data'!H$2, 1, 0)</f>
        <v>1</v>
      </c>
      <c r="I29" s="85">
        <f>IF('Raw Data'!$I28='Clean Data'!I$2, 1, 0)</f>
        <v>0</v>
      </c>
      <c r="J29" s="85">
        <f>IF('Raw Data'!$I28='Clean Data'!J$2, 1, 0)</f>
        <v>0</v>
      </c>
      <c r="K29" s="86">
        <v>0</v>
      </c>
      <c r="L29" s="144">
        <f>IF(ISNUMBER(SEARCH(", "&amp;L$2&amp;",",", "&amp;'Raw Data'!$J28&amp;",")),1,0)</f>
        <v>1</v>
      </c>
      <c r="M29" s="144">
        <f>IF(ISNUMBER(SEARCH(", "&amp;M$2&amp;",",", "&amp;'Raw Data'!$J28&amp;",")),1,0)</f>
        <v>0</v>
      </c>
      <c r="N29" s="144">
        <f>IF(ISNUMBER(SEARCH(", "&amp;N$2&amp;",",", "&amp;'Raw Data'!$J28&amp;",")),1,0)</f>
        <v>0</v>
      </c>
      <c r="O29" s="144">
        <f>IF(ISNUMBER(SEARCH(", "&amp;O$2&amp;",",", "&amp;'Raw Data'!$J28&amp;",")),1,0)</f>
        <v>0</v>
      </c>
      <c r="P29" s="144">
        <f>IF(ISNUMBER(SEARCH(", "&amp;P$2&amp;",",", "&amp;'Raw Data'!$J28&amp;",")),1,0)</f>
        <v>0</v>
      </c>
      <c r="Q29" s="145">
        <f>IF(ISNUMBER(SEARCH(""&amp;Q$2&amp;"",", "&amp;'Raw Data'!$J28&amp;",")),1,0)</f>
        <v>0</v>
      </c>
      <c r="R29" s="145">
        <f>IF(ISNUMBER(SEARCH(""&amp;R$2&amp;"",", "&amp;'Raw Data'!$J28&amp;",")),1,0)</f>
        <v>0</v>
      </c>
      <c r="S29" s="145">
        <f>IF(ISNUMBER(SEARCH(" "&amp;S$2&amp;"",", "&amp;'Raw Data'!$J28&amp;",")),1,0)</f>
        <v>0</v>
      </c>
      <c r="T29" s="87">
        <f>LOOKUP('Raw Data'!M28, Code!$B$34:$B$44, Code!$C$34:$C$44)</f>
        <v>0</v>
      </c>
      <c r="U29" s="88">
        <f>IF(ISNUMBER(SEARCH(", "&amp;U$2&amp;",",", "&amp;'Raw Data'!$N28&amp;",")),1,0)</f>
        <v>0</v>
      </c>
      <c r="V29" s="88">
        <f>IF(ISNUMBER(SEARCH(", "&amp;V$2&amp;",",", "&amp;'Raw Data'!$N28&amp;",")),1,0)</f>
        <v>0</v>
      </c>
      <c r="W29" s="88">
        <f>IF(ISNUMBER(SEARCH(", "&amp;W$2&amp;",",", "&amp;'Raw Data'!$N28&amp;",")),1,0)</f>
        <v>0</v>
      </c>
      <c r="X29" s="83">
        <f>IF('Raw Data'!O28=Code!$B$50, Code!$C$50, IF('Raw Data'!O28=Code!$B$51, Code!$C$51, IF('Raw Data'!O28=Code!$B$52, Code!$C$52, IF('Raw Data'!O28 = Code!$B$53, Code!$C$53, -1))))</f>
        <v>2</v>
      </c>
      <c r="Y29" s="83">
        <f>LOOKUP('Raw Data'!P28, Code!$B$55:$B$65, Code!$C$55:$C$65)</f>
        <v>2</v>
      </c>
      <c r="Z29" s="89">
        <f>IF('Raw Data'!Q28 = Code!$B$67, Code!$C$67, IF('Raw Data'!Q28 = Code!$B$68, Code!$C$68, IF('Raw Data'!Q28 = Code!$B$69, Code!$C$69, IF('Raw Data'!Q28 = Code!$B$70, Code!$C$70, -1))))</f>
        <v>3</v>
      </c>
      <c r="AA29" s="89">
        <f>IF('Raw Data'!R28 = Code!$B$67, Code!$C$67, IF('Raw Data'!R28 = Code!$B$68, Code!$C$68, IF('Raw Data'!R28 = Code!$B$69, Code!$C$69, IF('Raw Data'!R28 = Code!$B$70, Code!$C$70, -1))))</f>
        <v>3</v>
      </c>
      <c r="AB29" s="89">
        <f>IF('Raw Data'!S28 = Code!$B$67, Code!$C$67, IF('Raw Data'!S28 = Code!$B$68, Code!$C$68, IF('Raw Data'!S28 = Code!$B$69, Code!$C$69, IF('Raw Data'!S28 = Code!$B$70, Code!$C$70, -1))))</f>
        <v>3</v>
      </c>
      <c r="AC29" s="89">
        <f>IF('Raw Data'!T28 = Code!$B$67, Code!$C$67, IF('Raw Data'!T28 = Code!$B$68, Code!$C$68, IF('Raw Data'!T28 = Code!$B$69, Code!$C$69, IF('Raw Data'!T28 = Code!$B$70, Code!$C$70, -1))))</f>
        <v>3</v>
      </c>
      <c r="AD29" s="89">
        <f>IF('Raw Data'!U28 = Code!$B$67, Code!$C$67, IF('Raw Data'!U28 = Code!$B$68, Code!$C$68, IF('Raw Data'!U28 = Code!$B$69, Code!$C$69, IF('Raw Data'!U28 = Code!$B$70, Code!$C$70, -1))))</f>
        <v>3</v>
      </c>
      <c r="AE29" s="89">
        <f>IF('Raw Data'!V28 = Code!$B$67, Code!$C$67, IF('Raw Data'!V28 = Code!$B$68, Code!$C$68, IF('Raw Data'!V28 = Code!$B$69, Code!$C$69, IF('Raw Data'!V28 = Code!$B$70, Code!$C$70, -1))))</f>
        <v>3</v>
      </c>
    </row>
    <row r="30" spans="1:31" ht="15" customHeight="1" x14ac:dyDescent="0.2">
      <c r="A30" s="82">
        <v>28</v>
      </c>
      <c r="B30" s="83">
        <f>'Raw Data'!C29</f>
        <v>20</v>
      </c>
      <c r="C30" s="83">
        <f>IF('Raw Data'!D29 = "Yes", 1, 0)</f>
        <v>1</v>
      </c>
      <c r="D30" s="83">
        <f>LOOKUP('Raw Data'!F29, Code!$B$5:$B$9, Code!$C$5:$C$9)</f>
        <v>2</v>
      </c>
      <c r="E30" s="84">
        <v>1</v>
      </c>
      <c r="F30" s="85">
        <f>IF('Raw Data'!I29='Clean Data'!F$2, 1, 0)</f>
        <v>0</v>
      </c>
      <c r="G30" s="85">
        <f>IF('Raw Data'!$I29='Clean Data'!G$2, 1, 0)</f>
        <v>0</v>
      </c>
      <c r="H30" s="85">
        <f>IF('Raw Data'!$I29='Clean Data'!H$2, 1, 0)</f>
        <v>1</v>
      </c>
      <c r="I30" s="85">
        <f>IF('Raw Data'!$I29='Clean Data'!I$2, 1, 0)</f>
        <v>0</v>
      </c>
      <c r="J30" s="85">
        <f>IF('Raw Data'!$I29='Clean Data'!J$2, 1, 0)</f>
        <v>0</v>
      </c>
      <c r="K30" s="86">
        <v>0</v>
      </c>
      <c r="L30" s="144">
        <f>IF(ISNUMBER(SEARCH(", "&amp;L$2&amp;",",", "&amp;'Raw Data'!$J29&amp;",")),1,0)</f>
        <v>1</v>
      </c>
      <c r="M30" s="144">
        <f>IF(ISNUMBER(SEARCH(", "&amp;M$2&amp;",",", "&amp;'Raw Data'!$J29&amp;",")),1,0)</f>
        <v>0</v>
      </c>
      <c r="N30" s="144">
        <f>IF(ISNUMBER(SEARCH(", "&amp;N$2&amp;",",", "&amp;'Raw Data'!$J29&amp;",")),1,0)</f>
        <v>0</v>
      </c>
      <c r="O30" s="144">
        <f>IF(ISNUMBER(SEARCH(", "&amp;O$2&amp;",",", "&amp;'Raw Data'!$J29&amp;",")),1,0)</f>
        <v>0</v>
      </c>
      <c r="P30" s="144">
        <f>IF(ISNUMBER(SEARCH(", "&amp;P$2&amp;",",", "&amp;'Raw Data'!$J29&amp;",")),1,0)</f>
        <v>0</v>
      </c>
      <c r="Q30" s="145">
        <f>IF(ISNUMBER(SEARCH(""&amp;Q$2&amp;"",", "&amp;'Raw Data'!$J29&amp;",")),1,0)</f>
        <v>0</v>
      </c>
      <c r="R30" s="145">
        <f>IF(ISNUMBER(SEARCH(""&amp;R$2&amp;"",", "&amp;'Raw Data'!$J29&amp;",")),1,0)</f>
        <v>0</v>
      </c>
      <c r="S30" s="145">
        <f>IF(ISNUMBER(SEARCH(" "&amp;S$2&amp;"",", "&amp;'Raw Data'!$J29&amp;",")),1,0)</f>
        <v>0</v>
      </c>
      <c r="T30" s="87">
        <f>LOOKUP('Raw Data'!M29, Code!$B$34:$B$44, Code!$C$34:$C$44)</f>
        <v>1</v>
      </c>
      <c r="U30" s="88">
        <f>IF(ISNUMBER(SEARCH(", "&amp;U$2&amp;",",", "&amp;'Raw Data'!$N29&amp;",")),1,0)</f>
        <v>0</v>
      </c>
      <c r="V30" s="88">
        <f>IF(ISNUMBER(SEARCH(", "&amp;V$2&amp;",",", "&amp;'Raw Data'!$N29&amp;",")),1,0)</f>
        <v>0</v>
      </c>
      <c r="W30" s="88">
        <f>IF(ISNUMBER(SEARCH(", "&amp;W$2&amp;",",", "&amp;'Raw Data'!$N29&amp;",")),1,0)</f>
        <v>0</v>
      </c>
      <c r="X30" s="83">
        <f>IF('Raw Data'!O29=Code!$B$50, Code!$C$50, IF('Raw Data'!O29=Code!$B$51, Code!$C$51, IF('Raw Data'!O29=Code!$B$52, Code!$C$52, IF('Raw Data'!O29 = Code!$B$53, Code!$C$53, -1))))</f>
        <v>0</v>
      </c>
      <c r="Y30" s="83">
        <f>LOOKUP('Raw Data'!P29, Code!$B$55:$B$65, Code!$C$55:$C$65)</f>
        <v>2</v>
      </c>
      <c r="Z30" s="89">
        <f>IF('Raw Data'!Q29 = Code!$B$67, Code!$C$67, IF('Raw Data'!Q29 = Code!$B$68, Code!$C$68, IF('Raw Data'!Q29 = Code!$B$69, Code!$C$69, IF('Raw Data'!Q29 = Code!$B$70, Code!$C$70, -1))))</f>
        <v>3</v>
      </c>
      <c r="AA30" s="89">
        <f>IF('Raw Data'!R29 = Code!$B$67, Code!$C$67, IF('Raw Data'!R29 = Code!$B$68, Code!$C$68, IF('Raw Data'!R29 = Code!$B$69, Code!$C$69, IF('Raw Data'!R29 = Code!$B$70, Code!$C$70, -1))))</f>
        <v>1</v>
      </c>
      <c r="AB30" s="89">
        <f>IF('Raw Data'!S29 = Code!$B$67, Code!$C$67, IF('Raw Data'!S29 = Code!$B$68, Code!$C$68, IF('Raw Data'!S29 = Code!$B$69, Code!$C$69, IF('Raw Data'!S29 = Code!$B$70, Code!$C$70, -1))))</f>
        <v>1</v>
      </c>
      <c r="AC30" s="89">
        <f>IF('Raw Data'!T29 = Code!$B$67, Code!$C$67, IF('Raw Data'!T29 = Code!$B$68, Code!$C$68, IF('Raw Data'!T29 = Code!$B$69, Code!$C$69, IF('Raw Data'!T29 = Code!$B$70, Code!$C$70, -1))))</f>
        <v>2</v>
      </c>
      <c r="AD30" s="89">
        <f>IF('Raw Data'!U29 = Code!$B$67, Code!$C$67, IF('Raw Data'!U29 = Code!$B$68, Code!$C$68, IF('Raw Data'!U29 = Code!$B$69, Code!$C$69, IF('Raw Data'!U29 = Code!$B$70, Code!$C$70, -1))))</f>
        <v>3</v>
      </c>
      <c r="AE30" s="89">
        <f>IF('Raw Data'!V29 = Code!$B$67, Code!$C$67, IF('Raw Data'!V29 = Code!$B$68, Code!$C$68, IF('Raw Data'!V29 = Code!$B$69, Code!$C$69, IF('Raw Data'!V29 = Code!$B$70, Code!$C$70, -1))))</f>
        <v>3</v>
      </c>
    </row>
    <row r="31" spans="1:31" ht="15" customHeight="1" x14ac:dyDescent="0.2">
      <c r="A31" s="82">
        <v>29</v>
      </c>
      <c r="B31" s="83">
        <f>'Raw Data'!C30</f>
        <v>20</v>
      </c>
      <c r="C31" s="83">
        <f>IF('Raw Data'!D30 = "Yes", 1, 0)</f>
        <v>1</v>
      </c>
      <c r="D31" s="83">
        <f>LOOKUP('Raw Data'!F30, Code!$B$5:$B$9, Code!$C$5:$C$9)</f>
        <v>1</v>
      </c>
      <c r="E31" s="84">
        <v>1</v>
      </c>
      <c r="F31" s="85">
        <f>IF('Raw Data'!I30='Clean Data'!F$2, 1, 0)</f>
        <v>0</v>
      </c>
      <c r="G31" s="85">
        <f>IF('Raw Data'!$I30='Clean Data'!G$2, 1, 0)</f>
        <v>0</v>
      </c>
      <c r="H31" s="85">
        <f>IF('Raw Data'!$I30='Clean Data'!H$2, 1, 0)</f>
        <v>0</v>
      </c>
      <c r="I31" s="85">
        <f>IF('Raw Data'!$I30='Clean Data'!I$2, 1, 0)</f>
        <v>1</v>
      </c>
      <c r="J31" s="85">
        <f>IF('Raw Data'!$I30='Clean Data'!J$2, 1, 0)</f>
        <v>0</v>
      </c>
      <c r="K31" s="86">
        <v>0</v>
      </c>
      <c r="L31" s="144">
        <f>IF(ISNUMBER(SEARCH(", "&amp;L$2&amp;",",", "&amp;'Raw Data'!$J30&amp;",")),1,0)</f>
        <v>0</v>
      </c>
      <c r="M31" s="144">
        <f>IF(ISNUMBER(SEARCH(", "&amp;M$2&amp;",",", "&amp;'Raw Data'!$J30&amp;",")),1,0)</f>
        <v>1</v>
      </c>
      <c r="N31" s="144">
        <f>IF(ISNUMBER(SEARCH(", "&amp;N$2&amp;",",", "&amp;'Raw Data'!$J30&amp;",")),1,0)</f>
        <v>0</v>
      </c>
      <c r="O31" s="144">
        <f>IF(ISNUMBER(SEARCH(", "&amp;O$2&amp;",",", "&amp;'Raw Data'!$J30&amp;",")),1,0)</f>
        <v>0</v>
      </c>
      <c r="P31" s="144">
        <f>IF(ISNUMBER(SEARCH(", "&amp;P$2&amp;",",", "&amp;'Raw Data'!$J30&amp;",")),1,0)</f>
        <v>0</v>
      </c>
      <c r="Q31" s="145">
        <f>IF(ISNUMBER(SEARCH(""&amp;Q$2&amp;"",", "&amp;'Raw Data'!$J30&amp;",")),1,0)</f>
        <v>0</v>
      </c>
      <c r="R31" s="145">
        <f>IF(ISNUMBER(SEARCH(""&amp;R$2&amp;"",", "&amp;'Raw Data'!$J30&amp;",")),1,0)</f>
        <v>0</v>
      </c>
      <c r="S31" s="145">
        <f>IF(ISNUMBER(SEARCH(" "&amp;S$2&amp;"",", "&amp;'Raw Data'!$J30&amp;",")),1,0)</f>
        <v>0</v>
      </c>
      <c r="T31" s="87">
        <f>LOOKUP('Raw Data'!M30, Code!$B$34:$B$44, Code!$C$34:$C$44)</f>
        <v>2</v>
      </c>
      <c r="U31" s="88">
        <f>IF(ISNUMBER(SEARCH(", "&amp;U$2&amp;",",", "&amp;'Raw Data'!$N30&amp;",")),1,0)</f>
        <v>1</v>
      </c>
      <c r="V31" s="88">
        <f>IF(ISNUMBER(SEARCH(", "&amp;V$2&amp;",",", "&amp;'Raw Data'!$N30&amp;",")),1,0)</f>
        <v>0</v>
      </c>
      <c r="W31" s="88">
        <f>IF(ISNUMBER(SEARCH(", "&amp;W$2&amp;",",", "&amp;'Raw Data'!$N30&amp;",")),1,0)</f>
        <v>0</v>
      </c>
      <c r="X31" s="83">
        <f>IF('Raw Data'!O30=Code!$B$50, Code!$C$50, IF('Raw Data'!O30=Code!$B$51, Code!$C$51, IF('Raw Data'!O30=Code!$B$52, Code!$C$52, IF('Raw Data'!O30 = Code!$B$53, Code!$C$53, -1))))</f>
        <v>2</v>
      </c>
      <c r="Y31" s="83">
        <f>LOOKUP('Raw Data'!P30, Code!$B$55:$B$65, Code!$C$55:$C$65)</f>
        <v>2</v>
      </c>
      <c r="Z31" s="89">
        <f>IF('Raw Data'!Q30 = Code!$B$67, Code!$C$67, IF('Raw Data'!Q30 = Code!$B$68, Code!$C$68, IF('Raw Data'!Q30 = Code!$B$69, Code!$C$69, IF('Raw Data'!Q30 = Code!$B$70, Code!$C$70, -1))))</f>
        <v>3</v>
      </c>
      <c r="AA31" s="89">
        <f>IF('Raw Data'!R30 = Code!$B$67, Code!$C$67, IF('Raw Data'!R30 = Code!$B$68, Code!$C$68, IF('Raw Data'!R30 = Code!$B$69, Code!$C$69, IF('Raw Data'!R30 = Code!$B$70, Code!$C$70, -1))))</f>
        <v>2</v>
      </c>
      <c r="AB31" s="89">
        <f>IF('Raw Data'!S30 = Code!$B$67, Code!$C$67, IF('Raw Data'!S30 = Code!$B$68, Code!$C$68, IF('Raw Data'!S30 = Code!$B$69, Code!$C$69, IF('Raw Data'!S30 = Code!$B$70, Code!$C$70, -1))))</f>
        <v>2</v>
      </c>
      <c r="AC31" s="89">
        <f>IF('Raw Data'!T30 = Code!$B$67, Code!$C$67, IF('Raw Data'!T30 = Code!$B$68, Code!$C$68, IF('Raw Data'!T30 = Code!$B$69, Code!$C$69, IF('Raw Data'!T30 = Code!$B$70, Code!$C$70, -1))))</f>
        <v>3</v>
      </c>
      <c r="AD31" s="89">
        <f>IF('Raw Data'!U30 = Code!$B$67, Code!$C$67, IF('Raw Data'!U30 = Code!$B$68, Code!$C$68, IF('Raw Data'!U30 = Code!$B$69, Code!$C$69, IF('Raw Data'!U30 = Code!$B$70, Code!$C$70, -1))))</f>
        <v>3</v>
      </c>
      <c r="AE31" s="89">
        <f>IF('Raw Data'!V30 = Code!$B$67, Code!$C$67, IF('Raw Data'!V30 = Code!$B$68, Code!$C$68, IF('Raw Data'!V30 = Code!$B$69, Code!$C$69, IF('Raw Data'!V30 = Code!$B$70, Code!$C$70, -1))))</f>
        <v>3</v>
      </c>
    </row>
    <row r="32" spans="1:31" ht="15" customHeight="1" x14ac:dyDescent="0.2">
      <c r="A32" s="82">
        <v>30</v>
      </c>
      <c r="B32" s="83">
        <f>'Raw Data'!C31</f>
        <v>18</v>
      </c>
      <c r="C32" s="83">
        <f>IF('Raw Data'!D31 = "Yes", 1, 0)</f>
        <v>1</v>
      </c>
      <c r="D32" s="83">
        <f>LOOKUP('Raw Data'!F31, Code!$B$5:$B$9, Code!$C$5:$C$9)</f>
        <v>0</v>
      </c>
      <c r="E32" s="84">
        <v>1</v>
      </c>
      <c r="F32" s="85">
        <f>IF('Raw Data'!I31='Clean Data'!F$2, 1, 0)</f>
        <v>0</v>
      </c>
      <c r="G32" s="85">
        <f>IF('Raw Data'!$I31='Clean Data'!G$2, 1, 0)</f>
        <v>0</v>
      </c>
      <c r="H32" s="85">
        <f>IF('Raw Data'!$I31='Clean Data'!H$2, 1, 0)</f>
        <v>0</v>
      </c>
      <c r="I32" s="85">
        <f>IF('Raw Data'!$I31='Clean Data'!I$2, 1, 0)</f>
        <v>1</v>
      </c>
      <c r="J32" s="85">
        <f>IF('Raw Data'!$I31='Clean Data'!J$2, 1, 0)</f>
        <v>0</v>
      </c>
      <c r="K32" s="86">
        <v>0</v>
      </c>
      <c r="L32" s="144">
        <f>IF(ISNUMBER(SEARCH(", "&amp;L$2&amp;",",", "&amp;'Raw Data'!$J31&amp;",")),1,0)</f>
        <v>1</v>
      </c>
      <c r="M32" s="144">
        <f>IF(ISNUMBER(SEARCH(", "&amp;M$2&amp;",",", "&amp;'Raw Data'!$J31&amp;",")),1,0)</f>
        <v>1</v>
      </c>
      <c r="N32" s="144">
        <f>IF(ISNUMBER(SEARCH(", "&amp;N$2&amp;",",", "&amp;'Raw Data'!$J31&amp;",")),1,0)</f>
        <v>0</v>
      </c>
      <c r="O32" s="144">
        <f>IF(ISNUMBER(SEARCH(", "&amp;O$2&amp;",",", "&amp;'Raw Data'!$J31&amp;",")),1,0)</f>
        <v>0</v>
      </c>
      <c r="P32" s="144">
        <f>IF(ISNUMBER(SEARCH(", "&amp;P$2&amp;",",", "&amp;'Raw Data'!$J31&amp;",")),1,0)</f>
        <v>1</v>
      </c>
      <c r="Q32" s="145">
        <f>IF(ISNUMBER(SEARCH(""&amp;Q$2&amp;"",", "&amp;'Raw Data'!$J31&amp;",")),1,0)</f>
        <v>0</v>
      </c>
      <c r="R32" s="145">
        <f>IF(ISNUMBER(SEARCH(""&amp;R$2&amp;"",", "&amp;'Raw Data'!$J31&amp;",")),1,0)</f>
        <v>0</v>
      </c>
      <c r="S32" s="145">
        <f>IF(ISNUMBER(SEARCH(" "&amp;S$2&amp;"",", "&amp;'Raw Data'!$J31&amp;",")),1,0)</f>
        <v>0</v>
      </c>
      <c r="T32" s="87">
        <f>LOOKUP('Raw Data'!M31, Code!$B$34:$B$44, Code!$C$34:$C$44)</f>
        <v>9</v>
      </c>
      <c r="U32" s="88">
        <f>IF(ISNUMBER(SEARCH(", "&amp;U$2&amp;",",", "&amp;'Raw Data'!$N31&amp;",")),1,0)</f>
        <v>0</v>
      </c>
      <c r="V32" s="88">
        <f>IF(ISNUMBER(SEARCH(", "&amp;V$2&amp;",",", "&amp;'Raw Data'!$N31&amp;",")),1,0)</f>
        <v>0</v>
      </c>
      <c r="W32" s="88">
        <f>IF(ISNUMBER(SEARCH(", "&amp;W$2&amp;",",", "&amp;'Raw Data'!$N31&amp;",")),1,0)</f>
        <v>1</v>
      </c>
      <c r="X32" s="83">
        <f>IF('Raw Data'!O31=Code!$B$50, Code!$C$50, IF('Raw Data'!O31=Code!$B$51, Code!$C$51, IF('Raw Data'!O31=Code!$B$52, Code!$C$52, IF('Raw Data'!O31 = Code!$B$53, Code!$C$53, -1))))</f>
        <v>1</v>
      </c>
      <c r="Y32" s="83">
        <f>LOOKUP('Raw Data'!P31, Code!$B$55:$B$65, Code!$C$55:$C$65)</f>
        <v>5</v>
      </c>
      <c r="Z32" s="89">
        <f>IF('Raw Data'!Q31 = Code!$B$67, Code!$C$67, IF('Raw Data'!Q31 = Code!$B$68, Code!$C$68, IF('Raw Data'!Q31 = Code!$B$69, Code!$C$69, IF('Raw Data'!Q31 = Code!$B$70, Code!$C$70, -1))))</f>
        <v>3</v>
      </c>
      <c r="AA32" s="89">
        <f>IF('Raw Data'!R31 = Code!$B$67, Code!$C$67, IF('Raw Data'!R31 = Code!$B$68, Code!$C$68, IF('Raw Data'!R31 = Code!$B$69, Code!$C$69, IF('Raw Data'!R31 = Code!$B$70, Code!$C$70, -1))))</f>
        <v>2</v>
      </c>
      <c r="AB32" s="89">
        <f>IF('Raw Data'!S31 = Code!$B$67, Code!$C$67, IF('Raw Data'!S31 = Code!$B$68, Code!$C$68, IF('Raw Data'!S31 = Code!$B$69, Code!$C$69, IF('Raw Data'!S31 = Code!$B$70, Code!$C$70, -1))))</f>
        <v>3</v>
      </c>
      <c r="AC32" s="89">
        <f>IF('Raw Data'!T31 = Code!$B$67, Code!$C$67, IF('Raw Data'!T31 = Code!$B$68, Code!$C$68, IF('Raw Data'!T31 = Code!$B$69, Code!$C$69, IF('Raw Data'!T31 = Code!$B$70, Code!$C$70, -1))))</f>
        <v>2</v>
      </c>
      <c r="AD32" s="89">
        <f>IF('Raw Data'!U31 = Code!$B$67, Code!$C$67, IF('Raw Data'!U31 = Code!$B$68, Code!$C$68, IF('Raw Data'!U31 = Code!$B$69, Code!$C$69, IF('Raw Data'!U31 = Code!$B$70, Code!$C$70, -1))))</f>
        <v>3</v>
      </c>
      <c r="AE32" s="89">
        <f>IF('Raw Data'!V31 = Code!$B$67, Code!$C$67, IF('Raw Data'!V31 = Code!$B$68, Code!$C$68, IF('Raw Data'!V31 = Code!$B$69, Code!$C$69, IF('Raw Data'!V31 = Code!$B$70, Code!$C$70, -1))))</f>
        <v>3</v>
      </c>
    </row>
    <row r="33" spans="1:31" ht="15" customHeight="1" x14ac:dyDescent="0.2">
      <c r="A33" s="82">
        <v>31</v>
      </c>
      <c r="B33" s="83">
        <f>'Raw Data'!C32</f>
        <v>20</v>
      </c>
      <c r="C33" s="83">
        <f>IF('Raw Data'!D32 = "Yes", 1, 0)</f>
        <v>1</v>
      </c>
      <c r="D33" s="83">
        <f>LOOKUP('Raw Data'!F32, Code!$B$5:$B$9, Code!$C$5:$C$9)</f>
        <v>0</v>
      </c>
      <c r="E33" s="84">
        <v>1</v>
      </c>
      <c r="F33" s="85">
        <f>IF('Raw Data'!I32='Clean Data'!F$2, 1, 0)</f>
        <v>0</v>
      </c>
      <c r="G33" s="85">
        <f>IF('Raw Data'!$I32='Clean Data'!G$2, 1, 0)</f>
        <v>1</v>
      </c>
      <c r="H33" s="85">
        <f>IF('Raw Data'!$I32='Clean Data'!H$2, 1, 0)</f>
        <v>0</v>
      </c>
      <c r="I33" s="85">
        <f>IF('Raw Data'!$I32='Clean Data'!I$2, 1, 0)</f>
        <v>0</v>
      </c>
      <c r="J33" s="85">
        <f>IF('Raw Data'!$I32='Clean Data'!J$2, 1, 0)</f>
        <v>0</v>
      </c>
      <c r="K33" s="86">
        <v>0</v>
      </c>
      <c r="L33" s="144">
        <f>IF(ISNUMBER(SEARCH(", "&amp;L$2&amp;",",", "&amp;'Raw Data'!$J32&amp;",")),1,0)</f>
        <v>1</v>
      </c>
      <c r="M33" s="144">
        <f>IF(ISNUMBER(SEARCH(", "&amp;M$2&amp;",",", "&amp;'Raw Data'!$J32&amp;",")),1,0)</f>
        <v>0</v>
      </c>
      <c r="N33" s="144">
        <f>IF(ISNUMBER(SEARCH(", "&amp;N$2&amp;",",", "&amp;'Raw Data'!$J32&amp;",")),1,0)</f>
        <v>1</v>
      </c>
      <c r="O33" s="144">
        <f>IF(ISNUMBER(SEARCH(", "&amp;O$2&amp;",",", "&amp;'Raw Data'!$J32&amp;",")),1,0)</f>
        <v>1</v>
      </c>
      <c r="P33" s="144">
        <f>IF(ISNUMBER(SEARCH(", "&amp;P$2&amp;",",", "&amp;'Raw Data'!$J32&amp;",")),1,0)</f>
        <v>1</v>
      </c>
      <c r="Q33" s="145">
        <f>IF(ISNUMBER(SEARCH(""&amp;Q$2&amp;"",", "&amp;'Raw Data'!$J32&amp;",")),1,0)</f>
        <v>0</v>
      </c>
      <c r="R33" s="145">
        <f>IF(ISNUMBER(SEARCH(""&amp;R$2&amp;"",", "&amp;'Raw Data'!$J32&amp;",")),1,0)</f>
        <v>0</v>
      </c>
      <c r="S33" s="145">
        <f>IF(ISNUMBER(SEARCH(" "&amp;S$2&amp;"",", "&amp;'Raw Data'!$J32&amp;",")),1,0)</f>
        <v>0</v>
      </c>
      <c r="T33" s="87">
        <f>LOOKUP('Raw Data'!M32, Code!$B$34:$B$44, Code!$C$34:$C$44)</f>
        <v>5</v>
      </c>
      <c r="U33" s="88">
        <f>IF(ISNUMBER(SEARCH(", "&amp;U$2&amp;",",", "&amp;'Raw Data'!$N32&amp;",")),1,0)</f>
        <v>0</v>
      </c>
      <c r="V33" s="88">
        <f>IF(ISNUMBER(SEARCH(", "&amp;V$2&amp;",",", "&amp;'Raw Data'!$N32&amp;",")),1,0)</f>
        <v>0</v>
      </c>
      <c r="W33" s="88">
        <f>IF(ISNUMBER(SEARCH(", "&amp;W$2&amp;",",", "&amp;'Raw Data'!$N32&amp;",")),1,0)</f>
        <v>1</v>
      </c>
      <c r="X33" s="83">
        <f>IF('Raw Data'!O32=Code!$B$50, Code!$C$50, IF('Raw Data'!O32=Code!$B$51, Code!$C$51, IF('Raw Data'!O32=Code!$B$52, Code!$C$52, IF('Raw Data'!O32 = Code!$B$53, Code!$C$53, -1))))</f>
        <v>1</v>
      </c>
      <c r="Y33" s="83">
        <f>LOOKUP('Raw Data'!P32, Code!$B$55:$B$65, Code!$C$55:$C$65)</f>
        <v>5</v>
      </c>
      <c r="Z33" s="89">
        <f>IF('Raw Data'!Q32 = Code!$B$67, Code!$C$67, IF('Raw Data'!Q32 = Code!$B$68, Code!$C$68, IF('Raw Data'!Q32 = Code!$B$69, Code!$C$69, IF('Raw Data'!Q32 = Code!$B$70, Code!$C$70, -1))))</f>
        <v>3</v>
      </c>
      <c r="AA33" s="89">
        <f>IF('Raw Data'!R32 = Code!$B$67, Code!$C$67, IF('Raw Data'!R32 = Code!$B$68, Code!$C$68, IF('Raw Data'!R32 = Code!$B$69, Code!$C$69, IF('Raw Data'!R32 = Code!$B$70, Code!$C$70, -1))))</f>
        <v>3</v>
      </c>
      <c r="AB33" s="89">
        <f>IF('Raw Data'!S32 = Code!$B$67, Code!$C$67, IF('Raw Data'!S32 = Code!$B$68, Code!$C$68, IF('Raw Data'!S32 = Code!$B$69, Code!$C$69, IF('Raw Data'!S32 = Code!$B$70, Code!$C$70, -1))))</f>
        <v>2</v>
      </c>
      <c r="AC33" s="89">
        <f>IF('Raw Data'!T32 = Code!$B$67, Code!$C$67, IF('Raw Data'!T32 = Code!$B$68, Code!$C$68, IF('Raw Data'!T32 = Code!$B$69, Code!$C$69, IF('Raw Data'!T32 = Code!$B$70, Code!$C$70, -1))))</f>
        <v>2</v>
      </c>
      <c r="AD33" s="89">
        <f>IF('Raw Data'!U32 = Code!$B$67, Code!$C$67, IF('Raw Data'!U32 = Code!$B$68, Code!$C$68, IF('Raw Data'!U32 = Code!$B$69, Code!$C$69, IF('Raw Data'!U32 = Code!$B$70, Code!$C$70, -1))))</f>
        <v>3</v>
      </c>
      <c r="AE33" s="89">
        <f>IF('Raw Data'!V32 = Code!$B$67, Code!$C$67, IF('Raw Data'!V32 = Code!$B$68, Code!$C$68, IF('Raw Data'!V32 = Code!$B$69, Code!$C$69, IF('Raw Data'!V32 = Code!$B$70, Code!$C$70, -1))))</f>
        <v>2</v>
      </c>
    </row>
    <row r="34" spans="1:31" ht="15" customHeight="1" x14ac:dyDescent="0.2">
      <c r="A34" s="82">
        <v>32</v>
      </c>
      <c r="B34" s="83">
        <f>'Raw Data'!C33</f>
        <v>21</v>
      </c>
      <c r="C34" s="83">
        <f>IF('Raw Data'!D33 = "Yes", 1, 0)</f>
        <v>1</v>
      </c>
      <c r="D34" s="83">
        <f>LOOKUP('Raw Data'!F33, Code!$B$5:$B$9, Code!$C$5:$C$9)</f>
        <v>1</v>
      </c>
      <c r="E34" s="84">
        <v>1</v>
      </c>
      <c r="F34" s="85">
        <f>IF('Raw Data'!I33='Clean Data'!F$2, 1, 0)</f>
        <v>0</v>
      </c>
      <c r="G34" s="85">
        <f>IF('Raw Data'!$I33='Clean Data'!G$2, 1, 0)</f>
        <v>0</v>
      </c>
      <c r="H34" s="85">
        <f>IF('Raw Data'!$I33='Clean Data'!H$2, 1, 0)</f>
        <v>1</v>
      </c>
      <c r="I34" s="85">
        <f>IF('Raw Data'!$I33='Clean Data'!I$2, 1, 0)</f>
        <v>0</v>
      </c>
      <c r="J34" s="85">
        <f>IF('Raw Data'!$I33='Clean Data'!J$2, 1, 0)</f>
        <v>0</v>
      </c>
      <c r="K34" s="86">
        <v>0</v>
      </c>
      <c r="L34" s="144">
        <f>IF(ISNUMBER(SEARCH(", "&amp;L$2&amp;",",", "&amp;'Raw Data'!$J33&amp;",")),1,0)</f>
        <v>1</v>
      </c>
      <c r="M34" s="144">
        <f>IF(ISNUMBER(SEARCH(", "&amp;M$2&amp;",",", "&amp;'Raw Data'!$J33&amp;",")),1,0)</f>
        <v>1</v>
      </c>
      <c r="N34" s="144">
        <f>IF(ISNUMBER(SEARCH(", "&amp;N$2&amp;",",", "&amp;'Raw Data'!$J33&amp;",")),1,0)</f>
        <v>0</v>
      </c>
      <c r="O34" s="144">
        <f>IF(ISNUMBER(SEARCH(", "&amp;O$2&amp;",",", "&amp;'Raw Data'!$J33&amp;",")),1,0)</f>
        <v>0</v>
      </c>
      <c r="P34" s="144">
        <f>IF(ISNUMBER(SEARCH(", "&amp;P$2&amp;",",", "&amp;'Raw Data'!$J33&amp;",")),1,0)</f>
        <v>1</v>
      </c>
      <c r="Q34" s="145">
        <f>IF(ISNUMBER(SEARCH(""&amp;Q$2&amp;"",", "&amp;'Raw Data'!$J33&amp;",")),1,0)</f>
        <v>0</v>
      </c>
      <c r="R34" s="145">
        <f>IF(ISNUMBER(SEARCH(""&amp;R$2&amp;"",", "&amp;'Raw Data'!$J33&amp;",")),1,0)</f>
        <v>0</v>
      </c>
      <c r="S34" s="145">
        <f>IF(ISNUMBER(SEARCH(" "&amp;S$2&amp;"",", "&amp;'Raw Data'!$J33&amp;",")),1,0)</f>
        <v>0</v>
      </c>
      <c r="T34" s="87">
        <f>LOOKUP('Raw Data'!M33, Code!$B$34:$B$44, Code!$C$34:$C$44)</f>
        <v>2</v>
      </c>
      <c r="U34" s="88">
        <f>IF(ISNUMBER(SEARCH(", "&amp;U$2&amp;",",", "&amp;'Raw Data'!$N33&amp;",")),1,0)</f>
        <v>0</v>
      </c>
      <c r="V34" s="88">
        <f>IF(ISNUMBER(SEARCH(", "&amp;V$2&amp;",",", "&amp;'Raw Data'!$N33&amp;",")),1,0)</f>
        <v>1</v>
      </c>
      <c r="W34" s="88">
        <f>IF(ISNUMBER(SEARCH(", "&amp;W$2&amp;",",", "&amp;'Raw Data'!$N33&amp;",")),1,0)</f>
        <v>1</v>
      </c>
      <c r="X34" s="83">
        <f>IF('Raw Data'!O33=Code!$B$50, Code!$C$50, IF('Raw Data'!O33=Code!$B$51, Code!$C$51, IF('Raw Data'!O33=Code!$B$52, Code!$C$52, IF('Raw Data'!O33 = Code!$B$53, Code!$C$53, -1))))</f>
        <v>1</v>
      </c>
      <c r="Y34" s="83">
        <f>LOOKUP('Raw Data'!P33, Code!$B$55:$B$65, Code!$C$55:$C$65)</f>
        <v>5</v>
      </c>
      <c r="Z34" s="89">
        <f>IF('Raw Data'!Q33 = Code!$B$67, Code!$C$67, IF('Raw Data'!Q33 = Code!$B$68, Code!$C$68, IF('Raw Data'!Q33 = Code!$B$69, Code!$C$69, IF('Raw Data'!Q33 = Code!$B$70, Code!$C$70, -1))))</f>
        <v>3</v>
      </c>
      <c r="AA34" s="89">
        <f>IF('Raw Data'!R33 = Code!$B$67, Code!$C$67, IF('Raw Data'!R33 = Code!$B$68, Code!$C$68, IF('Raw Data'!R33 = Code!$B$69, Code!$C$69, IF('Raw Data'!R33 = Code!$B$70, Code!$C$70, -1))))</f>
        <v>2</v>
      </c>
      <c r="AB34" s="89">
        <f>IF('Raw Data'!S33 = Code!$B$67, Code!$C$67, IF('Raw Data'!S33 = Code!$B$68, Code!$C$68, IF('Raw Data'!S33 = Code!$B$69, Code!$C$69, IF('Raw Data'!S33 = Code!$B$70, Code!$C$70, -1))))</f>
        <v>2</v>
      </c>
      <c r="AC34" s="89">
        <f>IF('Raw Data'!T33 = Code!$B$67, Code!$C$67, IF('Raw Data'!T33 = Code!$B$68, Code!$C$68, IF('Raw Data'!T33 = Code!$B$69, Code!$C$69, IF('Raw Data'!T33 = Code!$B$70, Code!$C$70, -1))))</f>
        <v>2</v>
      </c>
      <c r="AD34" s="89">
        <f>IF('Raw Data'!U33 = Code!$B$67, Code!$C$67, IF('Raw Data'!U33 = Code!$B$68, Code!$C$68, IF('Raw Data'!U33 = Code!$B$69, Code!$C$69, IF('Raw Data'!U33 = Code!$B$70, Code!$C$70, -1))))</f>
        <v>3</v>
      </c>
      <c r="AE34" s="89">
        <f>IF('Raw Data'!V33 = Code!$B$67, Code!$C$67, IF('Raw Data'!V33 = Code!$B$68, Code!$C$68, IF('Raw Data'!V33 = Code!$B$69, Code!$C$69, IF('Raw Data'!V33 = Code!$B$70, Code!$C$70, -1))))</f>
        <v>3</v>
      </c>
    </row>
    <row r="35" spans="1:31" ht="15" customHeight="1" x14ac:dyDescent="0.2">
      <c r="A35" s="82">
        <v>33</v>
      </c>
      <c r="B35" s="83">
        <f>'Raw Data'!C34</f>
        <v>19</v>
      </c>
      <c r="C35" s="83">
        <f>IF('Raw Data'!D34 = "Yes", 1, 0)</f>
        <v>1</v>
      </c>
      <c r="D35" s="83">
        <f>LOOKUP('Raw Data'!F34, Code!$B$5:$B$9, Code!$C$5:$C$9)</f>
        <v>0</v>
      </c>
      <c r="E35" s="84">
        <v>1</v>
      </c>
      <c r="F35" s="85">
        <f>IF('Raw Data'!I34='Clean Data'!F$2, 1, 0)</f>
        <v>0</v>
      </c>
      <c r="G35" s="85">
        <f>IF('Raw Data'!$I34='Clean Data'!G$2, 1, 0)</f>
        <v>0</v>
      </c>
      <c r="H35" s="85">
        <f>IF('Raw Data'!$I34='Clean Data'!H$2, 1, 0)</f>
        <v>1</v>
      </c>
      <c r="I35" s="85">
        <f>IF('Raw Data'!$I34='Clean Data'!I$2, 1, 0)</f>
        <v>0</v>
      </c>
      <c r="J35" s="85">
        <f>IF('Raw Data'!$I34='Clean Data'!J$2, 1, 0)</f>
        <v>0</v>
      </c>
      <c r="K35" s="86">
        <v>0</v>
      </c>
      <c r="L35" s="144">
        <f>IF(ISNUMBER(SEARCH(", "&amp;L$2&amp;",",", "&amp;'Raw Data'!$J34&amp;",")),1,0)</f>
        <v>1</v>
      </c>
      <c r="M35" s="144">
        <f>IF(ISNUMBER(SEARCH(", "&amp;M$2&amp;",",", "&amp;'Raw Data'!$J34&amp;",")),1,0)</f>
        <v>0</v>
      </c>
      <c r="N35" s="144">
        <f>IF(ISNUMBER(SEARCH(", "&amp;N$2&amp;",",", "&amp;'Raw Data'!$J34&amp;",")),1,0)</f>
        <v>1</v>
      </c>
      <c r="O35" s="144">
        <f>IF(ISNUMBER(SEARCH(", "&amp;O$2&amp;",",", "&amp;'Raw Data'!$J34&amp;",")),1,0)</f>
        <v>1</v>
      </c>
      <c r="P35" s="144">
        <f>IF(ISNUMBER(SEARCH(", "&amp;P$2&amp;",",", "&amp;'Raw Data'!$J34&amp;",")),1,0)</f>
        <v>1</v>
      </c>
      <c r="Q35" s="145">
        <f>IF(ISNUMBER(SEARCH(""&amp;Q$2&amp;"",", "&amp;'Raw Data'!$J34&amp;",")),1,0)</f>
        <v>0</v>
      </c>
      <c r="R35" s="145">
        <f>IF(ISNUMBER(SEARCH(""&amp;R$2&amp;"",", "&amp;'Raw Data'!$J34&amp;",")),1,0)</f>
        <v>0</v>
      </c>
      <c r="S35" s="145">
        <f>IF(ISNUMBER(SEARCH(" "&amp;S$2&amp;"",", "&amp;'Raw Data'!$J34&amp;",")),1,0)</f>
        <v>0</v>
      </c>
      <c r="T35" s="87">
        <f>LOOKUP('Raw Data'!M34, Code!$B$34:$B$44, Code!$C$34:$C$44)</f>
        <v>4</v>
      </c>
      <c r="U35" s="88">
        <f>IF(ISNUMBER(SEARCH(", "&amp;U$2&amp;",",", "&amp;'Raw Data'!$N34&amp;",")),1,0)</f>
        <v>0</v>
      </c>
      <c r="V35" s="88">
        <f>IF(ISNUMBER(SEARCH(", "&amp;V$2&amp;",",", "&amp;'Raw Data'!$N34&amp;",")),1,0)</f>
        <v>1</v>
      </c>
      <c r="W35" s="88">
        <f>IF(ISNUMBER(SEARCH(", "&amp;W$2&amp;",",", "&amp;'Raw Data'!$N34&amp;",")),1,0)</f>
        <v>0</v>
      </c>
      <c r="X35" s="83">
        <f>IF('Raw Data'!O34=Code!$B$50, Code!$C$50, IF('Raw Data'!O34=Code!$B$51, Code!$C$51, IF('Raw Data'!O34=Code!$B$52, Code!$C$52, IF('Raw Data'!O34 = Code!$B$53, Code!$C$53, -1))))</f>
        <v>2</v>
      </c>
      <c r="Y35" s="83">
        <f>LOOKUP('Raw Data'!P34, Code!$B$55:$B$65, Code!$C$55:$C$65)</f>
        <v>5</v>
      </c>
      <c r="Z35" s="89">
        <f>IF('Raw Data'!Q34 = Code!$B$67, Code!$C$67, IF('Raw Data'!Q34 = Code!$B$68, Code!$C$68, IF('Raw Data'!Q34 = Code!$B$69, Code!$C$69, IF('Raw Data'!Q34 = Code!$B$70, Code!$C$70, -1))))</f>
        <v>2</v>
      </c>
      <c r="AA35" s="89">
        <f>IF('Raw Data'!R34 = Code!$B$67, Code!$C$67, IF('Raw Data'!R34 = Code!$B$68, Code!$C$68, IF('Raw Data'!R34 = Code!$B$69, Code!$C$69, IF('Raw Data'!R34 = Code!$B$70, Code!$C$70, -1))))</f>
        <v>3</v>
      </c>
      <c r="AB35" s="89">
        <f>IF('Raw Data'!S34 = Code!$B$67, Code!$C$67, IF('Raw Data'!S34 = Code!$B$68, Code!$C$68, IF('Raw Data'!S34 = Code!$B$69, Code!$C$69, IF('Raw Data'!S34 = Code!$B$70, Code!$C$70, -1))))</f>
        <v>2</v>
      </c>
      <c r="AC35" s="89">
        <f>IF('Raw Data'!T34 = Code!$B$67, Code!$C$67, IF('Raw Data'!T34 = Code!$B$68, Code!$C$68, IF('Raw Data'!T34 = Code!$B$69, Code!$C$69, IF('Raw Data'!T34 = Code!$B$70, Code!$C$70, -1))))</f>
        <v>2</v>
      </c>
      <c r="AD35" s="89">
        <f>IF('Raw Data'!U34 = Code!$B$67, Code!$C$67, IF('Raw Data'!U34 = Code!$B$68, Code!$C$68, IF('Raw Data'!U34 = Code!$B$69, Code!$C$69, IF('Raw Data'!U34 = Code!$B$70, Code!$C$70, -1))))</f>
        <v>2</v>
      </c>
      <c r="AE35" s="89">
        <f>IF('Raw Data'!V34 = Code!$B$67, Code!$C$67, IF('Raw Data'!V34 = Code!$B$68, Code!$C$68, IF('Raw Data'!V34 = Code!$B$69, Code!$C$69, IF('Raw Data'!V34 = Code!$B$70, Code!$C$70, -1))))</f>
        <v>2</v>
      </c>
    </row>
    <row r="36" spans="1:31" ht="15" customHeight="1" x14ac:dyDescent="0.2">
      <c r="A36" s="82">
        <v>34</v>
      </c>
      <c r="B36" s="83">
        <f>'Raw Data'!C35</f>
        <v>19</v>
      </c>
      <c r="C36" s="83">
        <f>IF('Raw Data'!D35 = "Yes", 1, 0)</f>
        <v>1</v>
      </c>
      <c r="D36" s="83">
        <f>LOOKUP('Raw Data'!F35, Code!$B$5:$B$9, Code!$C$5:$C$9)</f>
        <v>0</v>
      </c>
      <c r="E36" s="84">
        <v>1</v>
      </c>
      <c r="F36" s="85">
        <f>IF('Raw Data'!I35='Clean Data'!F$2, 1, 0)</f>
        <v>0</v>
      </c>
      <c r="G36" s="85">
        <f>IF('Raw Data'!$I35='Clean Data'!G$2, 1, 0)</f>
        <v>0</v>
      </c>
      <c r="H36" s="85">
        <f>IF('Raw Data'!$I35='Clean Data'!H$2, 1, 0)</f>
        <v>1</v>
      </c>
      <c r="I36" s="85">
        <f>IF('Raw Data'!$I35='Clean Data'!I$2, 1, 0)</f>
        <v>0</v>
      </c>
      <c r="J36" s="85">
        <f>IF('Raw Data'!$I35='Clean Data'!J$2, 1, 0)</f>
        <v>0</v>
      </c>
      <c r="K36" s="86">
        <v>0</v>
      </c>
      <c r="L36" s="144">
        <f>IF(ISNUMBER(SEARCH(", "&amp;L$2&amp;",",", "&amp;'Raw Data'!$J35&amp;",")),1,0)</f>
        <v>1</v>
      </c>
      <c r="M36" s="144">
        <f>IF(ISNUMBER(SEARCH(", "&amp;M$2&amp;",",", "&amp;'Raw Data'!$J35&amp;",")),1,0)</f>
        <v>0</v>
      </c>
      <c r="N36" s="144">
        <f>IF(ISNUMBER(SEARCH(", "&amp;N$2&amp;",",", "&amp;'Raw Data'!$J35&amp;",")),1,0)</f>
        <v>1</v>
      </c>
      <c r="O36" s="144">
        <f>IF(ISNUMBER(SEARCH(", "&amp;O$2&amp;",",", "&amp;'Raw Data'!$J35&amp;",")),1,0)</f>
        <v>0</v>
      </c>
      <c r="P36" s="144">
        <f>IF(ISNUMBER(SEARCH(", "&amp;P$2&amp;",",", "&amp;'Raw Data'!$J35&amp;",")),1,0)</f>
        <v>0</v>
      </c>
      <c r="Q36" s="145">
        <f>IF(ISNUMBER(SEARCH(""&amp;Q$2&amp;"",", "&amp;'Raw Data'!$J35&amp;",")),1,0)</f>
        <v>0</v>
      </c>
      <c r="R36" s="145">
        <f>IF(ISNUMBER(SEARCH(""&amp;R$2&amp;"",", "&amp;'Raw Data'!$J35&amp;",")),1,0)</f>
        <v>0</v>
      </c>
      <c r="S36" s="145">
        <f>IF(ISNUMBER(SEARCH(" "&amp;S$2&amp;"",", "&amp;'Raw Data'!$J35&amp;",")),1,0)</f>
        <v>0</v>
      </c>
      <c r="T36" s="87">
        <f>LOOKUP('Raw Data'!M35, Code!$B$34:$B$44, Code!$C$34:$C$44)</f>
        <v>6</v>
      </c>
      <c r="U36" s="88">
        <f>IF(ISNUMBER(SEARCH(", "&amp;U$2&amp;",",", "&amp;'Raw Data'!$N35&amp;",")),1,0)</f>
        <v>0</v>
      </c>
      <c r="V36" s="88">
        <f>IF(ISNUMBER(SEARCH(", "&amp;V$2&amp;",",", "&amp;'Raw Data'!$N35&amp;",")),1,0)</f>
        <v>1</v>
      </c>
      <c r="W36" s="88">
        <f>IF(ISNUMBER(SEARCH(", "&amp;W$2&amp;",",", "&amp;'Raw Data'!$N35&amp;",")),1,0)</f>
        <v>0</v>
      </c>
      <c r="X36" s="83">
        <f>IF('Raw Data'!O35=Code!$B$50, Code!$C$50, IF('Raw Data'!O35=Code!$B$51, Code!$C$51, IF('Raw Data'!O35=Code!$B$52, Code!$C$52, IF('Raw Data'!O35 = Code!$B$53, Code!$C$53, -1))))</f>
        <v>1</v>
      </c>
      <c r="Y36" s="83">
        <f>LOOKUP('Raw Data'!P35, Code!$B$55:$B$65, Code!$C$55:$C$65)</f>
        <v>3</v>
      </c>
      <c r="Z36" s="89">
        <f>IF('Raw Data'!Q35 = Code!$B$67, Code!$C$67, IF('Raw Data'!Q35 = Code!$B$68, Code!$C$68, IF('Raw Data'!Q35 = Code!$B$69, Code!$C$69, IF('Raw Data'!Q35 = Code!$B$70, Code!$C$70, -1))))</f>
        <v>3</v>
      </c>
      <c r="AA36" s="89">
        <f>IF('Raw Data'!R35 = Code!$B$67, Code!$C$67, IF('Raw Data'!R35 = Code!$B$68, Code!$C$68, IF('Raw Data'!R35 = Code!$B$69, Code!$C$69, IF('Raw Data'!R35 = Code!$B$70, Code!$C$70, -1))))</f>
        <v>1</v>
      </c>
      <c r="AB36" s="89">
        <f>IF('Raw Data'!S35 = Code!$B$67, Code!$C$67, IF('Raw Data'!S35 = Code!$B$68, Code!$C$68, IF('Raw Data'!S35 = Code!$B$69, Code!$C$69, IF('Raw Data'!S35 = Code!$B$70, Code!$C$70, -1))))</f>
        <v>3</v>
      </c>
      <c r="AC36" s="89">
        <f>IF('Raw Data'!T35 = Code!$B$67, Code!$C$67, IF('Raw Data'!T35 = Code!$B$68, Code!$C$68, IF('Raw Data'!T35 = Code!$B$69, Code!$C$69, IF('Raw Data'!T35 = Code!$B$70, Code!$C$70, -1))))</f>
        <v>3</v>
      </c>
      <c r="AD36" s="89">
        <f>IF('Raw Data'!U35 = Code!$B$67, Code!$C$67, IF('Raw Data'!U35 = Code!$B$68, Code!$C$68, IF('Raw Data'!U35 = Code!$B$69, Code!$C$69, IF('Raw Data'!U35 = Code!$B$70, Code!$C$70, -1))))</f>
        <v>3</v>
      </c>
      <c r="AE36" s="89">
        <f>IF('Raw Data'!V35 = Code!$B$67, Code!$C$67, IF('Raw Data'!V35 = Code!$B$68, Code!$C$68, IF('Raw Data'!V35 = Code!$B$69, Code!$C$69, IF('Raw Data'!V35 = Code!$B$70, Code!$C$70, -1))))</f>
        <v>3</v>
      </c>
    </row>
    <row r="37" spans="1:31" ht="15" customHeight="1" x14ac:dyDescent="0.2">
      <c r="A37" s="82">
        <v>35</v>
      </c>
      <c r="B37" s="83">
        <f>'Raw Data'!C36</f>
        <v>21</v>
      </c>
      <c r="C37" s="83">
        <f>IF('Raw Data'!D36 = "Yes", 1, 0)</f>
        <v>1</v>
      </c>
      <c r="D37" s="83">
        <f>LOOKUP('Raw Data'!F36, Code!$B$5:$B$9, Code!$C$5:$C$9)</f>
        <v>1</v>
      </c>
      <c r="E37" s="84">
        <v>1</v>
      </c>
      <c r="F37" s="85">
        <f>IF('Raw Data'!I36='Clean Data'!F$2, 1, 0)</f>
        <v>0</v>
      </c>
      <c r="G37" s="85">
        <f>IF('Raw Data'!$I36='Clean Data'!G$2, 1, 0)</f>
        <v>0</v>
      </c>
      <c r="H37" s="85">
        <f>IF('Raw Data'!$I36='Clean Data'!H$2, 1, 0)</f>
        <v>1</v>
      </c>
      <c r="I37" s="85">
        <f>IF('Raw Data'!$I36='Clean Data'!I$2, 1, 0)</f>
        <v>0</v>
      </c>
      <c r="J37" s="85">
        <f>IF('Raw Data'!$I36='Clean Data'!J$2, 1, 0)</f>
        <v>0</v>
      </c>
      <c r="K37" s="86">
        <v>0</v>
      </c>
      <c r="L37" s="144">
        <f>IF(ISNUMBER(SEARCH(", "&amp;L$2&amp;",",", "&amp;'Raw Data'!$J36&amp;",")),1,0)</f>
        <v>1</v>
      </c>
      <c r="M37" s="144">
        <f>IF(ISNUMBER(SEARCH(", "&amp;M$2&amp;",",", "&amp;'Raw Data'!$J36&amp;",")),1,0)</f>
        <v>1</v>
      </c>
      <c r="N37" s="144">
        <f>IF(ISNUMBER(SEARCH(", "&amp;N$2&amp;",",", "&amp;'Raw Data'!$J36&amp;",")),1,0)</f>
        <v>1</v>
      </c>
      <c r="O37" s="144">
        <f>IF(ISNUMBER(SEARCH(", "&amp;O$2&amp;",",", "&amp;'Raw Data'!$J36&amp;",")),1,0)</f>
        <v>1</v>
      </c>
      <c r="P37" s="144">
        <f>IF(ISNUMBER(SEARCH(", "&amp;P$2&amp;",",", "&amp;'Raw Data'!$J36&amp;",")),1,0)</f>
        <v>1</v>
      </c>
      <c r="Q37" s="145">
        <f>IF(ISNUMBER(SEARCH(""&amp;Q$2&amp;"",", "&amp;'Raw Data'!$J36&amp;",")),1,0)</f>
        <v>0</v>
      </c>
      <c r="R37" s="145">
        <f>IF(ISNUMBER(SEARCH(""&amp;R$2&amp;"",", "&amp;'Raw Data'!$J36&amp;",")),1,0)</f>
        <v>0</v>
      </c>
      <c r="S37" s="145">
        <f>IF(ISNUMBER(SEARCH(" "&amp;S$2&amp;"",", "&amp;'Raw Data'!$J36&amp;",")),1,0)</f>
        <v>0</v>
      </c>
      <c r="T37" s="87">
        <f>LOOKUP('Raw Data'!M36, Code!$B$34:$B$44, Code!$C$34:$C$44)</f>
        <v>3</v>
      </c>
      <c r="U37" s="88">
        <f>IF(ISNUMBER(SEARCH(", "&amp;U$2&amp;",",", "&amp;'Raw Data'!$N36&amp;",")),1,0)</f>
        <v>0</v>
      </c>
      <c r="V37" s="88">
        <f>IF(ISNUMBER(SEARCH(", "&amp;V$2&amp;",",", "&amp;'Raw Data'!$N36&amp;",")),1,0)</f>
        <v>0</v>
      </c>
      <c r="W37" s="88">
        <f>IF(ISNUMBER(SEARCH(", "&amp;W$2&amp;",",", "&amp;'Raw Data'!$N36&amp;",")),1,0)</f>
        <v>1</v>
      </c>
      <c r="X37" s="83">
        <f>IF('Raw Data'!O36=Code!$B$50, Code!$C$50, IF('Raw Data'!O36=Code!$B$51, Code!$C$51, IF('Raw Data'!O36=Code!$B$52, Code!$C$52, IF('Raw Data'!O36 = Code!$B$53, Code!$C$53, -1))))</f>
        <v>1</v>
      </c>
      <c r="Y37" s="83">
        <f>LOOKUP('Raw Data'!P36, Code!$B$55:$B$65, Code!$C$55:$C$65)</f>
        <v>3</v>
      </c>
      <c r="Z37" s="89">
        <f>IF('Raw Data'!Q36 = Code!$B$67, Code!$C$67, IF('Raw Data'!Q36 = Code!$B$68, Code!$C$68, IF('Raw Data'!Q36 = Code!$B$69, Code!$C$69, IF('Raw Data'!Q36 = Code!$B$70, Code!$C$70, -1))))</f>
        <v>3</v>
      </c>
      <c r="AA37" s="89">
        <f>IF('Raw Data'!R36 = Code!$B$67, Code!$C$67, IF('Raw Data'!R36 = Code!$B$68, Code!$C$68, IF('Raw Data'!R36 = Code!$B$69, Code!$C$69, IF('Raw Data'!R36 = Code!$B$70, Code!$C$70, -1))))</f>
        <v>2</v>
      </c>
      <c r="AB37" s="89">
        <f>IF('Raw Data'!S36 = Code!$B$67, Code!$C$67, IF('Raw Data'!S36 = Code!$B$68, Code!$C$68, IF('Raw Data'!S36 = Code!$B$69, Code!$C$69, IF('Raw Data'!S36 = Code!$B$70, Code!$C$70, -1))))</f>
        <v>2</v>
      </c>
      <c r="AC37" s="89">
        <f>IF('Raw Data'!T36 = Code!$B$67, Code!$C$67, IF('Raw Data'!T36 = Code!$B$68, Code!$C$68, IF('Raw Data'!T36 = Code!$B$69, Code!$C$69, IF('Raw Data'!T36 = Code!$B$70, Code!$C$70, -1))))</f>
        <v>2</v>
      </c>
      <c r="AD37" s="89">
        <f>IF('Raw Data'!U36 = Code!$B$67, Code!$C$67, IF('Raw Data'!U36 = Code!$B$68, Code!$C$68, IF('Raw Data'!U36 = Code!$B$69, Code!$C$69, IF('Raw Data'!U36 = Code!$B$70, Code!$C$70, -1))))</f>
        <v>3</v>
      </c>
      <c r="AE37" s="89">
        <f>IF('Raw Data'!V36 = Code!$B$67, Code!$C$67, IF('Raw Data'!V36 = Code!$B$68, Code!$C$68, IF('Raw Data'!V36 = Code!$B$69, Code!$C$69, IF('Raw Data'!V36 = Code!$B$70, Code!$C$70, -1))))</f>
        <v>2</v>
      </c>
    </row>
    <row r="38" spans="1:31" ht="15" customHeight="1" x14ac:dyDescent="0.2">
      <c r="A38" s="82">
        <v>36</v>
      </c>
      <c r="B38" s="83">
        <f>'Raw Data'!C37</f>
        <v>20</v>
      </c>
      <c r="C38" s="83">
        <f>IF('Raw Data'!D37 = "Yes", 1, 0)</f>
        <v>1</v>
      </c>
      <c r="D38" s="83">
        <f>LOOKUP('Raw Data'!F37, Code!$B$5:$B$9, Code!$C$5:$C$9)</f>
        <v>1</v>
      </c>
      <c r="E38" s="84">
        <v>1</v>
      </c>
      <c r="F38" s="85">
        <f>IF('Raw Data'!I37='Clean Data'!F$2, 1, 0)</f>
        <v>0</v>
      </c>
      <c r="G38" s="85">
        <f>IF('Raw Data'!$I37='Clean Data'!G$2, 1, 0)</f>
        <v>0</v>
      </c>
      <c r="H38" s="85">
        <f>IF('Raw Data'!$I37='Clean Data'!H$2, 1, 0)</f>
        <v>0</v>
      </c>
      <c r="I38" s="85">
        <f>IF('Raw Data'!$I37='Clean Data'!I$2, 1, 0)</f>
        <v>1</v>
      </c>
      <c r="J38" s="85">
        <f>IF('Raw Data'!$I37='Clean Data'!J$2, 1, 0)</f>
        <v>0</v>
      </c>
      <c r="K38" s="86">
        <v>0</v>
      </c>
      <c r="L38" s="144">
        <f>IF(ISNUMBER(SEARCH(", "&amp;L$2&amp;",",", "&amp;'Raw Data'!$J37&amp;",")),1,0)</f>
        <v>0</v>
      </c>
      <c r="M38" s="144">
        <f>IF(ISNUMBER(SEARCH(", "&amp;M$2&amp;",",", "&amp;'Raw Data'!$J37&amp;",")),1,0)</f>
        <v>0</v>
      </c>
      <c r="N38" s="144">
        <f>IF(ISNUMBER(SEARCH(", "&amp;N$2&amp;",",", "&amp;'Raw Data'!$J37&amp;",")),1,0)</f>
        <v>0</v>
      </c>
      <c r="O38" s="144">
        <f>IF(ISNUMBER(SEARCH(", "&amp;O$2&amp;",",", "&amp;'Raw Data'!$J37&amp;",")),1,0)</f>
        <v>0</v>
      </c>
      <c r="P38" s="144">
        <f>IF(ISNUMBER(SEARCH(", "&amp;P$2&amp;",",", "&amp;'Raw Data'!$J37&amp;",")),1,0)</f>
        <v>0</v>
      </c>
      <c r="Q38" s="145">
        <f>IF(ISNUMBER(SEARCH(""&amp;Q$2&amp;"",", "&amp;'Raw Data'!$J37&amp;",")),1,0)</f>
        <v>0</v>
      </c>
      <c r="R38" s="145">
        <f>IF(ISNUMBER(SEARCH(""&amp;R$2&amp;"",", "&amp;'Raw Data'!$J37&amp;",")),1,0)</f>
        <v>0</v>
      </c>
      <c r="S38" s="145">
        <f>IF(ISNUMBER(SEARCH(" "&amp;S$2&amp;"",", "&amp;'Raw Data'!$J37&amp;",")),1,0)</f>
        <v>1</v>
      </c>
      <c r="T38" s="87">
        <f>LOOKUP('Raw Data'!M37, Code!$B$34:$B$44, Code!$C$34:$C$44)</f>
        <v>0</v>
      </c>
      <c r="U38" s="88">
        <f>IF(ISNUMBER(SEARCH(", "&amp;U$2&amp;",",", "&amp;'Raw Data'!$N37&amp;",")),1,0)</f>
        <v>0</v>
      </c>
      <c r="V38" s="88">
        <f>IF(ISNUMBER(SEARCH(", "&amp;V$2&amp;",",", "&amp;'Raw Data'!$N37&amp;",")),1,0)</f>
        <v>0</v>
      </c>
      <c r="W38" s="88">
        <f>IF(ISNUMBER(SEARCH(", "&amp;W$2&amp;",",", "&amp;'Raw Data'!$N37&amp;",")),1,0)</f>
        <v>0</v>
      </c>
      <c r="X38" s="83">
        <f>IF('Raw Data'!O37=Code!$B$50, Code!$C$50, IF('Raw Data'!O37=Code!$B$51, Code!$C$51, IF('Raw Data'!O37=Code!$B$52, Code!$C$52, IF('Raw Data'!O37 = Code!$B$53, Code!$C$53, -1))))</f>
        <v>3</v>
      </c>
      <c r="Y38" s="83">
        <f>LOOKUP('Raw Data'!P37, Code!$B$55:$B$65, Code!$C$55:$C$65)</f>
        <v>1</v>
      </c>
      <c r="Z38" s="89">
        <f>IF('Raw Data'!Q37 = Code!$B$67, Code!$C$67, IF('Raw Data'!Q37 = Code!$B$68, Code!$C$68, IF('Raw Data'!Q37 = Code!$B$69, Code!$C$69, IF('Raw Data'!Q37 = Code!$B$70, Code!$C$70, -1))))</f>
        <v>3</v>
      </c>
      <c r="AA38" s="89">
        <f>IF('Raw Data'!R37 = Code!$B$67, Code!$C$67, IF('Raw Data'!R37 = Code!$B$68, Code!$C$68, IF('Raw Data'!R37 = Code!$B$69, Code!$C$69, IF('Raw Data'!R37 = Code!$B$70, Code!$C$70, -1))))</f>
        <v>3</v>
      </c>
      <c r="AB38" s="89">
        <f>IF('Raw Data'!S37 = Code!$B$67, Code!$C$67, IF('Raw Data'!S37 = Code!$B$68, Code!$C$68, IF('Raw Data'!S37 = Code!$B$69, Code!$C$69, IF('Raw Data'!S37 = Code!$B$70, Code!$C$70, -1))))</f>
        <v>3</v>
      </c>
      <c r="AC38" s="89">
        <f>IF('Raw Data'!T37 = Code!$B$67, Code!$C$67, IF('Raw Data'!T37 = Code!$B$68, Code!$C$68, IF('Raw Data'!T37 = Code!$B$69, Code!$C$69, IF('Raw Data'!T37 = Code!$B$70, Code!$C$70, -1))))</f>
        <v>3</v>
      </c>
      <c r="AD38" s="89">
        <f>IF('Raw Data'!U37 = Code!$B$67, Code!$C$67, IF('Raw Data'!U37 = Code!$B$68, Code!$C$68, IF('Raw Data'!U37 = Code!$B$69, Code!$C$69, IF('Raw Data'!U37 = Code!$B$70, Code!$C$70, -1))))</f>
        <v>3</v>
      </c>
      <c r="AE38" s="89">
        <f>IF('Raw Data'!V37 = Code!$B$67, Code!$C$67, IF('Raw Data'!V37 = Code!$B$68, Code!$C$68, IF('Raw Data'!V37 = Code!$B$69, Code!$C$69, IF('Raw Data'!V37 = Code!$B$70, Code!$C$70, -1))))</f>
        <v>3</v>
      </c>
    </row>
    <row r="39" spans="1:31" ht="15" customHeight="1" x14ac:dyDescent="0.2">
      <c r="A39" s="82">
        <v>37</v>
      </c>
      <c r="B39" s="83">
        <f>'Raw Data'!C38</f>
        <v>18</v>
      </c>
      <c r="C39" s="83">
        <f>IF('Raw Data'!D38 = "Yes", 1, 0)</f>
        <v>1</v>
      </c>
      <c r="D39" s="83">
        <f>LOOKUP('Raw Data'!F38, Code!$B$5:$B$9, Code!$C$5:$C$9)</f>
        <v>0</v>
      </c>
      <c r="E39" s="84">
        <v>1</v>
      </c>
      <c r="F39" s="85">
        <f>IF('Raw Data'!I38='Clean Data'!F$2, 1, 0)</f>
        <v>0</v>
      </c>
      <c r="G39" s="85">
        <f>IF('Raw Data'!$I38='Clean Data'!G$2, 1, 0)</f>
        <v>1</v>
      </c>
      <c r="H39" s="85">
        <f>IF('Raw Data'!$I38='Clean Data'!H$2, 1, 0)</f>
        <v>0</v>
      </c>
      <c r="I39" s="85">
        <f>IF('Raw Data'!$I38='Clean Data'!I$2, 1, 0)</f>
        <v>0</v>
      </c>
      <c r="J39" s="85">
        <f>IF('Raw Data'!$I38='Clean Data'!J$2, 1, 0)</f>
        <v>0</v>
      </c>
      <c r="K39" s="86">
        <v>0</v>
      </c>
      <c r="L39" s="144">
        <f>IF(ISNUMBER(SEARCH(", "&amp;L$2&amp;",",", "&amp;'Raw Data'!$J38&amp;",")),1,0)</f>
        <v>1</v>
      </c>
      <c r="M39" s="144">
        <f>IF(ISNUMBER(SEARCH(", "&amp;M$2&amp;",",", "&amp;'Raw Data'!$J38&amp;",")),1,0)</f>
        <v>1</v>
      </c>
      <c r="N39" s="144">
        <f>IF(ISNUMBER(SEARCH(", "&amp;N$2&amp;",",", "&amp;'Raw Data'!$J38&amp;",")),1,0)</f>
        <v>0</v>
      </c>
      <c r="O39" s="144">
        <f>IF(ISNUMBER(SEARCH(", "&amp;O$2&amp;",",", "&amp;'Raw Data'!$J38&amp;",")),1,0)</f>
        <v>0</v>
      </c>
      <c r="P39" s="144">
        <f>IF(ISNUMBER(SEARCH(", "&amp;P$2&amp;",",", "&amp;'Raw Data'!$J38&amp;",")),1,0)</f>
        <v>0</v>
      </c>
      <c r="Q39" s="145">
        <f>IF(ISNUMBER(SEARCH(""&amp;Q$2&amp;"",", "&amp;'Raw Data'!$J38&amp;",")),1,0)</f>
        <v>0</v>
      </c>
      <c r="R39" s="145">
        <f>IF(ISNUMBER(SEARCH(""&amp;R$2&amp;"",", "&amp;'Raw Data'!$J38&amp;",")),1,0)</f>
        <v>0</v>
      </c>
      <c r="S39" s="145">
        <f>IF(ISNUMBER(SEARCH(" "&amp;S$2&amp;"",", "&amp;'Raw Data'!$J38&amp;",")),1,0)</f>
        <v>0</v>
      </c>
      <c r="T39" s="87">
        <f>LOOKUP('Raw Data'!M38, Code!$B$34:$B$44, Code!$C$34:$C$44)</f>
        <v>0</v>
      </c>
      <c r="U39" s="88">
        <f>IF(ISNUMBER(SEARCH(", "&amp;U$2&amp;",",", "&amp;'Raw Data'!$N38&amp;",")),1,0)</f>
        <v>0</v>
      </c>
      <c r="V39" s="88">
        <f>IF(ISNUMBER(SEARCH(", "&amp;V$2&amp;",",", "&amp;'Raw Data'!$N38&amp;",")),1,0)</f>
        <v>0</v>
      </c>
      <c r="W39" s="88">
        <f>IF(ISNUMBER(SEARCH(", "&amp;W$2&amp;",",", "&amp;'Raw Data'!$N38&amp;",")),1,0)</f>
        <v>1</v>
      </c>
      <c r="X39" s="83">
        <f>IF('Raw Data'!O38=Code!$B$50, Code!$C$50, IF('Raw Data'!O38=Code!$B$51, Code!$C$51, IF('Raw Data'!O38=Code!$B$52, Code!$C$52, IF('Raw Data'!O38 = Code!$B$53, Code!$C$53, -1))))</f>
        <v>2</v>
      </c>
      <c r="Y39" s="83">
        <f>LOOKUP('Raw Data'!P38, Code!$B$55:$B$65, Code!$C$55:$C$65)</f>
        <v>1</v>
      </c>
      <c r="Z39" s="89">
        <f>IF('Raw Data'!Q38 = Code!$B$67, Code!$C$67, IF('Raw Data'!Q38 = Code!$B$68, Code!$C$68, IF('Raw Data'!Q38 = Code!$B$69, Code!$C$69, IF('Raw Data'!Q38 = Code!$B$70, Code!$C$70, -1))))</f>
        <v>3</v>
      </c>
      <c r="AA39" s="89">
        <f>IF('Raw Data'!R38 = Code!$B$67, Code!$C$67, IF('Raw Data'!R38 = Code!$B$68, Code!$C$68, IF('Raw Data'!R38 = Code!$B$69, Code!$C$69, IF('Raw Data'!R38 = Code!$B$70, Code!$C$70, -1))))</f>
        <v>3</v>
      </c>
      <c r="AB39" s="89">
        <f>IF('Raw Data'!S38 = Code!$B$67, Code!$C$67, IF('Raw Data'!S38 = Code!$B$68, Code!$C$68, IF('Raw Data'!S38 = Code!$B$69, Code!$C$69, IF('Raw Data'!S38 = Code!$B$70, Code!$C$70, -1))))</f>
        <v>2</v>
      </c>
      <c r="AC39" s="89">
        <f>IF('Raw Data'!T38 = Code!$B$67, Code!$C$67, IF('Raw Data'!T38 = Code!$B$68, Code!$C$68, IF('Raw Data'!T38 = Code!$B$69, Code!$C$69, IF('Raw Data'!T38 = Code!$B$70, Code!$C$70, -1))))</f>
        <v>2</v>
      </c>
      <c r="AD39" s="89">
        <f>IF('Raw Data'!U38 = Code!$B$67, Code!$C$67, IF('Raw Data'!U38 = Code!$B$68, Code!$C$68, IF('Raw Data'!U38 = Code!$B$69, Code!$C$69, IF('Raw Data'!U38 = Code!$B$70, Code!$C$70, -1))))</f>
        <v>3</v>
      </c>
      <c r="AE39" s="89">
        <f>IF('Raw Data'!V38 = Code!$B$67, Code!$C$67, IF('Raw Data'!V38 = Code!$B$68, Code!$C$68, IF('Raw Data'!V38 = Code!$B$69, Code!$C$69, IF('Raw Data'!V38 = Code!$B$70, Code!$C$70, -1))))</f>
        <v>3</v>
      </c>
    </row>
    <row r="40" spans="1:31" ht="15" customHeight="1" x14ac:dyDescent="0.2">
      <c r="A40" s="82">
        <v>38</v>
      </c>
      <c r="B40" s="83">
        <f>'Raw Data'!C39</f>
        <v>18</v>
      </c>
      <c r="C40" s="83">
        <f>IF('Raw Data'!D39 = "Yes", 1, 0)</f>
        <v>1</v>
      </c>
      <c r="D40" s="83">
        <f>LOOKUP('Raw Data'!F39, Code!$B$5:$B$9, Code!$C$5:$C$9)</f>
        <v>0</v>
      </c>
      <c r="E40" s="84">
        <v>1</v>
      </c>
      <c r="F40" s="85">
        <f>IF('Raw Data'!I39='Clean Data'!F$2, 1, 0)</f>
        <v>0</v>
      </c>
      <c r="G40" s="85">
        <f>IF('Raw Data'!$I39='Clean Data'!G$2, 1, 0)</f>
        <v>0</v>
      </c>
      <c r="H40" s="85">
        <f>IF('Raw Data'!$I39='Clean Data'!H$2, 1, 0)</f>
        <v>0</v>
      </c>
      <c r="I40" s="85">
        <f>IF('Raw Data'!$I39='Clean Data'!I$2, 1, 0)</f>
        <v>1</v>
      </c>
      <c r="J40" s="85">
        <f>IF('Raw Data'!$I39='Clean Data'!J$2, 1, 0)</f>
        <v>0</v>
      </c>
      <c r="K40" s="86">
        <v>0</v>
      </c>
      <c r="L40" s="144">
        <f>IF(ISNUMBER(SEARCH(", "&amp;L$2&amp;",",", "&amp;'Raw Data'!$J39&amp;",")),1,0)</f>
        <v>1</v>
      </c>
      <c r="M40" s="144">
        <f>IF(ISNUMBER(SEARCH(", "&amp;M$2&amp;",",", "&amp;'Raw Data'!$J39&amp;",")),1,0)</f>
        <v>1</v>
      </c>
      <c r="N40" s="144">
        <f>IF(ISNUMBER(SEARCH(", "&amp;N$2&amp;",",", "&amp;'Raw Data'!$J39&amp;",")),1,0)</f>
        <v>0</v>
      </c>
      <c r="O40" s="144">
        <f>IF(ISNUMBER(SEARCH(", "&amp;O$2&amp;",",", "&amp;'Raw Data'!$J39&amp;",")),1,0)</f>
        <v>0</v>
      </c>
      <c r="P40" s="144">
        <f>IF(ISNUMBER(SEARCH(", "&amp;P$2&amp;",",", "&amp;'Raw Data'!$J39&amp;",")),1,0)</f>
        <v>0</v>
      </c>
      <c r="Q40" s="145">
        <f>IF(ISNUMBER(SEARCH(""&amp;Q$2&amp;"",", "&amp;'Raw Data'!$J39&amp;",")),1,0)</f>
        <v>0</v>
      </c>
      <c r="R40" s="145">
        <f>IF(ISNUMBER(SEARCH(""&amp;R$2&amp;"",", "&amp;'Raw Data'!$J39&amp;",")),1,0)</f>
        <v>0</v>
      </c>
      <c r="S40" s="145">
        <f>IF(ISNUMBER(SEARCH(" "&amp;S$2&amp;"",", "&amp;'Raw Data'!$J39&amp;",")),1,0)</f>
        <v>0</v>
      </c>
      <c r="T40" s="87">
        <f>LOOKUP('Raw Data'!M39, Code!$B$34:$B$44, Code!$C$34:$C$44)</f>
        <v>2</v>
      </c>
      <c r="U40" s="88">
        <f>IF(ISNUMBER(SEARCH(", "&amp;U$2&amp;",",", "&amp;'Raw Data'!$N39&amp;",")),1,0)</f>
        <v>1</v>
      </c>
      <c r="V40" s="88">
        <f>IF(ISNUMBER(SEARCH(", "&amp;V$2&amp;",",", "&amp;'Raw Data'!$N39&amp;",")),1,0)</f>
        <v>1</v>
      </c>
      <c r="W40" s="88">
        <f>IF(ISNUMBER(SEARCH(", "&amp;W$2&amp;",",", "&amp;'Raw Data'!$N39&amp;",")),1,0)</f>
        <v>0</v>
      </c>
      <c r="X40" s="83">
        <f>IF('Raw Data'!O39=Code!$B$50, Code!$C$50, IF('Raw Data'!O39=Code!$B$51, Code!$C$51, IF('Raw Data'!O39=Code!$B$52, Code!$C$52, IF('Raw Data'!O39 = Code!$B$53, Code!$C$53, -1))))</f>
        <v>2</v>
      </c>
      <c r="Y40" s="83">
        <f>LOOKUP('Raw Data'!P39, Code!$B$55:$B$65, Code!$C$55:$C$65)</f>
        <v>1</v>
      </c>
      <c r="Z40" s="89">
        <f>IF('Raw Data'!Q39 = Code!$B$67, Code!$C$67, IF('Raw Data'!Q39 = Code!$B$68, Code!$C$68, IF('Raw Data'!Q39 = Code!$B$69, Code!$C$69, IF('Raw Data'!Q39 = Code!$B$70, Code!$C$70, -1))))</f>
        <v>3</v>
      </c>
      <c r="AA40" s="89">
        <f>IF('Raw Data'!R39 = Code!$B$67, Code!$C$67, IF('Raw Data'!R39 = Code!$B$68, Code!$C$68, IF('Raw Data'!R39 = Code!$B$69, Code!$C$69, IF('Raw Data'!R39 = Code!$B$70, Code!$C$70, -1))))</f>
        <v>2</v>
      </c>
      <c r="AB40" s="89">
        <f>IF('Raw Data'!S39 = Code!$B$67, Code!$C$67, IF('Raw Data'!S39 = Code!$B$68, Code!$C$68, IF('Raw Data'!S39 = Code!$B$69, Code!$C$69, IF('Raw Data'!S39 = Code!$B$70, Code!$C$70, -1))))</f>
        <v>1</v>
      </c>
      <c r="AC40" s="89">
        <f>IF('Raw Data'!T39 = Code!$B$67, Code!$C$67, IF('Raw Data'!T39 = Code!$B$68, Code!$C$68, IF('Raw Data'!T39 = Code!$B$69, Code!$C$69, IF('Raw Data'!T39 = Code!$B$70, Code!$C$70, -1))))</f>
        <v>2</v>
      </c>
      <c r="AD40" s="89">
        <f>IF('Raw Data'!U39 = Code!$B$67, Code!$C$67, IF('Raw Data'!U39 = Code!$B$68, Code!$C$68, IF('Raw Data'!U39 = Code!$B$69, Code!$C$69, IF('Raw Data'!U39 = Code!$B$70, Code!$C$70, -1))))</f>
        <v>1</v>
      </c>
      <c r="AE40" s="89">
        <f>IF('Raw Data'!V39 = Code!$B$67, Code!$C$67, IF('Raw Data'!V39 = Code!$B$68, Code!$C$68, IF('Raw Data'!V39 = Code!$B$69, Code!$C$69, IF('Raw Data'!V39 = Code!$B$70, Code!$C$70, -1))))</f>
        <v>3</v>
      </c>
    </row>
    <row r="41" spans="1:31" ht="15" customHeight="1" x14ac:dyDescent="0.2">
      <c r="A41" s="82">
        <v>39</v>
      </c>
      <c r="B41" s="83">
        <f>'Raw Data'!C40</f>
        <v>32</v>
      </c>
      <c r="C41" s="83">
        <f>IF('Raw Data'!D40 = "Yes", 1, 0)</f>
        <v>0</v>
      </c>
      <c r="D41" s="84">
        <v>0</v>
      </c>
      <c r="E41" s="83">
        <f>LOOKUP('Raw Data'!H40, Code!$B$11:$B$16, Code!$C$11:$C$16)</f>
        <v>1</v>
      </c>
      <c r="F41" s="85">
        <f>IF('Raw Data'!I40='Clean Data'!F$2, 1, 0)</f>
        <v>0</v>
      </c>
      <c r="G41" s="85">
        <f>IF('Raw Data'!$I40='Clean Data'!G$2, 1, 0)</f>
        <v>0</v>
      </c>
      <c r="H41" s="85">
        <f>IF('Raw Data'!$I40='Clean Data'!H$2, 1, 0)</f>
        <v>0</v>
      </c>
      <c r="I41" s="85">
        <f>IF('Raw Data'!$I40='Clean Data'!I$2, 1, 0)</f>
        <v>1</v>
      </c>
      <c r="J41" s="85">
        <f>IF('Raw Data'!$I40='Clean Data'!J$2, 1, 0)</f>
        <v>0</v>
      </c>
      <c r="K41" s="86">
        <v>0</v>
      </c>
      <c r="L41" s="144">
        <f>IF(ISNUMBER(SEARCH(", "&amp;L$2&amp;",",", "&amp;'Raw Data'!$J40&amp;",")),1,0)</f>
        <v>1</v>
      </c>
      <c r="M41" s="144">
        <f>IF(ISNUMBER(SEARCH(", "&amp;M$2&amp;",",", "&amp;'Raw Data'!$J40&amp;",")),1,0)</f>
        <v>1</v>
      </c>
      <c r="N41" s="144">
        <f>IF(ISNUMBER(SEARCH(", "&amp;N$2&amp;",",", "&amp;'Raw Data'!$J40&amp;",")),1,0)</f>
        <v>0</v>
      </c>
      <c r="O41" s="144">
        <f>IF(ISNUMBER(SEARCH(", "&amp;O$2&amp;",",", "&amp;'Raw Data'!$J40&amp;",")),1,0)</f>
        <v>0</v>
      </c>
      <c r="P41" s="144">
        <f>IF(ISNUMBER(SEARCH(", "&amp;P$2&amp;",",", "&amp;'Raw Data'!$J40&amp;",")),1,0)</f>
        <v>1</v>
      </c>
      <c r="Q41" s="145">
        <f>IF(ISNUMBER(SEARCH(""&amp;Q$2&amp;"",", "&amp;'Raw Data'!$J40&amp;",")),1,0)</f>
        <v>0</v>
      </c>
      <c r="R41" s="145">
        <f>IF(ISNUMBER(SEARCH(""&amp;R$2&amp;"",", "&amp;'Raw Data'!$J40&amp;",")),1,0)</f>
        <v>0</v>
      </c>
      <c r="S41" s="145">
        <f>IF(ISNUMBER(SEARCH(" "&amp;S$2&amp;"",", "&amp;'Raw Data'!$J40&amp;",")),1,0)</f>
        <v>0</v>
      </c>
      <c r="T41" s="87">
        <f>LOOKUP('Raw Data'!M40, Code!$B$34:$B$44, Code!$C$34:$C$44)</f>
        <v>3</v>
      </c>
      <c r="U41" s="88">
        <f>IF(ISNUMBER(SEARCH(", "&amp;U$2&amp;",",", "&amp;'Raw Data'!$N40&amp;",")),1,0)</f>
        <v>1</v>
      </c>
      <c r="V41" s="88">
        <f>IF(ISNUMBER(SEARCH(", "&amp;V$2&amp;",",", "&amp;'Raw Data'!$N40&amp;",")),1,0)</f>
        <v>1</v>
      </c>
      <c r="W41" s="88">
        <f>IF(ISNUMBER(SEARCH(", "&amp;W$2&amp;",",", "&amp;'Raw Data'!$N40&amp;",")),1,0)</f>
        <v>0</v>
      </c>
      <c r="X41" s="83">
        <f>IF('Raw Data'!O40=Code!$B$50, Code!$C$50, IF('Raw Data'!O40=Code!$B$51, Code!$C$51, IF('Raw Data'!O40=Code!$B$52, Code!$C$52, IF('Raw Data'!O40 = Code!$B$53, Code!$C$53, -1))))</f>
        <v>2</v>
      </c>
      <c r="Y41" s="83">
        <f>LOOKUP('Raw Data'!P40, Code!$B$55:$B$65, Code!$C$55:$C$65)</f>
        <v>4</v>
      </c>
      <c r="Z41" s="89">
        <f>IF('Raw Data'!Q40 = Code!$B$67, Code!$C$67, IF('Raw Data'!Q40 = Code!$B$68, Code!$C$68, IF('Raw Data'!Q40 = Code!$B$69, Code!$C$69, IF('Raw Data'!Q40 = Code!$B$70, Code!$C$70, -1))))</f>
        <v>2</v>
      </c>
      <c r="AA41" s="89">
        <f>IF('Raw Data'!R40 = Code!$B$67, Code!$C$67, IF('Raw Data'!R40 = Code!$B$68, Code!$C$68, IF('Raw Data'!R40 = Code!$B$69, Code!$C$69, IF('Raw Data'!R40 = Code!$B$70, Code!$C$70, -1))))</f>
        <v>2</v>
      </c>
      <c r="AB41" s="89">
        <f>IF('Raw Data'!S40 = Code!$B$67, Code!$C$67, IF('Raw Data'!S40 = Code!$B$68, Code!$C$68, IF('Raw Data'!S40 = Code!$B$69, Code!$C$69, IF('Raw Data'!S40 = Code!$B$70, Code!$C$70, -1))))</f>
        <v>2</v>
      </c>
      <c r="AC41" s="89">
        <f>IF('Raw Data'!T40 = Code!$B$67, Code!$C$67, IF('Raw Data'!T40 = Code!$B$68, Code!$C$68, IF('Raw Data'!T40 = Code!$B$69, Code!$C$69, IF('Raw Data'!T40 = Code!$B$70, Code!$C$70, -1))))</f>
        <v>3</v>
      </c>
      <c r="AD41" s="89">
        <f>IF('Raw Data'!U40 = Code!$B$67, Code!$C$67, IF('Raw Data'!U40 = Code!$B$68, Code!$C$68, IF('Raw Data'!U40 = Code!$B$69, Code!$C$69, IF('Raw Data'!U40 = Code!$B$70, Code!$C$70, -1))))</f>
        <v>3</v>
      </c>
      <c r="AE41" s="89">
        <f>IF('Raw Data'!V40 = Code!$B$67, Code!$C$67, IF('Raw Data'!V40 = Code!$B$68, Code!$C$68, IF('Raw Data'!V40 = Code!$B$69, Code!$C$69, IF('Raw Data'!V40 = Code!$B$70, Code!$C$70, -1))))</f>
        <v>2</v>
      </c>
    </row>
    <row r="42" spans="1:31" ht="15" customHeight="1" x14ac:dyDescent="0.2">
      <c r="A42" s="82">
        <v>40</v>
      </c>
      <c r="B42" s="83">
        <f>'Raw Data'!C41</f>
        <v>21</v>
      </c>
      <c r="C42" s="83">
        <f>IF('Raw Data'!D41 = "Yes", 1, 0)</f>
        <v>0</v>
      </c>
      <c r="D42" s="84">
        <v>0</v>
      </c>
      <c r="E42" s="83">
        <f>LOOKUP('Raw Data'!H41, Code!$B$11:$B$16, Code!$C$11:$C$16)</f>
        <v>1</v>
      </c>
      <c r="F42" s="85">
        <f>IF('Raw Data'!I41='Clean Data'!F$2, 1, 0)</f>
        <v>0</v>
      </c>
      <c r="G42" s="85">
        <f>IF('Raw Data'!$I41='Clean Data'!G$2, 1, 0)</f>
        <v>1</v>
      </c>
      <c r="H42" s="85">
        <f>IF('Raw Data'!$I41='Clean Data'!H$2, 1, 0)</f>
        <v>0</v>
      </c>
      <c r="I42" s="85">
        <f>IF('Raw Data'!$I41='Clean Data'!I$2, 1, 0)</f>
        <v>0</v>
      </c>
      <c r="J42" s="85">
        <f>IF('Raw Data'!$I41='Clean Data'!J$2, 1, 0)</f>
        <v>0</v>
      </c>
      <c r="K42" s="86">
        <v>1</v>
      </c>
      <c r="L42" s="144">
        <f>IF(ISNUMBER(SEARCH(", "&amp;L$2&amp;",",", "&amp;'Raw Data'!$J41&amp;",")),1,0)</f>
        <v>1</v>
      </c>
      <c r="M42" s="144">
        <f>IF(ISNUMBER(SEARCH(", "&amp;M$2&amp;",",", "&amp;'Raw Data'!$J41&amp;",")),1,0)</f>
        <v>1</v>
      </c>
      <c r="N42" s="144">
        <f>IF(ISNUMBER(SEARCH(", "&amp;N$2&amp;",",", "&amp;'Raw Data'!$J41&amp;",")),1,0)</f>
        <v>1</v>
      </c>
      <c r="O42" s="144">
        <f>IF(ISNUMBER(SEARCH(", "&amp;O$2&amp;",",", "&amp;'Raw Data'!$J41&amp;",")),1,0)</f>
        <v>1</v>
      </c>
      <c r="P42" s="144">
        <f>IF(ISNUMBER(SEARCH(", "&amp;P$2&amp;",",", "&amp;'Raw Data'!$J41&amp;",")),1,0)</f>
        <v>1</v>
      </c>
      <c r="Q42" s="145">
        <f>IF(ISNUMBER(SEARCH(""&amp;Q$2&amp;"",", "&amp;'Raw Data'!$J41&amp;",")),1,0)</f>
        <v>0</v>
      </c>
      <c r="R42" s="145">
        <f>IF(ISNUMBER(SEARCH(""&amp;R$2&amp;"",", "&amp;'Raw Data'!$J41&amp;",")),1,0)</f>
        <v>0</v>
      </c>
      <c r="S42" s="145">
        <f>IF(ISNUMBER(SEARCH(" "&amp;S$2&amp;"",", "&amp;'Raw Data'!$J41&amp;",")),1,0)</f>
        <v>0</v>
      </c>
      <c r="T42" s="87">
        <f>LOOKUP('Raw Data'!M41, Code!$B$34:$B$44, Code!$C$34:$C$44)</f>
        <v>2</v>
      </c>
      <c r="U42" s="88">
        <f>IF(ISNUMBER(SEARCH(", "&amp;U$2&amp;",",", "&amp;'Raw Data'!$N41&amp;",")),1,0)</f>
        <v>0</v>
      </c>
      <c r="V42" s="88">
        <f>IF(ISNUMBER(SEARCH(", "&amp;V$2&amp;",",", "&amp;'Raw Data'!$N41&amp;",")),1,0)</f>
        <v>1</v>
      </c>
      <c r="W42" s="88">
        <f>IF(ISNUMBER(SEARCH(", "&amp;W$2&amp;",",", "&amp;'Raw Data'!$N41&amp;",")),1,0)</f>
        <v>1</v>
      </c>
      <c r="X42" s="83">
        <f>IF('Raw Data'!O41=Code!$B$50, Code!$C$50, IF('Raw Data'!O41=Code!$B$51, Code!$C$51, IF('Raw Data'!O41=Code!$B$52, Code!$C$52, IF('Raw Data'!O41 = Code!$B$53, Code!$C$53, -1))))</f>
        <v>2</v>
      </c>
      <c r="Y42" s="83">
        <f>LOOKUP('Raw Data'!P41, Code!$B$55:$B$65, Code!$C$55:$C$65)</f>
        <v>4</v>
      </c>
      <c r="Z42" s="89">
        <f>IF('Raw Data'!Q41 = Code!$B$67, Code!$C$67, IF('Raw Data'!Q41 = Code!$B$68, Code!$C$68, IF('Raw Data'!Q41 = Code!$B$69, Code!$C$69, IF('Raw Data'!Q41 = Code!$B$70, Code!$C$70, -1))))</f>
        <v>3</v>
      </c>
      <c r="AA42" s="89">
        <f>IF('Raw Data'!R41 = Code!$B$67, Code!$C$67, IF('Raw Data'!R41 = Code!$B$68, Code!$C$68, IF('Raw Data'!R41 = Code!$B$69, Code!$C$69, IF('Raw Data'!R41 = Code!$B$70, Code!$C$70, -1))))</f>
        <v>2</v>
      </c>
      <c r="AB42" s="89">
        <f>IF('Raw Data'!S41 = Code!$B$67, Code!$C$67, IF('Raw Data'!S41 = Code!$B$68, Code!$C$68, IF('Raw Data'!S41 = Code!$B$69, Code!$C$69, IF('Raw Data'!S41 = Code!$B$70, Code!$C$70, -1))))</f>
        <v>2</v>
      </c>
      <c r="AC42" s="89">
        <f>IF('Raw Data'!T41 = Code!$B$67, Code!$C$67, IF('Raw Data'!T41 = Code!$B$68, Code!$C$68, IF('Raw Data'!T41 = Code!$B$69, Code!$C$69, IF('Raw Data'!T41 = Code!$B$70, Code!$C$70, -1))))</f>
        <v>2</v>
      </c>
      <c r="AD42" s="89">
        <f>IF('Raw Data'!U41 = Code!$B$67, Code!$C$67, IF('Raw Data'!U41 = Code!$B$68, Code!$C$68, IF('Raw Data'!U41 = Code!$B$69, Code!$C$69, IF('Raw Data'!U41 = Code!$B$70, Code!$C$70, -1))))</f>
        <v>3</v>
      </c>
      <c r="AE42" s="89">
        <f>IF('Raw Data'!V41 = Code!$B$67, Code!$C$67, IF('Raw Data'!V41 = Code!$B$68, Code!$C$68, IF('Raw Data'!V41 = Code!$B$69, Code!$C$69, IF('Raw Data'!V41 = Code!$B$70, Code!$C$70, -1))))</f>
        <v>1</v>
      </c>
    </row>
    <row r="43" spans="1:31" ht="15" customHeight="1" x14ac:dyDescent="0.2">
      <c r="A43" s="82">
        <v>41</v>
      </c>
      <c r="B43" s="83">
        <f>'Raw Data'!C42</f>
        <v>18</v>
      </c>
      <c r="C43" s="83">
        <f>IF('Raw Data'!D42 = "Yes", 1, 0)</f>
        <v>1</v>
      </c>
      <c r="D43" s="83">
        <f>LOOKUP('Raw Data'!F42, Code!$B$5:$B$9, Code!$C$5:$C$9)</f>
        <v>0</v>
      </c>
      <c r="E43" s="84">
        <v>1</v>
      </c>
      <c r="F43" s="85">
        <f>IF('Raw Data'!I42='Clean Data'!F$2, 1, 0)</f>
        <v>0</v>
      </c>
      <c r="G43" s="85">
        <f>IF('Raw Data'!$I42='Clean Data'!G$2, 1, 0)</f>
        <v>0</v>
      </c>
      <c r="H43" s="85">
        <f>IF('Raw Data'!$I42='Clean Data'!H$2, 1, 0)</f>
        <v>0</v>
      </c>
      <c r="I43" s="85">
        <f>IF('Raw Data'!$I42='Clean Data'!I$2, 1, 0)</f>
        <v>0</v>
      </c>
      <c r="J43" s="85">
        <f>IF('Raw Data'!$I42='Clean Data'!J$2, 1, 0)</f>
        <v>0</v>
      </c>
      <c r="K43" s="86">
        <v>0</v>
      </c>
      <c r="L43" s="144">
        <f>IF(ISNUMBER(SEARCH(", "&amp;L$2&amp;",",", "&amp;'Raw Data'!$J42&amp;",")),1,0)</f>
        <v>1</v>
      </c>
      <c r="M43" s="144">
        <f>IF(ISNUMBER(SEARCH(", "&amp;M$2&amp;",",", "&amp;'Raw Data'!$J42&amp;",")),1,0)</f>
        <v>1</v>
      </c>
      <c r="N43" s="144">
        <f>IF(ISNUMBER(SEARCH(", "&amp;N$2&amp;",",", "&amp;'Raw Data'!$J42&amp;",")),1,0)</f>
        <v>1</v>
      </c>
      <c r="O43" s="144">
        <f>IF(ISNUMBER(SEARCH(", "&amp;O$2&amp;",",", "&amp;'Raw Data'!$J42&amp;",")),1,0)</f>
        <v>1</v>
      </c>
      <c r="P43" s="144">
        <f>IF(ISNUMBER(SEARCH(", "&amp;P$2&amp;",",", "&amp;'Raw Data'!$J42&amp;",")),1,0)</f>
        <v>1</v>
      </c>
      <c r="Q43" s="145">
        <f>IF(ISNUMBER(SEARCH(""&amp;Q$2&amp;"",", "&amp;'Raw Data'!$J42&amp;",")),1,0)</f>
        <v>0</v>
      </c>
      <c r="R43" s="145">
        <f>IF(ISNUMBER(SEARCH(""&amp;R$2&amp;"",", "&amp;'Raw Data'!$J42&amp;",")),1,0)</f>
        <v>0</v>
      </c>
      <c r="S43" s="145">
        <f>IF(ISNUMBER(SEARCH(" "&amp;S$2&amp;"",", "&amp;'Raw Data'!$J42&amp;",")),1,0)</f>
        <v>0</v>
      </c>
      <c r="T43" s="87">
        <f>LOOKUP('Raw Data'!M42, Code!$B$34:$B$44, Code!$C$34:$C$44)</f>
        <v>9</v>
      </c>
      <c r="U43" s="88">
        <f>IF(ISNUMBER(SEARCH(", "&amp;U$2&amp;",",", "&amp;'Raw Data'!$N42&amp;",")),1,0)</f>
        <v>0</v>
      </c>
      <c r="V43" s="88">
        <f>IF(ISNUMBER(SEARCH(", "&amp;V$2&amp;",",", "&amp;'Raw Data'!$N42&amp;",")),1,0)</f>
        <v>0</v>
      </c>
      <c r="W43" s="88">
        <f>IF(ISNUMBER(SEARCH(", "&amp;W$2&amp;",",", "&amp;'Raw Data'!$N42&amp;",")),1,0)</f>
        <v>0</v>
      </c>
      <c r="X43" s="83">
        <f>IF('Raw Data'!O42=Code!$B$50, Code!$C$50, IF('Raw Data'!O42=Code!$B$51, Code!$C$51, IF('Raw Data'!O42=Code!$B$52, Code!$C$52, IF('Raw Data'!O42 = Code!$B$53, Code!$C$53, -1))))</f>
        <v>0</v>
      </c>
      <c r="Y43" s="83">
        <f>LOOKUP('Raw Data'!P42, Code!$B$55:$B$65, Code!$C$55:$C$65)</f>
        <v>2</v>
      </c>
      <c r="Z43" s="89">
        <f>IF('Raw Data'!Q42 = Code!$B$67, Code!$C$67, IF('Raw Data'!Q42 = Code!$B$68, Code!$C$68, IF('Raw Data'!Q42 = Code!$B$69, Code!$C$69, IF('Raw Data'!Q42 = Code!$B$70, Code!$C$70, -1))))</f>
        <v>3</v>
      </c>
      <c r="AA43" s="89">
        <f>IF('Raw Data'!R42 = Code!$B$67, Code!$C$67, IF('Raw Data'!R42 = Code!$B$68, Code!$C$68, IF('Raw Data'!R42 = Code!$B$69, Code!$C$69, IF('Raw Data'!R42 = Code!$B$70, Code!$C$70, -1))))</f>
        <v>2</v>
      </c>
      <c r="AB43" s="89">
        <f>IF('Raw Data'!S42 = Code!$B$67, Code!$C$67, IF('Raw Data'!S42 = Code!$B$68, Code!$C$68, IF('Raw Data'!S42 = Code!$B$69, Code!$C$69, IF('Raw Data'!S42 = Code!$B$70, Code!$C$70, -1))))</f>
        <v>3</v>
      </c>
      <c r="AC43" s="89">
        <f>IF('Raw Data'!T42 = Code!$B$67, Code!$C$67, IF('Raw Data'!T42 = Code!$B$68, Code!$C$68, IF('Raw Data'!T42 = Code!$B$69, Code!$C$69, IF('Raw Data'!T42 = Code!$B$70, Code!$C$70, -1))))</f>
        <v>3</v>
      </c>
      <c r="AD43" s="89">
        <f>IF('Raw Data'!U42 = Code!$B$67, Code!$C$67, IF('Raw Data'!U42 = Code!$B$68, Code!$C$68, IF('Raw Data'!U42 = Code!$B$69, Code!$C$69, IF('Raw Data'!U42 = Code!$B$70, Code!$C$70, -1))))</f>
        <v>3</v>
      </c>
      <c r="AE43" s="89">
        <f>IF('Raw Data'!V42 = Code!$B$67, Code!$C$67, IF('Raw Data'!V42 = Code!$B$68, Code!$C$68, IF('Raw Data'!V42 = Code!$B$69, Code!$C$69, IF('Raw Data'!V42 = Code!$B$70, Code!$C$70, -1))))</f>
        <v>2</v>
      </c>
    </row>
    <row r="44" spans="1:31" ht="15" customHeight="1" x14ac:dyDescent="0.2">
      <c r="A44" s="82">
        <v>42</v>
      </c>
      <c r="B44" s="83">
        <f>'Raw Data'!C43</f>
        <v>20</v>
      </c>
      <c r="C44" s="83">
        <f>IF('Raw Data'!D43 = "Yes", 1, 0)</f>
        <v>1</v>
      </c>
      <c r="D44" s="83">
        <f>LOOKUP('Raw Data'!F43, Code!$B$5:$B$9, Code!$C$5:$C$9)</f>
        <v>1</v>
      </c>
      <c r="E44" s="84">
        <v>1</v>
      </c>
      <c r="F44" s="85">
        <f>IF('Raw Data'!I43='Clean Data'!F$2, 1, 0)</f>
        <v>0</v>
      </c>
      <c r="G44" s="85">
        <f>IF('Raw Data'!$I43='Clean Data'!G$2, 1, 0)</f>
        <v>1</v>
      </c>
      <c r="H44" s="85">
        <f>IF('Raw Data'!$I43='Clean Data'!H$2, 1, 0)</f>
        <v>0</v>
      </c>
      <c r="I44" s="85">
        <f>IF('Raw Data'!$I43='Clean Data'!I$2, 1, 0)</f>
        <v>0</v>
      </c>
      <c r="J44" s="85">
        <f>IF('Raw Data'!$I43='Clean Data'!J$2, 1, 0)</f>
        <v>0</v>
      </c>
      <c r="K44" s="86">
        <v>0</v>
      </c>
      <c r="L44" s="144">
        <f>IF(ISNUMBER(SEARCH(", "&amp;L$2&amp;",",", "&amp;'Raw Data'!$J43&amp;",")),1,0)</f>
        <v>1</v>
      </c>
      <c r="M44" s="144">
        <f>IF(ISNUMBER(SEARCH(", "&amp;M$2&amp;",",", "&amp;'Raw Data'!$J43&amp;",")),1,0)</f>
        <v>0</v>
      </c>
      <c r="N44" s="144">
        <f>IF(ISNUMBER(SEARCH(", "&amp;N$2&amp;",",", "&amp;'Raw Data'!$J43&amp;",")),1,0)</f>
        <v>0</v>
      </c>
      <c r="O44" s="144">
        <f>IF(ISNUMBER(SEARCH(", "&amp;O$2&amp;",",", "&amp;'Raw Data'!$J43&amp;",")),1,0)</f>
        <v>0</v>
      </c>
      <c r="P44" s="144">
        <f>IF(ISNUMBER(SEARCH(", "&amp;P$2&amp;",",", "&amp;'Raw Data'!$J43&amp;",")),1,0)</f>
        <v>0</v>
      </c>
      <c r="Q44" s="145">
        <f>IF(ISNUMBER(SEARCH(""&amp;Q$2&amp;"",", "&amp;'Raw Data'!$J43&amp;",")),1,0)</f>
        <v>0</v>
      </c>
      <c r="R44" s="145">
        <f>IF(ISNUMBER(SEARCH(""&amp;R$2&amp;"",", "&amp;'Raw Data'!$J43&amp;",")),1,0)</f>
        <v>0</v>
      </c>
      <c r="S44" s="145">
        <f>IF(ISNUMBER(SEARCH(" "&amp;S$2&amp;"",", "&amp;'Raw Data'!$J43&amp;",")),1,0)</f>
        <v>0</v>
      </c>
      <c r="T44" s="87">
        <f>LOOKUP('Raw Data'!M43, Code!$B$34:$B$44, Code!$C$34:$C$44)</f>
        <v>1</v>
      </c>
      <c r="U44" s="88">
        <f>IF(ISNUMBER(SEARCH(", "&amp;U$2&amp;",",", "&amp;'Raw Data'!$N43&amp;",")),1,0)</f>
        <v>0</v>
      </c>
      <c r="V44" s="88">
        <f>IF(ISNUMBER(SEARCH(", "&amp;V$2&amp;",",", "&amp;'Raw Data'!$N43&amp;",")),1,0)</f>
        <v>0</v>
      </c>
      <c r="W44" s="88">
        <f>IF(ISNUMBER(SEARCH(", "&amp;W$2&amp;",",", "&amp;'Raw Data'!$N43&amp;",")),1,0)</f>
        <v>1</v>
      </c>
      <c r="X44" s="83">
        <f>IF('Raw Data'!O43=Code!$B$50, Code!$C$50, IF('Raw Data'!O43=Code!$B$51, Code!$C$51, IF('Raw Data'!O43=Code!$B$52, Code!$C$52, IF('Raw Data'!O43 = Code!$B$53, Code!$C$53, -1))))</f>
        <v>2</v>
      </c>
      <c r="Y44" s="83">
        <f>LOOKUP('Raw Data'!P43, Code!$B$55:$B$65, Code!$C$55:$C$65)</f>
        <v>2</v>
      </c>
      <c r="Z44" s="89">
        <f>IF('Raw Data'!Q43 = Code!$B$67, Code!$C$67, IF('Raw Data'!Q43 = Code!$B$68, Code!$C$68, IF('Raw Data'!Q43 = Code!$B$69, Code!$C$69, IF('Raw Data'!Q43 = Code!$B$70, Code!$C$70, -1))))</f>
        <v>3</v>
      </c>
      <c r="AA44" s="89">
        <f>IF('Raw Data'!R43 = Code!$B$67, Code!$C$67, IF('Raw Data'!R43 = Code!$B$68, Code!$C$68, IF('Raw Data'!R43 = Code!$B$69, Code!$C$69, IF('Raw Data'!R43 = Code!$B$70, Code!$C$70, -1))))</f>
        <v>2</v>
      </c>
      <c r="AB44" s="89">
        <f>IF('Raw Data'!S43 = Code!$B$67, Code!$C$67, IF('Raw Data'!S43 = Code!$B$68, Code!$C$68, IF('Raw Data'!S43 = Code!$B$69, Code!$C$69, IF('Raw Data'!S43 = Code!$B$70, Code!$C$70, -1))))</f>
        <v>3</v>
      </c>
      <c r="AC44" s="89">
        <f>IF('Raw Data'!T43 = Code!$B$67, Code!$C$67, IF('Raw Data'!T43 = Code!$B$68, Code!$C$68, IF('Raw Data'!T43 = Code!$B$69, Code!$C$69, IF('Raw Data'!T43 = Code!$B$70, Code!$C$70, -1))))</f>
        <v>3</v>
      </c>
      <c r="AD44" s="89">
        <f>IF('Raw Data'!U43 = Code!$B$67, Code!$C$67, IF('Raw Data'!U43 = Code!$B$68, Code!$C$68, IF('Raw Data'!U43 = Code!$B$69, Code!$C$69, IF('Raw Data'!U43 = Code!$B$70, Code!$C$70, -1))))</f>
        <v>3</v>
      </c>
      <c r="AE44" s="89">
        <f>IF('Raw Data'!V43 = Code!$B$67, Code!$C$67, IF('Raw Data'!V43 = Code!$B$68, Code!$C$68, IF('Raw Data'!V43 = Code!$B$69, Code!$C$69, IF('Raw Data'!V43 = Code!$B$70, Code!$C$70, -1))))</f>
        <v>3</v>
      </c>
    </row>
    <row r="45" spans="1:31" ht="15" customHeight="1" x14ac:dyDescent="0.2">
      <c r="A45" s="82">
        <v>43</v>
      </c>
      <c r="B45" s="83">
        <f>'Raw Data'!C44</f>
        <v>20</v>
      </c>
      <c r="C45" s="83">
        <f>IF('Raw Data'!D44 = "Yes", 1, 0)</f>
        <v>1</v>
      </c>
      <c r="D45" s="83">
        <f>LOOKUP('Raw Data'!F44, Code!$B$5:$B$9, Code!$C$5:$C$9)</f>
        <v>0</v>
      </c>
      <c r="E45" s="84">
        <v>1</v>
      </c>
      <c r="F45" s="85">
        <f>IF('Raw Data'!I44='Clean Data'!F$2, 1, 0)</f>
        <v>0</v>
      </c>
      <c r="G45" s="85">
        <f>IF('Raw Data'!$I44='Clean Data'!G$2, 1, 0)</f>
        <v>0</v>
      </c>
      <c r="H45" s="85">
        <f>IF('Raw Data'!$I44='Clean Data'!H$2, 1, 0)</f>
        <v>0</v>
      </c>
      <c r="I45" s="85">
        <f>IF('Raw Data'!$I44='Clean Data'!I$2, 1, 0)</f>
        <v>0</v>
      </c>
      <c r="J45" s="85">
        <f>IF('Raw Data'!$I44='Clean Data'!J$2, 1, 0)</f>
        <v>1</v>
      </c>
      <c r="K45" s="86">
        <v>0</v>
      </c>
      <c r="L45" s="144">
        <f>IF(ISNUMBER(SEARCH(", "&amp;L$2&amp;",",", "&amp;'Raw Data'!$J44&amp;",")),1,0)</f>
        <v>0</v>
      </c>
      <c r="M45" s="144">
        <f>IF(ISNUMBER(SEARCH(", "&amp;M$2&amp;",",", "&amp;'Raw Data'!$J44&amp;",")),1,0)</f>
        <v>0</v>
      </c>
      <c r="N45" s="144">
        <f>IF(ISNUMBER(SEARCH(", "&amp;N$2&amp;",",", "&amp;'Raw Data'!$J44&amp;",")),1,0)</f>
        <v>0</v>
      </c>
      <c r="O45" s="144">
        <f>IF(ISNUMBER(SEARCH(", "&amp;O$2&amp;",",", "&amp;'Raw Data'!$J44&amp;",")),1,0)</f>
        <v>0</v>
      </c>
      <c r="P45" s="144">
        <f>IF(ISNUMBER(SEARCH(", "&amp;P$2&amp;",",", "&amp;'Raw Data'!$J44&amp;",")),1,0)</f>
        <v>0</v>
      </c>
      <c r="Q45" s="145">
        <f>IF(ISNUMBER(SEARCH(""&amp;Q$2&amp;"",", "&amp;'Raw Data'!$J44&amp;",")),1,0)</f>
        <v>0</v>
      </c>
      <c r="R45" s="145">
        <f>IF(ISNUMBER(SEARCH(""&amp;R$2&amp;"",", "&amp;'Raw Data'!$J44&amp;",")),1,0)</f>
        <v>0</v>
      </c>
      <c r="S45" s="145">
        <f>IF(ISNUMBER(SEARCH(" "&amp;S$2&amp;"",", "&amp;'Raw Data'!$J44&amp;",")),1,0)</f>
        <v>0</v>
      </c>
      <c r="T45" s="90">
        <v>2</v>
      </c>
      <c r="U45" s="88">
        <f>IF(ISNUMBER(SEARCH(", "&amp;U$2&amp;",",", "&amp;'Raw Data'!$N44&amp;",")),1,0)</f>
        <v>1</v>
      </c>
      <c r="V45" s="88">
        <f>IF(ISNUMBER(SEARCH(", "&amp;V$2&amp;",",", "&amp;'Raw Data'!$N44&amp;",")),1,0)</f>
        <v>1</v>
      </c>
      <c r="W45" s="88">
        <f>IF(ISNUMBER(SEARCH(", "&amp;W$2&amp;",",", "&amp;'Raw Data'!$N44&amp;",")),1,0)</f>
        <v>0</v>
      </c>
      <c r="X45" s="83">
        <f>IF('Raw Data'!O44=Code!$B$50, Code!$C$50, IF('Raw Data'!O44=Code!$B$51, Code!$C$51, IF('Raw Data'!O44=Code!$B$52, Code!$C$52, IF('Raw Data'!O44 = Code!$B$53, Code!$C$53, -1))))</f>
        <v>1</v>
      </c>
      <c r="Y45" s="83">
        <f>LOOKUP('Raw Data'!P44, Code!$B$55:$B$65, Code!$C$55:$C$65)</f>
        <v>4</v>
      </c>
      <c r="Z45" s="89">
        <f>IF('Raw Data'!Q44 = Code!$B$67, Code!$C$67, IF('Raw Data'!Q44 = Code!$B$68, Code!$C$68, IF('Raw Data'!Q44 = Code!$B$69, Code!$C$69, IF('Raw Data'!Q44 = Code!$B$70, Code!$C$70, -1))))</f>
        <v>3</v>
      </c>
      <c r="AA45" s="89">
        <f>IF('Raw Data'!R44 = Code!$B$67, Code!$C$67, IF('Raw Data'!R44 = Code!$B$68, Code!$C$68, IF('Raw Data'!R44 = Code!$B$69, Code!$C$69, IF('Raw Data'!R44 = Code!$B$70, Code!$C$70, -1))))</f>
        <v>2</v>
      </c>
      <c r="AB45" s="89">
        <f>IF('Raw Data'!S44 = Code!$B$67, Code!$C$67, IF('Raw Data'!S44 = Code!$B$68, Code!$C$68, IF('Raw Data'!S44 = Code!$B$69, Code!$C$69, IF('Raw Data'!S44 = Code!$B$70, Code!$C$70, -1))))</f>
        <v>2</v>
      </c>
      <c r="AC45" s="89">
        <f>IF('Raw Data'!T44 = Code!$B$67, Code!$C$67, IF('Raw Data'!T44 = Code!$B$68, Code!$C$68, IF('Raw Data'!T44 = Code!$B$69, Code!$C$69, IF('Raw Data'!T44 = Code!$B$70, Code!$C$70, -1))))</f>
        <v>3</v>
      </c>
      <c r="AD45" s="89">
        <f>IF('Raw Data'!U44 = Code!$B$67, Code!$C$67, IF('Raw Data'!U44 = Code!$B$68, Code!$C$68, IF('Raw Data'!U44 = Code!$B$69, Code!$C$69, IF('Raw Data'!U44 = Code!$B$70, Code!$C$70, -1))))</f>
        <v>3</v>
      </c>
      <c r="AE45" s="89">
        <f>IF('Raw Data'!V44 = Code!$B$67, Code!$C$67, IF('Raw Data'!V44 = Code!$B$68, Code!$C$68, IF('Raw Data'!V44 = Code!$B$69, Code!$C$69, IF('Raw Data'!V44 = Code!$B$70, Code!$C$70, -1))))</f>
        <v>2</v>
      </c>
    </row>
    <row r="46" spans="1:31" ht="15" customHeight="1" x14ac:dyDescent="0.2">
      <c r="A46" s="82">
        <v>44</v>
      </c>
      <c r="B46" s="83">
        <f>'Raw Data'!C45</f>
        <v>19</v>
      </c>
      <c r="C46" s="83">
        <f>IF('Raw Data'!D45 = "Yes", 1, 0)</f>
        <v>1</v>
      </c>
      <c r="D46" s="83">
        <f>LOOKUP('Raw Data'!F45, Code!$B$5:$B$9, Code!$C$5:$C$9)</f>
        <v>3</v>
      </c>
      <c r="E46" s="84">
        <v>1</v>
      </c>
      <c r="F46" s="85">
        <f>IF('Raw Data'!I45='Clean Data'!F$2, 1, 0)</f>
        <v>0</v>
      </c>
      <c r="G46" s="85">
        <f>IF('Raw Data'!$I45='Clean Data'!G$2, 1, 0)</f>
        <v>0</v>
      </c>
      <c r="H46" s="85">
        <f>IF('Raw Data'!$I45='Clean Data'!H$2, 1, 0)</f>
        <v>1</v>
      </c>
      <c r="I46" s="85">
        <f>IF('Raw Data'!$I45='Clean Data'!I$2, 1, 0)</f>
        <v>0</v>
      </c>
      <c r="J46" s="85">
        <f>IF('Raw Data'!$I45='Clean Data'!J$2, 1, 0)</f>
        <v>0</v>
      </c>
      <c r="K46" s="86">
        <v>0</v>
      </c>
      <c r="L46" s="144">
        <f>IF(ISNUMBER(SEARCH(", "&amp;L$2&amp;",",", "&amp;'Raw Data'!$J45&amp;",")),1,0)</f>
        <v>1</v>
      </c>
      <c r="M46" s="144">
        <f>IF(ISNUMBER(SEARCH(", "&amp;M$2&amp;",",", "&amp;'Raw Data'!$J45&amp;",")),1,0)</f>
        <v>0</v>
      </c>
      <c r="N46" s="144">
        <f>IF(ISNUMBER(SEARCH(", "&amp;N$2&amp;",",", "&amp;'Raw Data'!$J45&amp;",")),1,0)</f>
        <v>0</v>
      </c>
      <c r="O46" s="144">
        <f>IF(ISNUMBER(SEARCH(", "&amp;O$2&amp;",",", "&amp;'Raw Data'!$J45&amp;",")),1,0)</f>
        <v>0</v>
      </c>
      <c r="P46" s="144">
        <f>IF(ISNUMBER(SEARCH(", "&amp;P$2&amp;",",", "&amp;'Raw Data'!$J45&amp;",")),1,0)</f>
        <v>0</v>
      </c>
      <c r="Q46" s="145">
        <f>IF(ISNUMBER(SEARCH(""&amp;Q$2&amp;"",", "&amp;'Raw Data'!$J45&amp;",")),1,0)</f>
        <v>0</v>
      </c>
      <c r="R46" s="145">
        <f>IF(ISNUMBER(SEARCH(""&amp;R$2&amp;"",", "&amp;'Raw Data'!$J45&amp;",")),1,0)</f>
        <v>0</v>
      </c>
      <c r="S46" s="145">
        <f>IF(ISNUMBER(SEARCH(" "&amp;S$2&amp;"",", "&amp;'Raw Data'!$J45&amp;",")),1,0)</f>
        <v>0</v>
      </c>
      <c r="T46" s="87">
        <f>LOOKUP('Raw Data'!M45, Code!$B$34:$B$44, Code!$C$34:$C$44)</f>
        <v>3</v>
      </c>
      <c r="U46" s="88">
        <f>IF(ISNUMBER(SEARCH(", "&amp;U$2&amp;",",", "&amp;'Raw Data'!$N45&amp;",")),1,0)</f>
        <v>0</v>
      </c>
      <c r="V46" s="88">
        <f>IF(ISNUMBER(SEARCH(", "&amp;V$2&amp;",",", "&amp;'Raw Data'!$N45&amp;",")),1,0)</f>
        <v>1</v>
      </c>
      <c r="W46" s="88">
        <f>IF(ISNUMBER(SEARCH(", "&amp;W$2&amp;",",", "&amp;'Raw Data'!$N45&amp;",")),1,0)</f>
        <v>1</v>
      </c>
      <c r="X46" s="83">
        <f>IF('Raw Data'!O45=Code!$B$50, Code!$C$50, IF('Raw Data'!O45=Code!$B$51, Code!$C$51, IF('Raw Data'!O45=Code!$B$52, Code!$C$52, IF('Raw Data'!O45 = Code!$B$53, Code!$C$53, -1))))</f>
        <v>2</v>
      </c>
      <c r="Y46" s="83">
        <f>LOOKUP('Raw Data'!P45, Code!$B$55:$B$65, Code!$C$55:$C$65)</f>
        <v>4</v>
      </c>
      <c r="Z46" s="89">
        <f>IF('Raw Data'!Q45 = Code!$B$67, Code!$C$67, IF('Raw Data'!Q45 = Code!$B$68, Code!$C$68, IF('Raw Data'!Q45 = Code!$B$69, Code!$C$69, IF('Raw Data'!Q45 = Code!$B$70, Code!$C$70, -1))))</f>
        <v>3</v>
      </c>
      <c r="AA46" s="89">
        <f>IF('Raw Data'!R45 = Code!$B$67, Code!$C$67, IF('Raw Data'!R45 = Code!$B$68, Code!$C$68, IF('Raw Data'!R45 = Code!$B$69, Code!$C$69, IF('Raw Data'!R45 = Code!$B$70, Code!$C$70, -1))))</f>
        <v>3</v>
      </c>
      <c r="AB46" s="89">
        <f>IF('Raw Data'!S45 = Code!$B$67, Code!$C$67, IF('Raw Data'!S45 = Code!$B$68, Code!$C$68, IF('Raw Data'!S45 = Code!$B$69, Code!$C$69, IF('Raw Data'!S45 = Code!$B$70, Code!$C$70, -1))))</f>
        <v>2</v>
      </c>
      <c r="AC46" s="89">
        <f>IF('Raw Data'!T45 = Code!$B$67, Code!$C$67, IF('Raw Data'!T45 = Code!$B$68, Code!$C$68, IF('Raw Data'!T45 = Code!$B$69, Code!$C$69, IF('Raw Data'!T45 = Code!$B$70, Code!$C$70, -1))))</f>
        <v>2</v>
      </c>
      <c r="AD46" s="89">
        <f>IF('Raw Data'!U45 = Code!$B$67, Code!$C$67, IF('Raw Data'!U45 = Code!$B$68, Code!$C$68, IF('Raw Data'!U45 = Code!$B$69, Code!$C$69, IF('Raw Data'!U45 = Code!$B$70, Code!$C$70, -1))))</f>
        <v>3</v>
      </c>
      <c r="AE46" s="89">
        <f>IF('Raw Data'!V45 = Code!$B$67, Code!$C$67, IF('Raw Data'!V45 = Code!$B$68, Code!$C$68, IF('Raw Data'!V45 = Code!$B$69, Code!$C$69, IF('Raw Data'!V45 = Code!$B$70, Code!$C$70, -1))))</f>
        <v>3</v>
      </c>
    </row>
    <row r="47" spans="1:31" ht="15" customHeight="1" x14ac:dyDescent="0.2">
      <c r="A47" s="82">
        <v>45</v>
      </c>
      <c r="B47" s="83">
        <f>'Raw Data'!C46</f>
        <v>19</v>
      </c>
      <c r="C47" s="83">
        <f>IF('Raw Data'!D46 = "Yes", 1, 0)</f>
        <v>1</v>
      </c>
      <c r="D47" s="83">
        <f>LOOKUP('Raw Data'!F46, Code!$B$5:$B$9, Code!$C$5:$C$9)</f>
        <v>1</v>
      </c>
      <c r="E47" s="84">
        <v>1</v>
      </c>
      <c r="F47" s="85">
        <f>IF('Raw Data'!I46='Clean Data'!F$2, 1, 0)</f>
        <v>0</v>
      </c>
      <c r="G47" s="85">
        <f>IF('Raw Data'!$I46='Clean Data'!G$2, 1, 0)</f>
        <v>1</v>
      </c>
      <c r="H47" s="85">
        <f>IF('Raw Data'!$I46='Clean Data'!H$2, 1, 0)</f>
        <v>0</v>
      </c>
      <c r="I47" s="85">
        <f>IF('Raw Data'!$I46='Clean Data'!I$2, 1, 0)</f>
        <v>0</v>
      </c>
      <c r="J47" s="85">
        <f>IF('Raw Data'!$I46='Clean Data'!J$2, 1, 0)</f>
        <v>0</v>
      </c>
      <c r="K47" s="86">
        <v>0</v>
      </c>
      <c r="L47" s="144">
        <f>IF(ISNUMBER(SEARCH(", "&amp;L$2&amp;",",", "&amp;'Raw Data'!$J46&amp;",")),1,0)</f>
        <v>1</v>
      </c>
      <c r="M47" s="144">
        <f>IF(ISNUMBER(SEARCH(", "&amp;M$2&amp;",",", "&amp;'Raw Data'!$J46&amp;",")),1,0)</f>
        <v>1</v>
      </c>
      <c r="N47" s="144">
        <f>IF(ISNUMBER(SEARCH(", "&amp;N$2&amp;",",", "&amp;'Raw Data'!$J46&amp;",")),1,0)</f>
        <v>0</v>
      </c>
      <c r="O47" s="144">
        <f>IF(ISNUMBER(SEARCH(", "&amp;O$2&amp;",",", "&amp;'Raw Data'!$J46&amp;",")),1,0)</f>
        <v>1</v>
      </c>
      <c r="P47" s="144">
        <f>IF(ISNUMBER(SEARCH(", "&amp;P$2&amp;",",", "&amp;'Raw Data'!$J46&amp;",")),1,0)</f>
        <v>1</v>
      </c>
      <c r="Q47" s="145">
        <f>IF(ISNUMBER(SEARCH(""&amp;Q$2&amp;"",", "&amp;'Raw Data'!$J46&amp;",")),1,0)</f>
        <v>0</v>
      </c>
      <c r="R47" s="145">
        <f>IF(ISNUMBER(SEARCH(""&amp;R$2&amp;"",", "&amp;'Raw Data'!$J46&amp;",")),1,0)</f>
        <v>0</v>
      </c>
      <c r="S47" s="145">
        <f>IF(ISNUMBER(SEARCH(" "&amp;S$2&amp;"",", "&amp;'Raw Data'!$J46&amp;",")),1,0)</f>
        <v>0</v>
      </c>
      <c r="T47" s="87">
        <f>LOOKUP('Raw Data'!M46, Code!$B$34:$B$44, Code!$C$34:$C$44)</f>
        <v>1</v>
      </c>
      <c r="U47" s="88">
        <f>IF(ISNUMBER(SEARCH(", "&amp;U$2&amp;",",", "&amp;'Raw Data'!$N46&amp;",")),1,0)</f>
        <v>1</v>
      </c>
      <c r="V47" s="88">
        <f>IF(ISNUMBER(SEARCH(", "&amp;V$2&amp;",",", "&amp;'Raw Data'!$N46&amp;",")),1,0)</f>
        <v>1</v>
      </c>
      <c r="W47" s="88">
        <f>IF(ISNUMBER(SEARCH(", "&amp;W$2&amp;",",", "&amp;'Raw Data'!$N46&amp;",")),1,0)</f>
        <v>0</v>
      </c>
      <c r="X47" s="83">
        <f>IF('Raw Data'!O46=Code!$B$50, Code!$C$50, IF('Raw Data'!O46=Code!$B$51, Code!$C$51, IF('Raw Data'!O46=Code!$B$52, Code!$C$52, IF('Raw Data'!O46 = Code!$B$53, Code!$C$53, -1))))</f>
        <v>1</v>
      </c>
      <c r="Y47" s="83">
        <f>LOOKUP('Raw Data'!P46, Code!$B$55:$B$65, Code!$C$55:$C$65)</f>
        <v>4</v>
      </c>
      <c r="Z47" s="89">
        <f>IF('Raw Data'!Q46 = Code!$B$67, Code!$C$67, IF('Raw Data'!Q46 = Code!$B$68, Code!$C$68, IF('Raw Data'!Q46 = Code!$B$69, Code!$C$69, IF('Raw Data'!Q46 = Code!$B$70, Code!$C$70, -1))))</f>
        <v>3</v>
      </c>
      <c r="AA47" s="89">
        <f>IF('Raw Data'!R46 = Code!$B$67, Code!$C$67, IF('Raw Data'!R46 = Code!$B$68, Code!$C$68, IF('Raw Data'!R46 = Code!$B$69, Code!$C$69, IF('Raw Data'!R46 = Code!$B$70, Code!$C$70, -1))))</f>
        <v>2</v>
      </c>
      <c r="AB47" s="89">
        <f>IF('Raw Data'!S46 = Code!$B$67, Code!$C$67, IF('Raw Data'!S46 = Code!$B$68, Code!$C$68, IF('Raw Data'!S46 = Code!$B$69, Code!$C$69, IF('Raw Data'!S46 = Code!$B$70, Code!$C$70, -1))))</f>
        <v>1</v>
      </c>
      <c r="AC47" s="89">
        <f>IF('Raw Data'!T46 = Code!$B$67, Code!$C$67, IF('Raw Data'!T46 = Code!$B$68, Code!$C$68, IF('Raw Data'!T46 = Code!$B$69, Code!$C$69, IF('Raw Data'!T46 = Code!$B$70, Code!$C$70, -1))))</f>
        <v>3</v>
      </c>
      <c r="AD47" s="89">
        <f>IF('Raw Data'!U46 = Code!$B$67, Code!$C$67, IF('Raw Data'!U46 = Code!$B$68, Code!$C$68, IF('Raw Data'!U46 = Code!$B$69, Code!$C$69, IF('Raw Data'!U46 = Code!$B$70, Code!$C$70, -1))))</f>
        <v>3</v>
      </c>
      <c r="AE47" s="89">
        <f>IF('Raw Data'!V46 = Code!$B$67, Code!$C$67, IF('Raw Data'!V46 = Code!$B$68, Code!$C$68, IF('Raw Data'!V46 = Code!$B$69, Code!$C$69, IF('Raw Data'!V46 = Code!$B$70, Code!$C$70, -1))))</f>
        <v>3</v>
      </c>
    </row>
    <row r="48" spans="1:31" ht="15" customHeight="1" x14ac:dyDescent="0.2">
      <c r="A48" s="82">
        <v>46</v>
      </c>
      <c r="B48" s="83">
        <f>'Raw Data'!C47</f>
        <v>19</v>
      </c>
      <c r="C48" s="83">
        <f>IF('Raw Data'!D47 = "Yes", 1, 0)</f>
        <v>1</v>
      </c>
      <c r="D48" s="83">
        <f>LOOKUP('Raw Data'!F47, Code!$B$5:$B$9, Code!$C$5:$C$9)</f>
        <v>3</v>
      </c>
      <c r="E48" s="84">
        <v>1</v>
      </c>
      <c r="F48" s="85">
        <f>IF('Raw Data'!I47='Clean Data'!F$2, 1, 0)</f>
        <v>1</v>
      </c>
      <c r="G48" s="85">
        <f>IF('Raw Data'!$I47='Clean Data'!G$2, 1, 0)</f>
        <v>0</v>
      </c>
      <c r="H48" s="85">
        <f>IF('Raw Data'!$I47='Clean Data'!H$2, 1, 0)</f>
        <v>0</v>
      </c>
      <c r="I48" s="85">
        <f>IF('Raw Data'!$I47='Clean Data'!I$2, 1, 0)</f>
        <v>0</v>
      </c>
      <c r="J48" s="85">
        <f>IF('Raw Data'!$I47='Clean Data'!J$2, 1, 0)</f>
        <v>0</v>
      </c>
      <c r="K48" s="86">
        <v>0</v>
      </c>
      <c r="L48" s="144">
        <f>IF(ISNUMBER(SEARCH(", "&amp;L$2&amp;",",", "&amp;'Raw Data'!$J47&amp;",")),1,0)</f>
        <v>0</v>
      </c>
      <c r="M48" s="144">
        <f>IF(ISNUMBER(SEARCH(", "&amp;M$2&amp;",",", "&amp;'Raw Data'!$J47&amp;",")),1,0)</f>
        <v>0</v>
      </c>
      <c r="N48" s="144">
        <f>IF(ISNUMBER(SEARCH(", "&amp;N$2&amp;",",", "&amp;'Raw Data'!$J47&amp;",")),1,0)</f>
        <v>0</v>
      </c>
      <c r="O48" s="144">
        <f>IF(ISNUMBER(SEARCH(", "&amp;O$2&amp;",",", "&amp;'Raw Data'!$J47&amp;",")),1,0)</f>
        <v>0</v>
      </c>
      <c r="P48" s="144">
        <f>IF(ISNUMBER(SEARCH(", "&amp;P$2&amp;",",", "&amp;'Raw Data'!$J47&amp;",")),1,0)</f>
        <v>0</v>
      </c>
      <c r="Q48" s="145">
        <f>IF(ISNUMBER(SEARCH(""&amp;Q$2&amp;"",", "&amp;'Raw Data'!$J47&amp;",")),1,0)</f>
        <v>0</v>
      </c>
      <c r="R48" s="145">
        <f>IF(ISNUMBER(SEARCH(""&amp;R$2&amp;"",", "&amp;'Raw Data'!$J47&amp;",")),1,0)</f>
        <v>1</v>
      </c>
      <c r="S48" s="145">
        <f>IF(ISNUMBER(SEARCH(" "&amp;S$2&amp;"",", "&amp;'Raw Data'!$J47&amp;",")),1,0)</f>
        <v>0</v>
      </c>
      <c r="T48" s="87">
        <f>LOOKUP('Raw Data'!M47, Code!$B$34:$B$44, Code!$C$34:$C$44)</f>
        <v>1</v>
      </c>
      <c r="U48" s="88">
        <f>IF(ISNUMBER(SEARCH(", "&amp;U$2&amp;",",", "&amp;'Raw Data'!$N47&amp;",")),1,0)</f>
        <v>0</v>
      </c>
      <c r="V48" s="88">
        <f>IF(ISNUMBER(SEARCH(", "&amp;V$2&amp;",",", "&amp;'Raw Data'!$N47&amp;",")),1,0)</f>
        <v>0</v>
      </c>
      <c r="W48" s="88">
        <f>IF(ISNUMBER(SEARCH(", "&amp;W$2&amp;",",", "&amp;'Raw Data'!$N47&amp;",")),1,0)</f>
        <v>0</v>
      </c>
      <c r="X48" s="83">
        <f>IF('Raw Data'!O47=Code!$B$50, Code!$C$50, IF('Raw Data'!O47=Code!$B$51, Code!$C$51, IF('Raw Data'!O47=Code!$B$52, Code!$C$52, IF('Raw Data'!O47 = Code!$B$53, Code!$C$53, -1))))</f>
        <v>1</v>
      </c>
      <c r="Y48" s="83">
        <f>LOOKUP('Raw Data'!P47, Code!$B$55:$B$65, Code!$C$55:$C$65)</f>
        <v>2</v>
      </c>
      <c r="Z48" s="89">
        <f>IF('Raw Data'!Q47 = Code!$B$67, Code!$C$67, IF('Raw Data'!Q47 = Code!$B$68, Code!$C$68, IF('Raw Data'!Q47 = Code!$B$69, Code!$C$69, IF('Raw Data'!Q47 = Code!$B$70, Code!$C$70, -1))))</f>
        <v>2</v>
      </c>
      <c r="AA48" s="89">
        <f>IF('Raw Data'!R47 = Code!$B$67, Code!$C$67, IF('Raw Data'!R47 = Code!$B$68, Code!$C$68, IF('Raw Data'!R47 = Code!$B$69, Code!$C$69, IF('Raw Data'!R47 = Code!$B$70, Code!$C$70, -1))))</f>
        <v>2</v>
      </c>
      <c r="AB48" s="89">
        <f>IF('Raw Data'!S47 = Code!$B$67, Code!$C$67, IF('Raw Data'!S47 = Code!$B$68, Code!$C$68, IF('Raw Data'!S47 = Code!$B$69, Code!$C$69, IF('Raw Data'!S47 = Code!$B$70, Code!$C$70, -1))))</f>
        <v>2</v>
      </c>
      <c r="AC48" s="89">
        <f>IF('Raw Data'!T47 = Code!$B$67, Code!$C$67, IF('Raw Data'!T47 = Code!$B$68, Code!$C$68, IF('Raw Data'!T47 = Code!$B$69, Code!$C$69, IF('Raw Data'!T47 = Code!$B$70, Code!$C$70, -1))))</f>
        <v>2</v>
      </c>
      <c r="AD48" s="89">
        <f>IF('Raw Data'!U47 = Code!$B$67, Code!$C$67, IF('Raw Data'!U47 = Code!$B$68, Code!$C$68, IF('Raw Data'!U47 = Code!$B$69, Code!$C$69, IF('Raw Data'!U47 = Code!$B$70, Code!$C$70, -1))))</f>
        <v>2</v>
      </c>
      <c r="AE48" s="89">
        <f>IF('Raw Data'!V47 = Code!$B$67, Code!$C$67, IF('Raw Data'!V47 = Code!$B$68, Code!$C$68, IF('Raw Data'!V47 = Code!$B$69, Code!$C$69, IF('Raw Data'!V47 = Code!$B$70, Code!$C$70, -1))))</f>
        <v>2</v>
      </c>
    </row>
    <row r="49" spans="1:32" ht="15" customHeight="1" x14ac:dyDescent="0.2">
      <c r="A49" s="82">
        <v>47</v>
      </c>
      <c r="B49" s="83">
        <f>'Raw Data'!C48</f>
        <v>18</v>
      </c>
      <c r="C49" s="83">
        <f>IF('Raw Data'!D48 = "Yes", 1, 0)</f>
        <v>1</v>
      </c>
      <c r="D49" s="83">
        <f>LOOKUP('Raw Data'!F48, Code!$B$5:$B$9, Code!$C$5:$C$9)</f>
        <v>1</v>
      </c>
      <c r="E49" s="84">
        <v>1</v>
      </c>
      <c r="F49" s="85">
        <f>IF('Raw Data'!I48='Clean Data'!F$2, 1, 0)</f>
        <v>0</v>
      </c>
      <c r="G49" s="85">
        <f>IF('Raw Data'!$I48='Clean Data'!G$2, 1, 0)</f>
        <v>0</v>
      </c>
      <c r="H49" s="85">
        <f>IF('Raw Data'!$I48='Clean Data'!H$2, 1, 0)</f>
        <v>1</v>
      </c>
      <c r="I49" s="85">
        <f>IF('Raw Data'!$I48='Clean Data'!I$2, 1, 0)</f>
        <v>0</v>
      </c>
      <c r="J49" s="85">
        <f>IF('Raw Data'!$I48='Clean Data'!J$2, 1, 0)</f>
        <v>0</v>
      </c>
      <c r="K49" s="86">
        <v>0</v>
      </c>
      <c r="L49" s="144">
        <f>IF(ISNUMBER(SEARCH(", "&amp;L$2&amp;",",", "&amp;'Raw Data'!$J48&amp;",")),1,0)</f>
        <v>0</v>
      </c>
      <c r="M49" s="144">
        <f>IF(ISNUMBER(SEARCH(", "&amp;M$2&amp;",",", "&amp;'Raw Data'!$J48&amp;",")),1,0)</f>
        <v>0</v>
      </c>
      <c r="N49" s="144">
        <f>IF(ISNUMBER(SEARCH(", "&amp;N$2&amp;",",", "&amp;'Raw Data'!$J48&amp;",")),1,0)</f>
        <v>0</v>
      </c>
      <c r="O49" s="144">
        <f>IF(ISNUMBER(SEARCH(", "&amp;O$2&amp;",",", "&amp;'Raw Data'!$J48&amp;",")),1,0)</f>
        <v>1</v>
      </c>
      <c r="P49" s="144">
        <f>IF(ISNUMBER(SEARCH(", "&amp;P$2&amp;",",", "&amp;'Raw Data'!$J48&amp;",")),1,0)</f>
        <v>1</v>
      </c>
      <c r="Q49" s="145">
        <f>IF(ISNUMBER(SEARCH(""&amp;Q$2&amp;"",", "&amp;'Raw Data'!$J48&amp;",")),1,0)</f>
        <v>0</v>
      </c>
      <c r="R49" s="145">
        <f>IF(ISNUMBER(SEARCH(""&amp;R$2&amp;"",", "&amp;'Raw Data'!$J48&amp;",")),1,0)</f>
        <v>0</v>
      </c>
      <c r="S49" s="145">
        <f>IF(ISNUMBER(SEARCH(" "&amp;S$2&amp;"",", "&amp;'Raw Data'!$J48&amp;",")),1,0)</f>
        <v>0</v>
      </c>
      <c r="T49" s="87">
        <f>LOOKUP('Raw Data'!M48, Code!$B$34:$B$44, Code!$C$34:$C$44)</f>
        <v>2</v>
      </c>
      <c r="U49" s="88">
        <f>IF(ISNUMBER(SEARCH(", "&amp;U$2&amp;",",", "&amp;'Raw Data'!$N48&amp;",")),1,0)</f>
        <v>0</v>
      </c>
      <c r="V49" s="88">
        <f>IF(ISNUMBER(SEARCH(", "&amp;V$2&amp;",",", "&amp;'Raw Data'!$N48&amp;",")),1,0)</f>
        <v>0</v>
      </c>
      <c r="W49" s="88">
        <f>IF(ISNUMBER(SEARCH(", "&amp;W$2&amp;",",", "&amp;'Raw Data'!$N48&amp;",")),1,0)</f>
        <v>0</v>
      </c>
      <c r="X49" s="83">
        <f>IF('Raw Data'!O48=Code!$B$50, Code!$C$50, IF('Raw Data'!O48=Code!$B$51, Code!$C$51, IF('Raw Data'!O48=Code!$B$52, Code!$C$52, IF('Raw Data'!O48 = Code!$B$53, Code!$C$53, -1))))</f>
        <v>0</v>
      </c>
      <c r="Y49" s="83">
        <f>LOOKUP('Raw Data'!P48, Code!$B$55:$B$65, Code!$C$55:$C$65)</f>
        <v>2</v>
      </c>
      <c r="Z49" s="89">
        <f>IF('Raw Data'!Q48 = Code!$B$67, Code!$C$67, IF('Raw Data'!Q48 = Code!$B$68, Code!$C$68, IF('Raw Data'!Q48 = Code!$B$69, Code!$C$69, IF('Raw Data'!Q48 = Code!$B$70, Code!$C$70, -1))))</f>
        <v>2</v>
      </c>
      <c r="AA49" s="89">
        <f>IF('Raw Data'!R48 = Code!$B$67, Code!$C$67, IF('Raw Data'!R48 = Code!$B$68, Code!$C$68, IF('Raw Data'!R48 = Code!$B$69, Code!$C$69, IF('Raw Data'!R48 = Code!$B$70, Code!$C$70, -1))))</f>
        <v>2</v>
      </c>
      <c r="AB49" s="89">
        <f>IF('Raw Data'!S48 = Code!$B$67, Code!$C$67, IF('Raw Data'!S48 = Code!$B$68, Code!$C$68, IF('Raw Data'!S48 = Code!$B$69, Code!$C$69, IF('Raw Data'!S48 = Code!$B$70, Code!$C$70, -1))))</f>
        <v>3</v>
      </c>
      <c r="AC49" s="89">
        <f>IF('Raw Data'!T48 = Code!$B$67, Code!$C$67, IF('Raw Data'!T48 = Code!$B$68, Code!$C$68, IF('Raw Data'!T48 = Code!$B$69, Code!$C$69, IF('Raw Data'!T48 = Code!$B$70, Code!$C$70, -1))))</f>
        <v>3</v>
      </c>
      <c r="AD49" s="89">
        <f>IF('Raw Data'!U48 = Code!$B$67, Code!$C$67, IF('Raw Data'!U48 = Code!$B$68, Code!$C$68, IF('Raw Data'!U48 = Code!$B$69, Code!$C$69, IF('Raw Data'!U48 = Code!$B$70, Code!$C$70, -1))))</f>
        <v>3</v>
      </c>
      <c r="AE49" s="89">
        <f>IF('Raw Data'!V48 = Code!$B$67, Code!$C$67, IF('Raw Data'!V48 = Code!$B$68, Code!$C$68, IF('Raw Data'!V48 = Code!$B$69, Code!$C$69, IF('Raw Data'!V48 = Code!$B$70, Code!$C$70, -1))))</f>
        <v>2</v>
      </c>
      <c r="AF49" s="1"/>
    </row>
    <row r="50" spans="1:32" ht="15" customHeight="1" x14ac:dyDescent="0.2">
      <c r="A50" s="82">
        <v>48</v>
      </c>
      <c r="B50" s="83">
        <f>'Raw Data'!C49</f>
        <v>21</v>
      </c>
      <c r="C50" s="83">
        <f>IF('Raw Data'!D49 = "Yes", 1, 0)</f>
        <v>1</v>
      </c>
      <c r="D50" s="83">
        <f>LOOKUP('Raw Data'!F49, Code!$B$5:$B$9, Code!$C$5:$C$9)</f>
        <v>0</v>
      </c>
      <c r="E50" s="84">
        <v>1</v>
      </c>
      <c r="F50" s="85">
        <f>IF('Raw Data'!I49='Clean Data'!F$2, 1, 0)</f>
        <v>0</v>
      </c>
      <c r="G50" s="85">
        <f>IF('Raw Data'!$I49='Clean Data'!G$2, 1, 0)</f>
        <v>0</v>
      </c>
      <c r="H50" s="85">
        <f>IF('Raw Data'!$I49='Clean Data'!H$2, 1, 0)</f>
        <v>0</v>
      </c>
      <c r="I50" s="85">
        <f>IF('Raw Data'!$I49='Clean Data'!I$2, 1, 0)</f>
        <v>1</v>
      </c>
      <c r="J50" s="85">
        <f>IF('Raw Data'!$I49='Clean Data'!J$2, 1, 0)</f>
        <v>0</v>
      </c>
      <c r="K50" s="86">
        <v>0</v>
      </c>
      <c r="L50" s="144">
        <f>IF(ISNUMBER(SEARCH(", "&amp;L$2&amp;",",", "&amp;'Raw Data'!$J49&amp;",")),1,0)</f>
        <v>1</v>
      </c>
      <c r="M50" s="144">
        <f>IF(ISNUMBER(SEARCH(", "&amp;M$2&amp;",",", "&amp;'Raw Data'!$J49&amp;",")),1,0)</f>
        <v>1</v>
      </c>
      <c r="N50" s="144">
        <f>IF(ISNUMBER(SEARCH(", "&amp;N$2&amp;",",", "&amp;'Raw Data'!$J49&amp;",")),1,0)</f>
        <v>0</v>
      </c>
      <c r="O50" s="144">
        <f>IF(ISNUMBER(SEARCH(", "&amp;O$2&amp;",",", "&amp;'Raw Data'!$J49&amp;",")),1,0)</f>
        <v>0</v>
      </c>
      <c r="P50" s="144">
        <f>IF(ISNUMBER(SEARCH(", "&amp;P$2&amp;",",", "&amp;'Raw Data'!$J49&amp;",")),1,0)</f>
        <v>0</v>
      </c>
      <c r="Q50" s="145">
        <f>IF(ISNUMBER(SEARCH(""&amp;Q$2&amp;"",", "&amp;'Raw Data'!$J49&amp;",")),1,0)</f>
        <v>0</v>
      </c>
      <c r="R50" s="145">
        <f>IF(ISNUMBER(SEARCH(""&amp;R$2&amp;"",", "&amp;'Raw Data'!$J49&amp;",")),1,0)</f>
        <v>0</v>
      </c>
      <c r="S50" s="145">
        <f>IF(ISNUMBER(SEARCH(" "&amp;S$2&amp;"",", "&amp;'Raw Data'!$J49&amp;",")),1,0)</f>
        <v>0</v>
      </c>
      <c r="T50" s="87">
        <f>LOOKUP('Raw Data'!M49, Code!$B$34:$B$44, Code!$C$34:$C$44)</f>
        <v>3</v>
      </c>
      <c r="U50" s="88">
        <f>IF(ISNUMBER(SEARCH(", "&amp;U$2&amp;",",", "&amp;'Raw Data'!$N49&amp;",")),1,0)</f>
        <v>1</v>
      </c>
      <c r="V50" s="88">
        <f>IF(ISNUMBER(SEARCH(", "&amp;V$2&amp;",",", "&amp;'Raw Data'!$N49&amp;",")),1,0)</f>
        <v>1</v>
      </c>
      <c r="W50" s="88">
        <f>IF(ISNUMBER(SEARCH(", "&amp;W$2&amp;",",", "&amp;'Raw Data'!$N49&amp;",")),1,0)</f>
        <v>0</v>
      </c>
      <c r="X50" s="83">
        <f>IF('Raw Data'!O49=Code!$B$50, Code!$C$50, IF('Raw Data'!O49=Code!$B$51, Code!$C$51, IF('Raw Data'!O49=Code!$B$52, Code!$C$52, IF('Raw Data'!O49 = Code!$B$53, Code!$C$53, -1))))</f>
        <v>2</v>
      </c>
      <c r="Y50" s="83">
        <f>LOOKUP('Raw Data'!P49, Code!$B$55:$B$65, Code!$C$55:$C$65)</f>
        <v>4</v>
      </c>
      <c r="Z50" s="89">
        <f>IF('Raw Data'!Q49 = Code!$B$67, Code!$C$67, IF('Raw Data'!Q49 = Code!$B$68, Code!$C$68, IF('Raw Data'!Q49 = Code!$B$69, Code!$C$69, IF('Raw Data'!Q49 = Code!$B$70, Code!$C$70, -1))))</f>
        <v>3</v>
      </c>
      <c r="AA50" s="89">
        <f>IF('Raw Data'!R49 = Code!$B$67, Code!$C$67, IF('Raw Data'!R49 = Code!$B$68, Code!$C$68, IF('Raw Data'!R49 = Code!$B$69, Code!$C$69, IF('Raw Data'!R49 = Code!$B$70, Code!$C$70, -1))))</f>
        <v>1</v>
      </c>
      <c r="AB50" s="89">
        <f>IF('Raw Data'!S49 = Code!$B$67, Code!$C$67, IF('Raw Data'!S49 = Code!$B$68, Code!$C$68, IF('Raw Data'!S49 = Code!$B$69, Code!$C$69, IF('Raw Data'!S49 = Code!$B$70, Code!$C$70, -1))))</f>
        <v>2</v>
      </c>
      <c r="AC50" s="89">
        <f>IF('Raw Data'!T49 = Code!$B$67, Code!$C$67, IF('Raw Data'!T49 = Code!$B$68, Code!$C$68, IF('Raw Data'!T49 = Code!$B$69, Code!$C$69, IF('Raw Data'!T49 = Code!$B$70, Code!$C$70, -1))))</f>
        <v>1</v>
      </c>
      <c r="AD50" s="89">
        <f>IF('Raw Data'!U49 = Code!$B$67, Code!$C$67, IF('Raw Data'!U49 = Code!$B$68, Code!$C$68, IF('Raw Data'!U49 = Code!$B$69, Code!$C$69, IF('Raw Data'!U49 = Code!$B$70, Code!$C$70, -1))))</f>
        <v>2</v>
      </c>
      <c r="AE50" s="89">
        <f>IF('Raw Data'!V49 = Code!$B$67, Code!$C$67, IF('Raw Data'!V49 = Code!$B$68, Code!$C$68, IF('Raw Data'!V49 = Code!$B$69, Code!$C$69, IF('Raw Data'!V49 = Code!$B$70, Code!$C$70, -1))))</f>
        <v>2</v>
      </c>
    </row>
    <row r="51" spans="1:32" ht="15" customHeight="1" x14ac:dyDescent="0.2">
      <c r="A51" s="82">
        <v>49</v>
      </c>
      <c r="B51" s="83">
        <f>'Raw Data'!C50</f>
        <v>20</v>
      </c>
      <c r="C51" s="83">
        <f>IF('Raw Data'!D50 = "Yes", 1, 0)</f>
        <v>1</v>
      </c>
      <c r="D51" s="83">
        <f>LOOKUP('Raw Data'!F50, Code!$B$5:$B$9, Code!$C$5:$C$9)</f>
        <v>0</v>
      </c>
      <c r="E51" s="84">
        <v>1</v>
      </c>
      <c r="F51" s="85">
        <f>IF('Raw Data'!I50='Clean Data'!F$2, 1, 0)</f>
        <v>0</v>
      </c>
      <c r="G51" s="85">
        <f>IF('Raw Data'!$I50='Clean Data'!G$2, 1, 0)</f>
        <v>0</v>
      </c>
      <c r="H51" s="85">
        <f>IF('Raw Data'!$I50='Clean Data'!H$2, 1, 0)</f>
        <v>1</v>
      </c>
      <c r="I51" s="85">
        <f>IF('Raw Data'!$I50='Clean Data'!I$2, 1, 0)</f>
        <v>0</v>
      </c>
      <c r="J51" s="85">
        <f>IF('Raw Data'!$I50='Clean Data'!J$2, 1, 0)</f>
        <v>0</v>
      </c>
      <c r="K51" s="86">
        <v>0</v>
      </c>
      <c r="L51" s="144">
        <f>IF(ISNUMBER(SEARCH(", "&amp;L$2&amp;",",", "&amp;'Raw Data'!$J50&amp;",")),1,0)</f>
        <v>1</v>
      </c>
      <c r="M51" s="144">
        <f>IF(ISNUMBER(SEARCH(", "&amp;M$2&amp;",",", "&amp;'Raw Data'!$J50&amp;",")),1,0)</f>
        <v>0</v>
      </c>
      <c r="N51" s="144">
        <f>IF(ISNUMBER(SEARCH(", "&amp;N$2&amp;",",", "&amp;'Raw Data'!$J50&amp;",")),1,0)</f>
        <v>1</v>
      </c>
      <c r="O51" s="144">
        <f>IF(ISNUMBER(SEARCH(", "&amp;O$2&amp;",",", "&amp;'Raw Data'!$J50&amp;",")),1,0)</f>
        <v>0</v>
      </c>
      <c r="P51" s="144">
        <f>IF(ISNUMBER(SEARCH(", "&amp;P$2&amp;",",", "&amp;'Raw Data'!$J50&amp;",")),1,0)</f>
        <v>0</v>
      </c>
      <c r="Q51" s="145">
        <f>IF(ISNUMBER(SEARCH(""&amp;Q$2&amp;"",", "&amp;'Raw Data'!$J50&amp;",")),1,0)</f>
        <v>0</v>
      </c>
      <c r="R51" s="145">
        <f>IF(ISNUMBER(SEARCH(""&amp;R$2&amp;"",", "&amp;'Raw Data'!$J50&amp;",")),1,0)</f>
        <v>0</v>
      </c>
      <c r="S51" s="145">
        <f>IF(ISNUMBER(SEARCH(" "&amp;S$2&amp;"",", "&amp;'Raw Data'!$J50&amp;",")),1,0)</f>
        <v>0</v>
      </c>
      <c r="T51" s="87">
        <f>LOOKUP('Raw Data'!M50, Code!$B$34:$B$44, Code!$C$34:$C$44)</f>
        <v>2</v>
      </c>
      <c r="U51" s="88">
        <f>IF(ISNUMBER(SEARCH(", "&amp;U$2&amp;",",", "&amp;'Raw Data'!$N50&amp;",")),1,0)</f>
        <v>0</v>
      </c>
      <c r="V51" s="88">
        <f>IF(ISNUMBER(SEARCH(", "&amp;V$2&amp;",",", "&amp;'Raw Data'!$N50&amp;",")),1,0)</f>
        <v>0</v>
      </c>
      <c r="W51" s="88">
        <f>IF(ISNUMBER(SEARCH(", "&amp;W$2&amp;",",", "&amp;'Raw Data'!$N50&amp;",")),1,0)</f>
        <v>0</v>
      </c>
      <c r="X51" s="83">
        <f>IF('Raw Data'!O50=Code!$B$50, Code!$C$50, IF('Raw Data'!O50=Code!$B$51, Code!$C$51, IF('Raw Data'!O50=Code!$B$52, Code!$C$52, IF('Raw Data'!O50 = Code!$B$53, Code!$C$53, -1))))</f>
        <v>1</v>
      </c>
      <c r="Y51" s="83">
        <f>LOOKUP('Raw Data'!P50, Code!$B$55:$B$65, Code!$C$55:$C$65)</f>
        <v>3</v>
      </c>
      <c r="Z51" s="89">
        <f>IF('Raw Data'!Q50 = Code!$B$67, Code!$C$67, IF('Raw Data'!Q50 = Code!$B$68, Code!$C$68, IF('Raw Data'!Q50 = Code!$B$69, Code!$C$69, IF('Raw Data'!Q50 = Code!$B$70, Code!$C$70, -1))))</f>
        <v>3</v>
      </c>
      <c r="AA51" s="89">
        <f>IF('Raw Data'!R50 = Code!$B$67, Code!$C$67, IF('Raw Data'!R50 = Code!$B$68, Code!$C$68, IF('Raw Data'!R50 = Code!$B$69, Code!$C$69, IF('Raw Data'!R50 = Code!$B$70, Code!$C$70, -1))))</f>
        <v>2</v>
      </c>
      <c r="AB51" s="89">
        <f>IF('Raw Data'!S50 = Code!$B$67, Code!$C$67, IF('Raw Data'!S50 = Code!$B$68, Code!$C$68, IF('Raw Data'!S50 = Code!$B$69, Code!$C$69, IF('Raw Data'!S50 = Code!$B$70, Code!$C$70, -1))))</f>
        <v>1</v>
      </c>
      <c r="AC51" s="89">
        <f>IF('Raw Data'!T50 = Code!$B$67, Code!$C$67, IF('Raw Data'!T50 = Code!$B$68, Code!$C$68, IF('Raw Data'!T50 = Code!$B$69, Code!$C$69, IF('Raw Data'!T50 = Code!$B$70, Code!$C$70, -1))))</f>
        <v>2</v>
      </c>
      <c r="AD51" s="89">
        <f>IF('Raw Data'!U50 = Code!$B$67, Code!$C$67, IF('Raw Data'!U50 = Code!$B$68, Code!$C$68, IF('Raw Data'!U50 = Code!$B$69, Code!$C$69, IF('Raw Data'!U50 = Code!$B$70, Code!$C$70, -1))))</f>
        <v>2</v>
      </c>
      <c r="AE51" s="89">
        <f>IF('Raw Data'!V50 = Code!$B$67, Code!$C$67, IF('Raw Data'!V50 = Code!$B$68, Code!$C$68, IF('Raw Data'!V50 = Code!$B$69, Code!$C$69, IF('Raw Data'!V50 = Code!$B$70, Code!$C$70, -1))))</f>
        <v>3</v>
      </c>
    </row>
    <row r="52" spans="1:32" ht="15" customHeight="1" x14ac:dyDescent="0.2">
      <c r="A52" s="82">
        <v>50</v>
      </c>
      <c r="B52" s="83">
        <f>'Raw Data'!C51</f>
        <v>21</v>
      </c>
      <c r="C52" s="83">
        <f>IF('Raw Data'!D51 = "Yes", 1, 0)</f>
        <v>0</v>
      </c>
      <c r="D52" s="84">
        <v>0</v>
      </c>
      <c r="E52" s="83">
        <f>LOOKUP('Raw Data'!H51, Code!$B$11:$B$16, Code!$C$11:$C$16)</f>
        <v>1</v>
      </c>
      <c r="F52" s="85">
        <f>IF('Raw Data'!I51='Clean Data'!F$2, 1, 0)</f>
        <v>0</v>
      </c>
      <c r="G52" s="85">
        <f>IF('Raw Data'!$I51='Clean Data'!G$2, 1, 0)</f>
        <v>0</v>
      </c>
      <c r="H52" s="85">
        <f>IF('Raw Data'!$I51='Clean Data'!H$2, 1, 0)</f>
        <v>0</v>
      </c>
      <c r="I52" s="85">
        <f>IF('Raw Data'!$I51='Clean Data'!I$2, 1, 0)</f>
        <v>1</v>
      </c>
      <c r="J52" s="85">
        <f>IF('Raw Data'!$I51='Clean Data'!J$2, 1, 0)</f>
        <v>0</v>
      </c>
      <c r="K52" s="86">
        <v>0</v>
      </c>
      <c r="L52" s="144">
        <f>IF(ISNUMBER(SEARCH(", "&amp;L$2&amp;",",", "&amp;'Raw Data'!$J51&amp;",")),1,0)</f>
        <v>0</v>
      </c>
      <c r="M52" s="144">
        <f>IF(ISNUMBER(SEARCH(", "&amp;M$2&amp;",",", "&amp;'Raw Data'!$J51&amp;",")),1,0)</f>
        <v>0</v>
      </c>
      <c r="N52" s="144">
        <f>IF(ISNUMBER(SEARCH(", "&amp;N$2&amp;",",", "&amp;'Raw Data'!$J51&amp;",")),1,0)</f>
        <v>0</v>
      </c>
      <c r="O52" s="144">
        <f>IF(ISNUMBER(SEARCH(", "&amp;O$2&amp;",",", "&amp;'Raw Data'!$J51&amp;",")),1,0)</f>
        <v>0</v>
      </c>
      <c r="P52" s="144">
        <f>IF(ISNUMBER(SEARCH(", "&amp;P$2&amp;",",", "&amp;'Raw Data'!$J51&amp;",")),1,0)</f>
        <v>0</v>
      </c>
      <c r="Q52" s="145">
        <f>IF(ISNUMBER(SEARCH(""&amp;Q$2&amp;"",", "&amp;'Raw Data'!$J51&amp;",")),1,0)</f>
        <v>0</v>
      </c>
      <c r="R52" s="145">
        <f>IF(ISNUMBER(SEARCH(""&amp;R$2&amp;"",", "&amp;'Raw Data'!$J51&amp;",")),1,0)</f>
        <v>0</v>
      </c>
      <c r="S52" s="145">
        <f>IF(ISNUMBER(SEARCH(" "&amp;S$2&amp;"",", "&amp;'Raw Data'!$J51&amp;",")),1,0)</f>
        <v>1</v>
      </c>
      <c r="T52" s="87">
        <f>LOOKUP('Raw Data'!M51, Code!$B$34:$B$44, Code!$C$34:$C$44)</f>
        <v>7</v>
      </c>
      <c r="U52" s="88">
        <f>IF(ISNUMBER(SEARCH(", "&amp;U$2&amp;",",", "&amp;'Raw Data'!$N51&amp;",")),1,0)</f>
        <v>1</v>
      </c>
      <c r="V52" s="88">
        <f>IF(ISNUMBER(SEARCH(", "&amp;V$2&amp;",",", "&amp;'Raw Data'!$N51&amp;",")),1,0)</f>
        <v>1</v>
      </c>
      <c r="W52" s="88">
        <f>IF(ISNUMBER(SEARCH(", "&amp;W$2&amp;",",", "&amp;'Raw Data'!$N51&amp;",")),1,0)</f>
        <v>0</v>
      </c>
      <c r="X52" s="83">
        <f>IF('Raw Data'!O51=Code!$B$50, Code!$C$50, IF('Raw Data'!O51=Code!$B$51, Code!$C$51, IF('Raw Data'!O51=Code!$B$52, Code!$C$52, IF('Raw Data'!O51 = Code!$B$53, Code!$C$53, -1))))</f>
        <v>1</v>
      </c>
      <c r="Y52" s="83">
        <f>LOOKUP('Raw Data'!P51, Code!$B$55:$B$65, Code!$C$55:$C$65)</f>
        <v>6</v>
      </c>
      <c r="Z52" s="89">
        <f>IF('Raw Data'!Q51 = Code!$B$67, Code!$C$67, IF('Raw Data'!Q51 = Code!$B$68, Code!$C$68, IF('Raw Data'!Q51 = Code!$B$69, Code!$C$69, IF('Raw Data'!Q51 = Code!$B$70, Code!$C$70, -1))))</f>
        <v>3</v>
      </c>
      <c r="AA52" s="89">
        <f>IF('Raw Data'!R51 = Code!$B$67, Code!$C$67, IF('Raw Data'!R51 = Code!$B$68, Code!$C$68, IF('Raw Data'!R51 = Code!$B$69, Code!$C$69, IF('Raw Data'!R51 = Code!$B$70, Code!$C$70, -1))))</f>
        <v>2</v>
      </c>
      <c r="AB52" s="89">
        <f>IF('Raw Data'!S51 = Code!$B$67, Code!$C$67, IF('Raw Data'!S51 = Code!$B$68, Code!$C$68, IF('Raw Data'!S51 = Code!$B$69, Code!$C$69, IF('Raw Data'!S51 = Code!$B$70, Code!$C$70, -1))))</f>
        <v>2</v>
      </c>
      <c r="AC52" s="89">
        <f>IF('Raw Data'!T51 = Code!$B$67, Code!$C$67, IF('Raw Data'!T51 = Code!$B$68, Code!$C$68, IF('Raw Data'!T51 = Code!$B$69, Code!$C$69, IF('Raw Data'!T51 = Code!$B$70, Code!$C$70, -1))))</f>
        <v>3</v>
      </c>
      <c r="AD52" s="89">
        <f>IF('Raw Data'!U51 = Code!$B$67, Code!$C$67, IF('Raw Data'!U51 = Code!$B$68, Code!$C$68, IF('Raw Data'!U51 = Code!$B$69, Code!$C$69, IF('Raw Data'!U51 = Code!$B$70, Code!$C$70, -1))))</f>
        <v>3</v>
      </c>
      <c r="AE52" s="89">
        <f>IF('Raw Data'!V51 = Code!$B$67, Code!$C$67, IF('Raw Data'!V51 = Code!$B$68, Code!$C$68, IF('Raw Data'!V51 = Code!$B$69, Code!$C$69, IF('Raw Data'!V51 = Code!$B$70, Code!$C$70, -1))))</f>
        <v>0</v>
      </c>
    </row>
    <row r="53" spans="1:32" ht="15" customHeight="1" x14ac:dyDescent="0.2">
      <c r="A53" s="82">
        <v>51</v>
      </c>
      <c r="B53" s="83">
        <f>'Raw Data'!C52</f>
        <v>19</v>
      </c>
      <c r="C53" s="83">
        <f>IF('Raw Data'!D52 = "Yes", 1, 0)</f>
        <v>1</v>
      </c>
      <c r="D53" s="83">
        <f>LOOKUP('Raw Data'!F52, Code!$B$5:$B$9, Code!$C$5:$C$9)</f>
        <v>1</v>
      </c>
      <c r="E53" s="84">
        <v>1</v>
      </c>
      <c r="F53" s="85">
        <f>IF('Raw Data'!I52='Clean Data'!F$2, 1, 0)</f>
        <v>0</v>
      </c>
      <c r="G53" s="85">
        <f>IF('Raw Data'!$I52='Clean Data'!G$2, 1, 0)</f>
        <v>0</v>
      </c>
      <c r="H53" s="85">
        <f>IF('Raw Data'!$I52='Clean Data'!H$2, 1, 0)</f>
        <v>1</v>
      </c>
      <c r="I53" s="85">
        <f>IF('Raw Data'!$I52='Clean Data'!I$2, 1, 0)</f>
        <v>0</v>
      </c>
      <c r="J53" s="85">
        <f>IF('Raw Data'!$I52='Clean Data'!J$2, 1, 0)</f>
        <v>0</v>
      </c>
      <c r="K53" s="86">
        <v>0</v>
      </c>
      <c r="L53" s="144">
        <f>IF(ISNUMBER(SEARCH(", "&amp;L$2&amp;",",", "&amp;'Raw Data'!$J52&amp;",")),1,0)</f>
        <v>1</v>
      </c>
      <c r="M53" s="144">
        <f>IF(ISNUMBER(SEARCH(", "&amp;M$2&amp;",",", "&amp;'Raw Data'!$J52&amp;",")),1,0)</f>
        <v>0</v>
      </c>
      <c r="N53" s="144">
        <f>IF(ISNUMBER(SEARCH(", "&amp;N$2&amp;",",", "&amp;'Raw Data'!$J52&amp;",")),1,0)</f>
        <v>0</v>
      </c>
      <c r="O53" s="144">
        <f>IF(ISNUMBER(SEARCH(", "&amp;O$2&amp;",",", "&amp;'Raw Data'!$J52&amp;",")),1,0)</f>
        <v>1</v>
      </c>
      <c r="P53" s="144">
        <f>IF(ISNUMBER(SEARCH(", "&amp;P$2&amp;",",", "&amp;'Raw Data'!$J52&amp;",")),1,0)</f>
        <v>0</v>
      </c>
      <c r="Q53" s="145">
        <f>IF(ISNUMBER(SEARCH(""&amp;Q$2&amp;"",", "&amp;'Raw Data'!$J52&amp;",")),1,0)</f>
        <v>0</v>
      </c>
      <c r="R53" s="145">
        <f>IF(ISNUMBER(SEARCH(""&amp;R$2&amp;"",", "&amp;'Raw Data'!$J52&amp;",")),1,0)</f>
        <v>0</v>
      </c>
      <c r="S53" s="145">
        <f>IF(ISNUMBER(SEARCH(" "&amp;S$2&amp;"",", "&amp;'Raw Data'!$J52&amp;",")),1,0)</f>
        <v>0</v>
      </c>
      <c r="T53" s="87">
        <f>LOOKUP('Raw Data'!M52, Code!$B$34:$B$44, Code!$C$34:$C$44)</f>
        <v>2</v>
      </c>
      <c r="U53" s="88">
        <f>IF(ISNUMBER(SEARCH(", "&amp;U$2&amp;",",", "&amp;'Raw Data'!$N52&amp;",")),1,0)</f>
        <v>0</v>
      </c>
      <c r="V53" s="88">
        <f>IF(ISNUMBER(SEARCH(", "&amp;V$2&amp;",",", "&amp;'Raw Data'!$N52&amp;",")),1,0)</f>
        <v>1</v>
      </c>
      <c r="W53" s="88">
        <f>IF(ISNUMBER(SEARCH(", "&amp;W$2&amp;",",", "&amp;'Raw Data'!$N52&amp;",")),1,0)</f>
        <v>1</v>
      </c>
      <c r="X53" s="83">
        <f>IF('Raw Data'!O52=Code!$B$50, Code!$C$50, IF('Raw Data'!O52=Code!$B$51, Code!$C$51, IF('Raw Data'!O52=Code!$B$52, Code!$C$52, IF('Raw Data'!O52 = Code!$B$53, Code!$C$53, -1))))</f>
        <v>2</v>
      </c>
      <c r="Y53" s="83">
        <f>LOOKUP('Raw Data'!P52, Code!$B$55:$B$65, Code!$C$55:$C$65)</f>
        <v>4</v>
      </c>
      <c r="Z53" s="89">
        <f>IF('Raw Data'!Q52 = Code!$B$67, Code!$C$67, IF('Raw Data'!Q52 = Code!$B$68, Code!$C$68, IF('Raw Data'!Q52 = Code!$B$69, Code!$C$69, IF('Raw Data'!Q52 = Code!$B$70, Code!$C$70, -1))))</f>
        <v>3</v>
      </c>
      <c r="AA53" s="89">
        <f>IF('Raw Data'!R52 = Code!$B$67, Code!$C$67, IF('Raw Data'!R52 = Code!$B$68, Code!$C$68, IF('Raw Data'!R52 = Code!$B$69, Code!$C$69, IF('Raw Data'!R52 = Code!$B$70, Code!$C$70, -1))))</f>
        <v>2</v>
      </c>
      <c r="AB53" s="89">
        <f>IF('Raw Data'!S52 = Code!$B$67, Code!$C$67, IF('Raw Data'!S52 = Code!$B$68, Code!$C$68, IF('Raw Data'!S52 = Code!$B$69, Code!$C$69, IF('Raw Data'!S52 = Code!$B$70, Code!$C$70, -1))))</f>
        <v>3</v>
      </c>
      <c r="AC53" s="89">
        <f>IF('Raw Data'!T52 = Code!$B$67, Code!$C$67, IF('Raw Data'!T52 = Code!$B$68, Code!$C$68, IF('Raw Data'!T52 = Code!$B$69, Code!$C$69, IF('Raw Data'!T52 = Code!$B$70, Code!$C$70, -1))))</f>
        <v>3</v>
      </c>
      <c r="AD53" s="89">
        <f>IF('Raw Data'!U52 = Code!$B$67, Code!$C$67, IF('Raw Data'!U52 = Code!$B$68, Code!$C$68, IF('Raw Data'!U52 = Code!$B$69, Code!$C$69, IF('Raw Data'!U52 = Code!$B$70, Code!$C$70, -1))))</f>
        <v>3</v>
      </c>
      <c r="AE53" s="89">
        <f>IF('Raw Data'!V52 = Code!$B$67, Code!$C$67, IF('Raw Data'!V52 = Code!$B$68, Code!$C$68, IF('Raw Data'!V52 = Code!$B$69, Code!$C$69, IF('Raw Data'!V52 = Code!$B$70, Code!$C$70, -1))))</f>
        <v>2</v>
      </c>
    </row>
    <row r="54" spans="1:32" ht="15.75" customHeight="1" x14ac:dyDescent="0.2">
      <c r="A54" s="91"/>
      <c r="B54" s="92" t="s">
        <v>918</v>
      </c>
      <c r="C54" s="93">
        <f>MEDIAN(C3:C53)</f>
        <v>1</v>
      </c>
      <c r="D54" s="93">
        <f>MEDIAN(D53,D43:D51,D11:D40, D3:D9)</f>
        <v>0</v>
      </c>
      <c r="E54" s="93">
        <v>1</v>
      </c>
      <c r="F54" s="93">
        <f t="shared" ref="F54:K54" si="0">MEDIAN(F3:F53)</f>
        <v>0</v>
      </c>
      <c r="G54" s="93">
        <f t="shared" si="0"/>
        <v>0</v>
      </c>
      <c r="H54" s="93">
        <f t="shared" si="0"/>
        <v>0</v>
      </c>
      <c r="I54" s="93">
        <f t="shared" si="0"/>
        <v>0</v>
      </c>
      <c r="J54" s="93">
        <f t="shared" si="0"/>
        <v>0</v>
      </c>
      <c r="K54" s="93">
        <f t="shared" si="0"/>
        <v>0</v>
      </c>
      <c r="L54" s="93">
        <f t="shared" ref="L54" si="1">MEDIAN(L3:L53)</f>
        <v>1</v>
      </c>
      <c r="M54" s="93">
        <f t="shared" ref="M54" si="2">MEDIAN(M3:M53)</f>
        <v>0</v>
      </c>
      <c r="N54" s="93">
        <f t="shared" ref="N54" si="3">MEDIAN(N3:N53)</f>
        <v>0</v>
      </c>
      <c r="O54" s="93">
        <f t="shared" ref="O54" si="4">MEDIAN(O3:O53)</f>
        <v>0</v>
      </c>
      <c r="P54" s="93">
        <f t="shared" ref="P54" si="5">MEDIAN(P3:P53)</f>
        <v>0</v>
      </c>
      <c r="Q54" s="93">
        <f t="shared" ref="Q54" si="6">MEDIAN(Q3:Q53)</f>
        <v>0</v>
      </c>
      <c r="R54" s="93">
        <f t="shared" ref="R54" si="7">MEDIAN(R3:R53)</f>
        <v>0</v>
      </c>
      <c r="S54" s="93">
        <f t="shared" ref="S54" si="8">MEDIAN(S3:S53)</f>
        <v>0</v>
      </c>
      <c r="T54" s="93">
        <f>MEDIAN(T46:T53, T18:T44, T12:T15, T3:T9)</f>
        <v>2</v>
      </c>
      <c r="U54" s="93">
        <f t="shared" ref="U54" si="9">MEDIAN(U3:U53)</f>
        <v>0</v>
      </c>
      <c r="V54" s="93">
        <f t="shared" ref="V54" si="10">MEDIAN(V3:V53)</f>
        <v>0</v>
      </c>
      <c r="W54" s="93">
        <f t="shared" ref="W54" si="11">MEDIAN(W3:W53)</f>
        <v>0</v>
      </c>
      <c r="X54" s="93">
        <f t="shared" ref="X54" si="12">MEDIAN(X3:X53)</f>
        <v>2</v>
      </c>
      <c r="Y54" s="93">
        <f t="shared" ref="Y54" si="13">MEDIAN(Y3:Y53)</f>
        <v>3</v>
      </c>
      <c r="Z54" s="93">
        <f t="shared" ref="Z54" si="14">MEDIAN(Z3:Z53)</f>
        <v>3</v>
      </c>
      <c r="AA54" s="93">
        <f t="shared" ref="AA54" si="15">MEDIAN(AA3:AA53)</f>
        <v>2</v>
      </c>
      <c r="AB54" s="93">
        <f t="shared" ref="AB54" si="16">MEDIAN(AB3:AB53)</f>
        <v>2</v>
      </c>
      <c r="AC54" s="93">
        <f t="shared" ref="AC54" si="17">MEDIAN(AC3:AC53)</f>
        <v>2</v>
      </c>
      <c r="AD54" s="93">
        <f t="shared" ref="AD54" si="18">MEDIAN(AD3:AD53)</f>
        <v>3</v>
      </c>
      <c r="AE54" s="93">
        <f t="shared" ref="AE54" si="19">MEDIAN(AE3:AE53)</f>
        <v>3</v>
      </c>
    </row>
    <row r="55" spans="1:32" ht="15.75" customHeight="1" x14ac:dyDescent="0.2">
      <c r="A55" s="91"/>
      <c r="B55" s="91"/>
      <c r="C55" s="91"/>
      <c r="D55" s="94" t="s">
        <v>918</v>
      </c>
      <c r="E55" s="94" t="s">
        <v>918</v>
      </c>
      <c r="F55" s="91"/>
      <c r="G55" s="91"/>
      <c r="H55" s="91"/>
      <c r="I55" s="91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6" t="s">
        <v>918</v>
      </c>
      <c r="U55" s="95"/>
      <c r="V55" s="95"/>
      <c r="W55" s="95"/>
      <c r="X55" s="95"/>
      <c r="Y55" s="95"/>
      <c r="Z55" s="95"/>
      <c r="AA55" s="95"/>
      <c r="AB55" s="95"/>
      <c r="AC55" s="95"/>
      <c r="AD55" s="91"/>
      <c r="AE55" s="91"/>
    </row>
    <row r="56" spans="1:32" ht="15.75" customHeight="1" x14ac:dyDescent="0.2"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 spans="1:32" ht="15.75" customHeight="1" x14ac:dyDescent="0.2"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 spans="1:32" ht="15.75" customHeight="1" x14ac:dyDescent="0.2"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 spans="1:32" ht="15.75" customHeight="1" x14ac:dyDescent="0.2"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 spans="1:32" ht="15.75" customHeight="1" x14ac:dyDescent="0.2"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 spans="1:32" ht="15.75" customHeight="1" x14ac:dyDescent="0.2"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 spans="1:32" ht="15.75" customHeight="1" x14ac:dyDescent="0.2"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 spans="1:32" ht="15.75" customHeight="1" x14ac:dyDescent="0.2"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 spans="1:32" ht="15.75" customHeight="1" x14ac:dyDescent="0.2"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 spans="10:29" ht="15.75" customHeight="1" x14ac:dyDescent="0.2"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 spans="10:29" ht="15.75" customHeight="1" x14ac:dyDescent="0.2"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 spans="10:29" ht="15.75" customHeight="1" x14ac:dyDescent="0.2"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 spans="10:29" ht="15.75" customHeight="1" x14ac:dyDescent="0.2"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 spans="10:29" ht="15.75" customHeight="1" x14ac:dyDescent="0.2"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 spans="10:29" ht="15.75" customHeight="1" x14ac:dyDescent="0.2"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 spans="10:29" ht="15.75" customHeight="1" x14ac:dyDescent="0.2"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 spans="10:29" ht="15.75" customHeight="1" x14ac:dyDescent="0.2"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</row>
    <row r="73" spans="10:29" ht="15.75" customHeight="1" x14ac:dyDescent="0.2"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</row>
    <row r="74" spans="10:29" ht="15.75" customHeight="1" x14ac:dyDescent="0.2"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</row>
    <row r="75" spans="10:29" ht="15.75" customHeight="1" x14ac:dyDescent="0.2"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</row>
    <row r="76" spans="10:29" ht="15.75" customHeight="1" x14ac:dyDescent="0.2"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</row>
    <row r="77" spans="10:29" ht="15.75" customHeight="1" x14ac:dyDescent="0.2"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 spans="10:29" ht="15.75" customHeight="1" x14ac:dyDescent="0.2"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</row>
    <row r="79" spans="10:29" ht="15.75" customHeight="1" x14ac:dyDescent="0.2"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 spans="10:29" ht="15.75" customHeight="1" x14ac:dyDescent="0.2"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 spans="10:29" ht="15.75" customHeight="1" x14ac:dyDescent="0.2"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 spans="10:29" ht="15.75" customHeight="1" x14ac:dyDescent="0.2"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 spans="10:29" ht="15.75" customHeight="1" x14ac:dyDescent="0.2"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 spans="10:29" ht="15.75" customHeight="1" x14ac:dyDescent="0.2"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 spans="10:29" ht="15.75" customHeight="1" x14ac:dyDescent="0.2"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</row>
    <row r="86" spans="10:29" ht="15.75" customHeight="1" x14ac:dyDescent="0.2"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</row>
    <row r="87" spans="10:29" ht="15.75" customHeight="1" x14ac:dyDescent="0.2"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</row>
    <row r="88" spans="10:29" ht="15.75" customHeight="1" x14ac:dyDescent="0.2"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</row>
    <row r="89" spans="10:29" ht="15.75" customHeight="1" x14ac:dyDescent="0.2"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</row>
    <row r="90" spans="10:29" ht="15.75" customHeight="1" x14ac:dyDescent="0.2"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</row>
    <row r="91" spans="10:29" ht="15.75" customHeight="1" x14ac:dyDescent="0.2"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</row>
    <row r="92" spans="10:29" ht="15.75" customHeight="1" x14ac:dyDescent="0.2"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3" spans="10:29" ht="15.75" customHeight="1" x14ac:dyDescent="0.2"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</row>
    <row r="94" spans="10:29" ht="15.75" customHeight="1" x14ac:dyDescent="0.2"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</row>
    <row r="95" spans="10:29" ht="15.75" customHeight="1" x14ac:dyDescent="0.2"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</row>
    <row r="96" spans="10:29" ht="15.75" customHeight="1" x14ac:dyDescent="0.2"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 spans="10:29" ht="15.75" customHeight="1" x14ac:dyDescent="0.2"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10:29" ht="15.75" customHeight="1" x14ac:dyDescent="0.2"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10:29" ht="15.75" customHeight="1" x14ac:dyDescent="0.2"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10:29" ht="15.75" customHeight="1" x14ac:dyDescent="0.2"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10:29" ht="15.75" customHeight="1" x14ac:dyDescent="0.2"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 spans="10:29" ht="15.75" customHeight="1" x14ac:dyDescent="0.2"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0:29" ht="15.75" customHeight="1" x14ac:dyDescent="0.2"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 spans="10:29" ht="15.75" customHeight="1" x14ac:dyDescent="0.2"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 spans="10:29" ht="15.75" customHeight="1" x14ac:dyDescent="0.2"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 spans="10:29" ht="15.75" customHeight="1" x14ac:dyDescent="0.2"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 spans="10:29" ht="15.75" customHeight="1" x14ac:dyDescent="0.2"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 spans="10:29" ht="15.75" customHeight="1" x14ac:dyDescent="0.2"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 spans="10:29" ht="15.75" customHeight="1" x14ac:dyDescent="0.2"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 spans="10:29" ht="15.75" customHeight="1" x14ac:dyDescent="0.2"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 spans="10:29" ht="15.75" customHeight="1" x14ac:dyDescent="0.2"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 spans="10:29" ht="15.75" customHeight="1" x14ac:dyDescent="0.2"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 spans="10:29" ht="15.75" customHeight="1" x14ac:dyDescent="0.2"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 spans="10:29" ht="15.75" customHeight="1" x14ac:dyDescent="0.2"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 spans="10:29" ht="15.75" customHeight="1" x14ac:dyDescent="0.2"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 spans="10:29" ht="15.75" customHeight="1" x14ac:dyDescent="0.2"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 spans="10:29" ht="15.75" customHeight="1" x14ac:dyDescent="0.2"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 spans="10:29" ht="15.75" customHeight="1" x14ac:dyDescent="0.2"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 spans="10:29" ht="15.75" customHeight="1" x14ac:dyDescent="0.2"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 spans="10:29" ht="15.75" customHeight="1" x14ac:dyDescent="0.2"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 spans="10:29" ht="15.75" customHeight="1" x14ac:dyDescent="0.2"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 spans="10:29" ht="15.75" customHeight="1" x14ac:dyDescent="0.2"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 spans="10:29" ht="15.75" customHeight="1" x14ac:dyDescent="0.2"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 spans="10:29" ht="15.75" customHeight="1" x14ac:dyDescent="0.2"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 spans="10:29" ht="15.75" customHeight="1" x14ac:dyDescent="0.2"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 spans="10:29" ht="15.75" customHeight="1" x14ac:dyDescent="0.2"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 spans="10:29" ht="15.75" customHeight="1" x14ac:dyDescent="0.2"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 spans="10:29" ht="15.75" customHeight="1" x14ac:dyDescent="0.2"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 spans="10:29" ht="15.75" customHeight="1" x14ac:dyDescent="0.2"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 spans="10:29" ht="15.75" customHeight="1" x14ac:dyDescent="0.2"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 spans="10:29" ht="15.75" customHeight="1" x14ac:dyDescent="0.2"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 spans="10:29" ht="15.75" customHeight="1" x14ac:dyDescent="0.2"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 spans="10:29" ht="15.75" customHeight="1" x14ac:dyDescent="0.2"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 spans="10:29" ht="15.75" customHeight="1" x14ac:dyDescent="0.2"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 spans="10:29" ht="15.75" customHeight="1" x14ac:dyDescent="0.2"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 spans="10:29" ht="15.75" customHeight="1" x14ac:dyDescent="0.2"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</sheetData>
  <mergeCells count="4">
    <mergeCell ref="L1:S1"/>
    <mergeCell ref="F1:K1"/>
    <mergeCell ref="U1:W1"/>
    <mergeCell ref="Z1:AE1"/>
  </mergeCell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workbookViewId="0">
      <pane xSplit="1" topLeftCell="B1" activePane="topRight" state="frozen"/>
      <selection pane="topRight" activeCell="B46" sqref="B46"/>
    </sheetView>
  </sheetViews>
  <sheetFormatPr defaultColWidth="8.85546875" defaultRowHeight="12.75" x14ac:dyDescent="0.2"/>
  <cols>
    <col min="1" max="1" width="18.7109375" style="3" bestFit="1" customWidth="1"/>
    <col min="2" max="16384" width="8.85546875" style="3"/>
  </cols>
  <sheetData>
    <row r="1" spans="1:31" s="20" customFormat="1" x14ac:dyDescent="0.2">
      <c r="A1" s="16"/>
      <c r="B1" s="17"/>
      <c r="C1" s="17"/>
      <c r="D1" s="17"/>
      <c r="E1" s="17"/>
      <c r="F1" s="178" t="s">
        <v>912</v>
      </c>
      <c r="G1" s="178"/>
      <c r="H1" s="178"/>
      <c r="I1" s="178"/>
      <c r="J1" s="178"/>
      <c r="K1" s="178"/>
      <c r="L1" s="174" t="s">
        <v>907</v>
      </c>
      <c r="M1" s="174"/>
      <c r="N1" s="174"/>
      <c r="O1" s="174"/>
      <c r="P1" s="174"/>
      <c r="Q1" s="174"/>
      <c r="R1" s="174"/>
      <c r="S1" s="174"/>
      <c r="T1" s="18"/>
      <c r="U1" s="176" t="s">
        <v>913</v>
      </c>
      <c r="V1" s="176"/>
      <c r="W1" s="176"/>
      <c r="X1" s="19"/>
      <c r="Y1" s="19"/>
      <c r="Z1" s="177" t="s">
        <v>937</v>
      </c>
      <c r="AA1" s="177"/>
      <c r="AB1" s="177"/>
      <c r="AC1" s="177"/>
      <c r="AD1" s="177"/>
      <c r="AE1" s="177"/>
    </row>
    <row r="2" spans="1:31" s="20" customFormat="1" x14ac:dyDescent="0.2">
      <c r="A2" s="16"/>
      <c r="B2" s="24" t="s">
        <v>2</v>
      </c>
      <c r="C2" s="24" t="s">
        <v>3</v>
      </c>
      <c r="D2" s="24" t="s">
        <v>942</v>
      </c>
      <c r="E2" s="24" t="s">
        <v>943</v>
      </c>
      <c r="F2" s="25" t="s">
        <v>64</v>
      </c>
      <c r="G2" s="25" t="s">
        <v>46</v>
      </c>
      <c r="H2" s="25" t="s">
        <v>82</v>
      </c>
      <c r="I2" s="25" t="s">
        <v>27</v>
      </c>
      <c r="J2" s="25" t="s">
        <v>151</v>
      </c>
      <c r="K2" s="25" t="s">
        <v>287</v>
      </c>
      <c r="L2" s="26" t="s">
        <v>28</v>
      </c>
      <c r="M2" s="26" t="s">
        <v>521</v>
      </c>
      <c r="N2" s="26" t="s">
        <v>908</v>
      </c>
      <c r="O2" s="26" t="s">
        <v>909</v>
      </c>
      <c r="P2" s="26" t="s">
        <v>910</v>
      </c>
      <c r="Q2" s="26" t="s">
        <v>911</v>
      </c>
      <c r="R2" s="26" t="s">
        <v>4</v>
      </c>
      <c r="S2" s="26" t="s">
        <v>644</v>
      </c>
      <c r="T2" s="27" t="s">
        <v>12</v>
      </c>
      <c r="U2" s="28" t="s">
        <v>51</v>
      </c>
      <c r="V2" s="28" t="s">
        <v>152</v>
      </c>
      <c r="W2" s="28" t="s">
        <v>32</v>
      </c>
      <c r="X2" s="29" t="s">
        <v>14</v>
      </c>
      <c r="Y2" s="29" t="s">
        <v>15</v>
      </c>
      <c r="Z2" s="30" t="s">
        <v>931</v>
      </c>
      <c r="AA2" s="30" t="s">
        <v>932</v>
      </c>
      <c r="AB2" s="30" t="s">
        <v>933</v>
      </c>
      <c r="AC2" s="30" t="s">
        <v>934</v>
      </c>
      <c r="AD2" s="30" t="s">
        <v>935</v>
      </c>
      <c r="AE2" s="30" t="s">
        <v>936</v>
      </c>
    </row>
    <row r="3" spans="1:31" x14ac:dyDescent="0.2">
      <c r="A3" s="15"/>
      <c r="B3" s="32"/>
      <c r="C3" s="32"/>
      <c r="D3" s="32"/>
      <c r="E3" s="32"/>
      <c r="F3" s="36"/>
      <c r="G3" s="36"/>
      <c r="H3" s="36"/>
      <c r="I3" s="36"/>
      <c r="J3" s="36"/>
      <c r="K3" s="36"/>
      <c r="L3" s="35"/>
      <c r="M3" s="35"/>
      <c r="N3" s="35"/>
      <c r="O3" s="35"/>
      <c r="P3" s="35"/>
      <c r="Q3" s="35"/>
      <c r="R3" s="35"/>
      <c r="S3" s="35"/>
      <c r="T3" s="33"/>
      <c r="U3" s="32"/>
      <c r="V3" s="32"/>
      <c r="W3" s="32"/>
      <c r="X3" s="34"/>
      <c r="Y3" s="34"/>
      <c r="Z3" s="31"/>
      <c r="AA3" s="31"/>
      <c r="AB3" s="31"/>
      <c r="AC3" s="31"/>
      <c r="AD3" s="31"/>
      <c r="AE3" s="31"/>
    </row>
    <row r="4" spans="1:31" x14ac:dyDescent="0.2">
      <c r="A4" s="15" t="s">
        <v>919</v>
      </c>
      <c r="B4" s="37">
        <v>19.901960784313726</v>
      </c>
      <c r="C4" s="37">
        <v>0.92156862745098034</v>
      </c>
      <c r="D4" s="37">
        <v>0.52941176470588236</v>
      </c>
      <c r="E4" s="37">
        <v>0.98039215686274506</v>
      </c>
      <c r="F4" s="38">
        <v>0.11764705882352941</v>
      </c>
      <c r="G4" s="38">
        <v>0.17647058823529413</v>
      </c>
      <c r="H4" s="38">
        <v>0.29411764705882354</v>
      </c>
      <c r="I4" s="38">
        <v>0.25490196078431371</v>
      </c>
      <c r="J4" s="38">
        <v>9.8039215686274508E-2</v>
      </c>
      <c r="K4" s="38">
        <v>3.9215686274509803E-2</v>
      </c>
      <c r="L4" s="39">
        <v>0.74509803921568629</v>
      </c>
      <c r="M4" s="39">
        <v>0.33333333333333331</v>
      </c>
      <c r="N4" s="39">
        <v>0.27450980392156865</v>
      </c>
      <c r="O4" s="39">
        <v>0.29411764705882354</v>
      </c>
      <c r="P4" s="39">
        <v>0.37254901960784315</v>
      </c>
      <c r="Q4" s="39">
        <v>3.9215686274509803E-2</v>
      </c>
      <c r="R4" s="39">
        <v>7.8431372549019607E-2</v>
      </c>
      <c r="S4" s="39">
        <v>5.8823529411764705E-2</v>
      </c>
      <c r="T4" s="40">
        <v>2.784313725490196</v>
      </c>
      <c r="U4" s="37">
        <v>0.33333333333333331</v>
      </c>
      <c r="V4" s="37">
        <v>0.45098039215686275</v>
      </c>
      <c r="W4" s="37">
        <v>0.47058823529411764</v>
      </c>
      <c r="X4" s="41">
        <v>1.7254901960784315</v>
      </c>
      <c r="Y4" s="41">
        <v>3.1176470588235294</v>
      </c>
      <c r="Z4" s="42">
        <v>2.8627450980392157</v>
      </c>
      <c r="AA4" s="42">
        <v>1.9803921568627452</v>
      </c>
      <c r="AB4" s="42">
        <v>2.0196078431372548</v>
      </c>
      <c r="AC4" s="42">
        <v>2.2549019607843137</v>
      </c>
      <c r="AD4" s="42">
        <v>2.7058823529411766</v>
      </c>
      <c r="AE4" s="42">
        <v>2.4313725490196076</v>
      </c>
    </row>
    <row r="5" spans="1:31" x14ac:dyDescent="0.2">
      <c r="A5" s="15" t="s">
        <v>920</v>
      </c>
      <c r="B5" s="37">
        <v>0.28041272377607457</v>
      </c>
      <c r="C5" s="37">
        <v>3.8021018489539836E-2</v>
      </c>
      <c r="D5" s="37">
        <v>0.11666254729916482</v>
      </c>
      <c r="E5" s="37">
        <v>1.9607843137254864E-2</v>
      </c>
      <c r="F5" s="38">
        <v>4.5564509955381367E-2</v>
      </c>
      <c r="G5" s="38">
        <v>5.3912655234774592E-2</v>
      </c>
      <c r="H5" s="38">
        <v>6.4437947941784243E-2</v>
      </c>
      <c r="I5" s="38">
        <v>6.1632288805889064E-2</v>
      </c>
      <c r="J5" s="38">
        <v>4.2054138410837674E-2</v>
      </c>
      <c r="K5" s="38">
        <v>2.7450980392156859E-2</v>
      </c>
      <c r="L5" s="39">
        <v>6.1632288805889064E-2</v>
      </c>
      <c r="M5" s="39">
        <v>6.6666666666666652E-2</v>
      </c>
      <c r="N5" s="39">
        <v>6.3111674272278748E-2</v>
      </c>
      <c r="O5" s="39">
        <v>6.4437947941784243E-2</v>
      </c>
      <c r="P5" s="39">
        <v>6.8374885388873305E-2</v>
      </c>
      <c r="Q5" s="39">
        <v>2.7450980392156859E-2</v>
      </c>
      <c r="R5" s="39">
        <v>3.8021018489539836E-2</v>
      </c>
      <c r="S5" s="39">
        <v>3.3275613232308113E-2</v>
      </c>
      <c r="T5" s="40">
        <v>0.29414378968783017</v>
      </c>
      <c r="U5" s="37">
        <v>6.6666666666666652E-2</v>
      </c>
      <c r="V5" s="37">
        <v>7.0370033117358274E-2</v>
      </c>
      <c r="W5" s="37">
        <v>7.0588235294117632E-2</v>
      </c>
      <c r="X5" s="41">
        <v>0.11573611422253886</v>
      </c>
      <c r="Y5" s="41">
        <v>0.20320386522402534</v>
      </c>
      <c r="Z5" s="42">
        <v>4.8665386847023054E-2</v>
      </c>
      <c r="AA5" s="42">
        <v>0.10286178077336469</v>
      </c>
      <c r="AB5" s="42">
        <v>0.10660609583582889</v>
      </c>
      <c r="AC5" s="42">
        <v>8.786414314669834E-2</v>
      </c>
      <c r="AD5" s="42">
        <v>8.5378592380695006E-2</v>
      </c>
      <c r="AE5" s="42">
        <v>9.8039215686274495E-2</v>
      </c>
    </row>
    <row r="6" spans="1:31" x14ac:dyDescent="0.2">
      <c r="A6" s="15" t="s">
        <v>918</v>
      </c>
      <c r="B6" s="32">
        <v>20</v>
      </c>
      <c r="C6" s="32">
        <v>1</v>
      </c>
      <c r="D6" s="32">
        <v>0</v>
      </c>
      <c r="E6" s="32">
        <v>1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5">
        <v>1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3">
        <v>2</v>
      </c>
      <c r="U6" s="32">
        <v>0</v>
      </c>
      <c r="V6" s="32">
        <v>0</v>
      </c>
      <c r="W6" s="32">
        <v>0</v>
      </c>
      <c r="X6" s="34">
        <v>2</v>
      </c>
      <c r="Y6" s="34">
        <v>3</v>
      </c>
      <c r="Z6" s="31">
        <v>3</v>
      </c>
      <c r="AA6" s="31">
        <v>2</v>
      </c>
      <c r="AB6" s="31">
        <v>2</v>
      </c>
      <c r="AC6" s="31">
        <v>2</v>
      </c>
      <c r="AD6" s="31">
        <v>3</v>
      </c>
      <c r="AE6" s="31">
        <v>3</v>
      </c>
    </row>
    <row r="7" spans="1:31" x14ac:dyDescent="0.2">
      <c r="A7" s="15" t="s">
        <v>921</v>
      </c>
      <c r="B7" s="32">
        <v>20</v>
      </c>
      <c r="C7" s="32">
        <v>1</v>
      </c>
      <c r="D7" s="32">
        <v>0</v>
      </c>
      <c r="E7" s="32">
        <v>1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5">
        <v>1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3">
        <v>2</v>
      </c>
      <c r="U7" s="32">
        <v>0</v>
      </c>
      <c r="V7" s="32">
        <v>0</v>
      </c>
      <c r="W7" s="32">
        <v>0</v>
      </c>
      <c r="X7" s="34">
        <v>2</v>
      </c>
      <c r="Y7" s="34">
        <v>2</v>
      </c>
      <c r="Z7" s="31">
        <v>3</v>
      </c>
      <c r="AA7" s="31">
        <v>2</v>
      </c>
      <c r="AB7" s="31">
        <v>2</v>
      </c>
      <c r="AC7" s="31">
        <v>2</v>
      </c>
      <c r="AD7" s="31">
        <v>3</v>
      </c>
      <c r="AE7" s="31">
        <v>3</v>
      </c>
    </row>
    <row r="8" spans="1:31" x14ac:dyDescent="0.2">
      <c r="A8" s="15" t="s">
        <v>922</v>
      </c>
      <c r="B8" s="37">
        <v>2.0025473972995926</v>
      </c>
      <c r="C8" s="37">
        <v>0.27152438232335313</v>
      </c>
      <c r="D8" s="37">
        <v>0.83313723182848065</v>
      </c>
      <c r="E8" s="37">
        <v>0.14002800840280072</v>
      </c>
      <c r="F8" s="38">
        <v>0.32539568672798425</v>
      </c>
      <c r="G8" s="38">
        <v>0.38501336875184877</v>
      </c>
      <c r="H8" s="38">
        <v>0.46017899330842227</v>
      </c>
      <c r="I8" s="38">
        <v>0.44014257939453943</v>
      </c>
      <c r="J8" s="38">
        <v>0.30032661958503204</v>
      </c>
      <c r="K8" s="38">
        <v>0.19603921176392136</v>
      </c>
      <c r="L8" s="39">
        <v>0.44014257939453943</v>
      </c>
      <c r="M8" s="39">
        <v>0.4760952285695233</v>
      </c>
      <c r="N8" s="39">
        <v>0.45070750482098781</v>
      </c>
      <c r="O8" s="39">
        <v>0.46017899330842227</v>
      </c>
      <c r="P8" s="39">
        <v>0.488294350314459</v>
      </c>
      <c r="Q8" s="39">
        <v>0.19603921176392136</v>
      </c>
      <c r="R8" s="39">
        <v>0.27152438232335313</v>
      </c>
      <c r="S8" s="39">
        <v>0.23763541031440183</v>
      </c>
      <c r="T8" s="40">
        <v>2.1006068217559997</v>
      </c>
      <c r="U8" s="37">
        <v>0.4760952285695233</v>
      </c>
      <c r="V8" s="37">
        <v>0.50254255502180423</v>
      </c>
      <c r="W8" s="37">
        <v>0.50410083025008345</v>
      </c>
      <c r="X8" s="41">
        <v>0.82652117631792155</v>
      </c>
      <c r="Y8" s="41">
        <v>1.4511658599006445</v>
      </c>
      <c r="Z8" s="42">
        <v>0.34754037711536573</v>
      </c>
      <c r="AA8" s="42">
        <v>0.73458004542544897</v>
      </c>
      <c r="AB8" s="42">
        <v>0.76131980345795203</v>
      </c>
      <c r="AC8" s="42">
        <v>0.62747548971738998</v>
      </c>
      <c r="AD8" s="42">
        <v>0.6097251068164673</v>
      </c>
      <c r="AE8" s="42">
        <v>0.70014004201400482</v>
      </c>
    </row>
    <row r="9" spans="1:31" x14ac:dyDescent="0.2">
      <c r="A9" s="15" t="s">
        <v>923</v>
      </c>
      <c r="B9" s="37">
        <v>4.0101960784313722</v>
      </c>
      <c r="C9" s="37">
        <v>7.372549019607845E-2</v>
      </c>
      <c r="D9" s="37">
        <v>0.69411764705882351</v>
      </c>
      <c r="E9" s="37">
        <v>1.9607843137254832E-2</v>
      </c>
      <c r="F9" s="38">
        <v>0.10588235294117647</v>
      </c>
      <c r="G9" s="38">
        <v>0.14823529411764708</v>
      </c>
      <c r="H9" s="38">
        <v>0.21176470588235294</v>
      </c>
      <c r="I9" s="38">
        <v>0.19372549019607843</v>
      </c>
      <c r="J9" s="38">
        <v>9.0196078431372548E-2</v>
      </c>
      <c r="K9" s="38">
        <v>3.8431372549019606E-2</v>
      </c>
      <c r="L9" s="39">
        <v>0.19372549019607846</v>
      </c>
      <c r="M9" s="39">
        <v>0.22666666666666666</v>
      </c>
      <c r="N9" s="39">
        <v>0.20313725490196077</v>
      </c>
      <c r="O9" s="39">
        <v>0.21176470588235294</v>
      </c>
      <c r="P9" s="39">
        <v>0.23843137254901961</v>
      </c>
      <c r="Q9" s="39">
        <v>3.8431372549019606E-2</v>
      </c>
      <c r="R9" s="39">
        <v>7.3725490196078436E-2</v>
      </c>
      <c r="S9" s="39">
        <v>5.647058823529412E-2</v>
      </c>
      <c r="T9" s="40">
        <v>4.4125490196078427</v>
      </c>
      <c r="U9" s="37">
        <v>0.22666666666666666</v>
      </c>
      <c r="V9" s="37">
        <v>0.25254901960784315</v>
      </c>
      <c r="W9" s="37">
        <v>0.2541176470588235</v>
      </c>
      <c r="X9" s="41">
        <v>0.68313725490196076</v>
      </c>
      <c r="Y9" s="41">
        <v>2.105882352941177</v>
      </c>
      <c r="Z9" s="42">
        <v>0.12078431372549062</v>
      </c>
      <c r="AA9" s="42">
        <v>0.53960784313725474</v>
      </c>
      <c r="AB9" s="42">
        <v>0.57960784313725466</v>
      </c>
      <c r="AC9" s="42">
        <v>0.39372549019607844</v>
      </c>
      <c r="AD9" s="42">
        <v>0.3717647058823525</v>
      </c>
      <c r="AE9" s="42">
        <v>0.49019607843137236</v>
      </c>
    </row>
    <row r="10" spans="1:31" x14ac:dyDescent="0.2">
      <c r="A10" s="15" t="s">
        <v>924</v>
      </c>
      <c r="B10" s="37">
        <v>27.040808734779805</v>
      </c>
      <c r="C10" s="37">
        <v>8.7888080764220664</v>
      </c>
      <c r="D10" s="37">
        <v>2.6302962437488646</v>
      </c>
      <c r="E10" s="37">
        <v>50.999999999999936</v>
      </c>
      <c r="F10" s="38">
        <v>4.1439909297051987</v>
      </c>
      <c r="G10" s="38">
        <v>1.1013929381276317</v>
      </c>
      <c r="H10" s="38">
        <v>-1.1805555555555585</v>
      </c>
      <c r="I10" s="38">
        <v>-0.68474758324382412</v>
      </c>
      <c r="J10" s="38">
        <v>5.9960070984915479</v>
      </c>
      <c r="K10" s="38">
        <v>22.834235735110404</v>
      </c>
      <c r="L10" s="39">
        <v>-0.68474758324382368</v>
      </c>
      <c r="M10" s="39">
        <v>-1.5306122448979578</v>
      </c>
      <c r="N10" s="39">
        <v>-0.95441651564100694</v>
      </c>
      <c r="O10" s="39">
        <v>-1.1805555555555585</v>
      </c>
      <c r="P10" s="39">
        <v>-1.7760640440386679</v>
      </c>
      <c r="Q10" s="39">
        <v>22.834235735110358</v>
      </c>
      <c r="R10" s="39">
        <v>8.7888080764221073</v>
      </c>
      <c r="S10" s="39">
        <v>13.461947278911531</v>
      </c>
      <c r="T10" s="40">
        <v>1.6401536773468517</v>
      </c>
      <c r="U10" s="37">
        <v>-1.5306122448979587</v>
      </c>
      <c r="V10" s="37">
        <v>-2.0404202053492222</v>
      </c>
      <c r="W10" s="37">
        <v>-2.0679799697656831</v>
      </c>
      <c r="X10" s="41">
        <v>-0.52257515580559</v>
      </c>
      <c r="Y10" s="41">
        <v>-0.91450271941115879</v>
      </c>
      <c r="Z10" s="42">
        <v>2.8301417969785345</v>
      </c>
      <c r="AA10" s="42">
        <v>-0.20600552577373321</v>
      </c>
      <c r="AB10" s="42">
        <v>0.43136185077320688</v>
      </c>
      <c r="AC10" s="42">
        <v>-0.56072057003306242</v>
      </c>
      <c r="AD10" s="42">
        <v>7.3928089101367203</v>
      </c>
      <c r="AE10" s="42">
        <v>1.6026573061224467</v>
      </c>
    </row>
    <row r="11" spans="1:31" x14ac:dyDescent="0.2">
      <c r="A11" s="15" t="s">
        <v>925</v>
      </c>
      <c r="B11" s="37">
        <v>4.4947978588965194</v>
      </c>
      <c r="C11" s="37">
        <v>-3.231941871662579</v>
      </c>
      <c r="D11" s="37">
        <v>1.7390187067118046</v>
      </c>
      <c r="E11" s="37">
        <v>-7.1414284285428247</v>
      </c>
      <c r="F11" s="38">
        <v>2.4460015907103529</v>
      </c>
      <c r="G11" s="38">
        <v>1.7492103973905653</v>
      </c>
      <c r="H11" s="38">
        <v>0.93131462931466313</v>
      </c>
      <c r="I11" s="38">
        <v>1.1591791058581307</v>
      </c>
      <c r="J11" s="38">
        <v>2.7860823493890914</v>
      </c>
      <c r="K11" s="38">
        <v>4.8928153956488911</v>
      </c>
      <c r="L11" s="39">
        <v>-1.1591791058581304</v>
      </c>
      <c r="M11" s="39">
        <v>0.72871718658600571</v>
      </c>
      <c r="N11" s="39">
        <v>1.041446503732997</v>
      </c>
      <c r="O11" s="39">
        <v>0.93131462931466347</v>
      </c>
      <c r="P11" s="39">
        <v>0.54333236147033825</v>
      </c>
      <c r="Q11" s="39">
        <v>4.8928153956488769</v>
      </c>
      <c r="R11" s="39">
        <v>3.2319418716625883</v>
      </c>
      <c r="S11" s="39">
        <v>3.8646064815160943</v>
      </c>
      <c r="T11" s="40">
        <v>1.2807100250711803</v>
      </c>
      <c r="U11" s="37">
        <v>0.72871718658600559</v>
      </c>
      <c r="V11" s="37">
        <v>0.2030491056067944</v>
      </c>
      <c r="W11" s="37">
        <v>0.12145286443100148</v>
      </c>
      <c r="X11" s="41">
        <v>-0.10381261235113576</v>
      </c>
      <c r="Y11" s="41">
        <v>0.31847454633949696</v>
      </c>
      <c r="Z11" s="42">
        <v>-2.1727030599545927</v>
      </c>
      <c r="AA11" s="42">
        <v>-0.28424139126244913</v>
      </c>
      <c r="AB11" s="42">
        <v>-0.59935103222744157</v>
      </c>
      <c r="AC11" s="42">
        <v>-0.24425574474190895</v>
      </c>
      <c r="AD11" s="42">
        <v>-2.5071540337665716</v>
      </c>
      <c r="AE11" s="42">
        <v>-1.2016721298927995</v>
      </c>
    </row>
    <row r="12" spans="1:31" x14ac:dyDescent="0.2">
      <c r="A12" s="15" t="s">
        <v>926</v>
      </c>
      <c r="B12" s="32">
        <v>14</v>
      </c>
      <c r="C12" s="32">
        <v>1</v>
      </c>
      <c r="D12" s="32">
        <v>3</v>
      </c>
      <c r="E12" s="32">
        <v>1</v>
      </c>
      <c r="F12" s="36">
        <v>1</v>
      </c>
      <c r="G12" s="36">
        <v>1</v>
      </c>
      <c r="H12" s="36">
        <v>1</v>
      </c>
      <c r="I12" s="36">
        <v>1</v>
      </c>
      <c r="J12" s="36">
        <v>1</v>
      </c>
      <c r="K12" s="36">
        <v>1</v>
      </c>
      <c r="L12" s="35">
        <v>1</v>
      </c>
      <c r="M12" s="35">
        <v>1</v>
      </c>
      <c r="N12" s="35">
        <v>1</v>
      </c>
      <c r="O12" s="35">
        <v>1</v>
      </c>
      <c r="P12" s="35">
        <v>1</v>
      </c>
      <c r="Q12" s="35">
        <v>1</v>
      </c>
      <c r="R12" s="35">
        <v>1</v>
      </c>
      <c r="S12" s="35">
        <v>1</v>
      </c>
      <c r="T12" s="33">
        <v>9</v>
      </c>
      <c r="U12" s="32">
        <v>1</v>
      </c>
      <c r="V12" s="32">
        <v>1</v>
      </c>
      <c r="W12" s="32">
        <v>1</v>
      </c>
      <c r="X12" s="34">
        <v>3</v>
      </c>
      <c r="Y12" s="34">
        <v>5</v>
      </c>
      <c r="Z12" s="31">
        <v>1</v>
      </c>
      <c r="AA12" s="31">
        <v>3</v>
      </c>
      <c r="AB12" s="31">
        <v>3</v>
      </c>
      <c r="AC12" s="31">
        <v>2</v>
      </c>
      <c r="AD12" s="31">
        <v>3</v>
      </c>
      <c r="AE12" s="31">
        <v>3</v>
      </c>
    </row>
    <row r="13" spans="1:31" x14ac:dyDescent="0.2">
      <c r="A13" s="15" t="s">
        <v>927</v>
      </c>
      <c r="B13" s="32">
        <v>18</v>
      </c>
      <c r="C13" s="32">
        <v>0</v>
      </c>
      <c r="D13" s="32">
        <v>0</v>
      </c>
      <c r="E13" s="32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3">
        <v>0</v>
      </c>
      <c r="U13" s="32">
        <v>0</v>
      </c>
      <c r="V13" s="32">
        <v>0</v>
      </c>
      <c r="W13" s="32">
        <v>0</v>
      </c>
      <c r="X13" s="34">
        <v>0</v>
      </c>
      <c r="Y13" s="34">
        <v>1</v>
      </c>
      <c r="Z13" s="31">
        <v>2</v>
      </c>
      <c r="AA13" s="31">
        <v>0</v>
      </c>
      <c r="AB13" s="31">
        <v>0</v>
      </c>
      <c r="AC13" s="31">
        <v>1</v>
      </c>
      <c r="AD13" s="31">
        <v>0</v>
      </c>
      <c r="AE13" s="31">
        <v>0</v>
      </c>
    </row>
    <row r="14" spans="1:31" x14ac:dyDescent="0.2">
      <c r="A14" s="15" t="s">
        <v>928</v>
      </c>
      <c r="B14" s="32">
        <v>32</v>
      </c>
      <c r="C14" s="32">
        <v>1</v>
      </c>
      <c r="D14" s="32">
        <v>3</v>
      </c>
      <c r="E14" s="32">
        <v>1</v>
      </c>
      <c r="F14" s="36">
        <v>1</v>
      </c>
      <c r="G14" s="36">
        <v>1</v>
      </c>
      <c r="H14" s="36">
        <v>1</v>
      </c>
      <c r="I14" s="36">
        <v>1</v>
      </c>
      <c r="J14" s="36">
        <v>1</v>
      </c>
      <c r="K14" s="36">
        <v>1</v>
      </c>
      <c r="L14" s="35">
        <v>1</v>
      </c>
      <c r="M14" s="35">
        <v>1</v>
      </c>
      <c r="N14" s="35">
        <v>1</v>
      </c>
      <c r="O14" s="35">
        <v>1</v>
      </c>
      <c r="P14" s="35">
        <v>1</v>
      </c>
      <c r="Q14" s="35">
        <v>1</v>
      </c>
      <c r="R14" s="35">
        <v>1</v>
      </c>
      <c r="S14" s="35">
        <v>1</v>
      </c>
      <c r="T14" s="33">
        <v>9</v>
      </c>
      <c r="U14" s="32">
        <v>1</v>
      </c>
      <c r="V14" s="32">
        <v>1</v>
      </c>
      <c r="W14" s="32">
        <v>1</v>
      </c>
      <c r="X14" s="34">
        <v>3</v>
      </c>
      <c r="Y14" s="34">
        <v>6</v>
      </c>
      <c r="Z14" s="31">
        <v>3</v>
      </c>
      <c r="AA14" s="31">
        <v>3</v>
      </c>
      <c r="AB14" s="31">
        <v>3</v>
      </c>
      <c r="AC14" s="31">
        <v>3</v>
      </c>
      <c r="AD14" s="31">
        <v>3</v>
      </c>
      <c r="AE14" s="31">
        <v>3</v>
      </c>
    </row>
    <row r="15" spans="1:31" x14ac:dyDescent="0.2">
      <c r="A15" s="15" t="s">
        <v>929</v>
      </c>
      <c r="B15" s="32">
        <v>1015</v>
      </c>
      <c r="C15" s="32">
        <v>47</v>
      </c>
      <c r="D15" s="32">
        <v>27</v>
      </c>
      <c r="E15" s="32">
        <v>50</v>
      </c>
      <c r="F15" s="36">
        <v>6</v>
      </c>
      <c r="G15" s="36">
        <v>9</v>
      </c>
      <c r="H15" s="36">
        <v>15</v>
      </c>
      <c r="I15" s="36">
        <v>13</v>
      </c>
      <c r="J15" s="36">
        <v>5</v>
      </c>
      <c r="K15" s="36">
        <v>2</v>
      </c>
      <c r="L15" s="141">
        <v>38</v>
      </c>
      <c r="M15" s="141">
        <v>17</v>
      </c>
      <c r="N15" s="141">
        <v>14</v>
      </c>
      <c r="O15" s="141">
        <v>15</v>
      </c>
      <c r="P15" s="141">
        <v>19</v>
      </c>
      <c r="Q15" s="141">
        <v>2</v>
      </c>
      <c r="R15" s="141">
        <v>4</v>
      </c>
      <c r="S15" s="141">
        <v>3</v>
      </c>
      <c r="T15" s="33">
        <v>142</v>
      </c>
      <c r="U15" s="32">
        <v>17</v>
      </c>
      <c r="V15" s="32">
        <v>23</v>
      </c>
      <c r="W15" s="32">
        <v>24</v>
      </c>
      <c r="X15" s="34">
        <v>88</v>
      </c>
      <c r="Y15" s="34">
        <v>159</v>
      </c>
      <c r="Z15" s="31">
        <v>146</v>
      </c>
      <c r="AA15" s="31">
        <v>101</v>
      </c>
      <c r="AB15" s="31">
        <v>103</v>
      </c>
      <c r="AC15" s="31">
        <v>115</v>
      </c>
      <c r="AD15" s="31">
        <v>138</v>
      </c>
      <c r="AE15" s="31">
        <v>124</v>
      </c>
    </row>
    <row r="16" spans="1:31" x14ac:dyDescent="0.2">
      <c r="A16" s="15" t="s">
        <v>930</v>
      </c>
      <c r="B16" s="32">
        <v>51</v>
      </c>
      <c r="C16" s="32">
        <v>51</v>
      </c>
      <c r="D16" s="32">
        <v>51</v>
      </c>
      <c r="E16" s="32">
        <v>51</v>
      </c>
      <c r="F16" s="36">
        <v>51</v>
      </c>
      <c r="G16" s="36">
        <v>51</v>
      </c>
      <c r="H16" s="36">
        <v>51</v>
      </c>
      <c r="I16" s="36">
        <v>51</v>
      </c>
      <c r="J16" s="36">
        <v>51</v>
      </c>
      <c r="K16" s="36">
        <v>51</v>
      </c>
      <c r="L16" s="35">
        <v>51</v>
      </c>
      <c r="M16" s="35">
        <v>51</v>
      </c>
      <c r="N16" s="35">
        <v>51</v>
      </c>
      <c r="O16" s="35">
        <v>51</v>
      </c>
      <c r="P16" s="35">
        <v>51</v>
      </c>
      <c r="Q16" s="35">
        <v>51</v>
      </c>
      <c r="R16" s="35">
        <v>51</v>
      </c>
      <c r="S16" s="35">
        <v>51</v>
      </c>
      <c r="T16" s="33">
        <v>51</v>
      </c>
      <c r="U16" s="32">
        <v>51</v>
      </c>
      <c r="V16" s="32">
        <v>51</v>
      </c>
      <c r="W16" s="32">
        <v>51</v>
      </c>
      <c r="X16" s="34">
        <v>51</v>
      </c>
      <c r="Y16" s="34">
        <v>51</v>
      </c>
      <c r="Z16" s="31">
        <v>51</v>
      </c>
      <c r="AA16" s="31">
        <v>51</v>
      </c>
      <c r="AB16" s="31">
        <v>51</v>
      </c>
      <c r="AC16" s="31">
        <v>51</v>
      </c>
      <c r="AD16" s="31">
        <v>51</v>
      </c>
      <c r="AE16" s="31">
        <v>51</v>
      </c>
    </row>
  </sheetData>
  <mergeCells count="4">
    <mergeCell ref="F1:K1"/>
    <mergeCell ref="L1:S1"/>
    <mergeCell ref="Z1:AE1"/>
    <mergeCell ref="U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"/>
  <sheetViews>
    <sheetView zoomScale="160" zoomScaleNormal="160" workbookViewId="0">
      <selection activeCell="A21" sqref="A21"/>
    </sheetView>
  </sheetViews>
  <sheetFormatPr defaultColWidth="11.42578125" defaultRowHeight="12.75" x14ac:dyDescent="0.2"/>
  <cols>
    <col min="1" max="1" width="96.42578125" customWidth="1"/>
    <col min="2" max="2" width="15.7109375" bestFit="1" customWidth="1"/>
    <col min="3" max="3" width="2" bestFit="1" customWidth="1"/>
    <col min="4" max="4" width="10.5703125" bestFit="1" customWidth="1"/>
    <col min="5" max="5" width="2" customWidth="1"/>
    <col min="6" max="6" width="10.85546875" bestFit="1" customWidth="1"/>
    <col min="7" max="7" width="6.5703125" bestFit="1" customWidth="1"/>
    <col min="8" max="8" width="10.5703125" bestFit="1" customWidth="1"/>
    <col min="9" max="9" width="4" bestFit="1" customWidth="1"/>
    <col min="10" max="10" width="2" bestFit="1" customWidth="1"/>
    <col min="11" max="11" width="6.5703125" bestFit="1" customWidth="1"/>
    <col min="12" max="12" width="4" bestFit="1" customWidth="1"/>
    <col min="13" max="13" width="2" bestFit="1" customWidth="1"/>
    <col min="14" max="15" width="6.5703125" bestFit="1" customWidth="1"/>
    <col min="16" max="16" width="10.5703125" bestFit="1" customWidth="1"/>
    <col min="17" max="17" width="4.28515625" bestFit="1" customWidth="1"/>
    <col min="18" max="18" width="2.140625" bestFit="1" customWidth="1"/>
    <col min="19" max="19" width="6.140625" bestFit="1" customWidth="1"/>
    <col min="20" max="20" width="4.28515625" bestFit="1" customWidth="1"/>
    <col min="21" max="21" width="2.140625" bestFit="1" customWidth="1"/>
    <col min="22" max="23" width="6.140625" bestFit="1" customWidth="1"/>
    <col min="24" max="24" width="6.140625" customWidth="1"/>
    <col min="25" max="25" width="10" bestFit="1" customWidth="1"/>
    <col min="26" max="26" width="80.7109375" bestFit="1" customWidth="1"/>
    <col min="27" max="27" width="20.7109375" bestFit="1" customWidth="1"/>
  </cols>
  <sheetData>
    <row r="3" spans="2:4" x14ac:dyDescent="0.2">
      <c r="B3" s="78" t="s">
        <v>963</v>
      </c>
    </row>
    <row r="4" spans="2:4" x14ac:dyDescent="0.2">
      <c r="B4">
        <v>0</v>
      </c>
      <c r="C4">
        <v>1</v>
      </c>
      <c r="D4" t="s">
        <v>964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0"/>
  <sheetViews>
    <sheetView zoomScale="115" zoomScaleNormal="115" workbookViewId="0"/>
  </sheetViews>
  <sheetFormatPr defaultColWidth="12.7109375" defaultRowHeight="15" customHeight="1" x14ac:dyDescent="0.2"/>
  <cols>
    <col min="1" max="1" width="6.7109375" style="101" customWidth="1"/>
    <col min="2" max="8" width="12.7109375" style="101"/>
    <col min="9" max="9" width="18.7109375" style="101" customWidth="1"/>
    <col min="10" max="10" width="12.7109375" style="101" customWidth="1"/>
    <col min="11" max="11" width="15.7109375" style="101" customWidth="1"/>
    <col min="12" max="15" width="12.7109375" style="101" customWidth="1"/>
    <col min="16" max="16384" width="12.7109375" style="101"/>
  </cols>
  <sheetData>
    <row r="2" spans="2:17" ht="15" customHeight="1" x14ac:dyDescent="0.2">
      <c r="B2" s="182" t="s">
        <v>978</v>
      </c>
      <c r="C2" s="182"/>
      <c r="D2" s="182"/>
      <c r="E2" s="182"/>
      <c r="F2" s="182"/>
      <c r="G2" s="182"/>
      <c r="H2" s="182"/>
      <c r="I2" s="182"/>
      <c r="J2" s="182"/>
      <c r="K2" s="182"/>
      <c r="L2" s="102"/>
      <c r="M2" s="102"/>
    </row>
    <row r="4" spans="2:17" ht="15" customHeight="1" thickBot="1" x14ac:dyDescent="0.25"/>
    <row r="5" spans="2:17" ht="15" customHeight="1" thickBot="1" x14ac:dyDescent="0.25">
      <c r="B5" s="185" t="s">
        <v>977</v>
      </c>
      <c r="C5" s="186"/>
      <c r="D5" s="186"/>
      <c r="E5" s="186"/>
      <c r="F5" s="186"/>
      <c r="G5" s="186"/>
      <c r="H5" s="187"/>
      <c r="L5" s="163" t="s">
        <v>992</v>
      </c>
      <c r="M5" s="163" t="s">
        <v>963</v>
      </c>
    </row>
    <row r="6" spans="2:17" ht="15" customHeight="1" x14ac:dyDescent="0.2">
      <c r="B6" s="183" t="s">
        <v>968</v>
      </c>
      <c r="C6" s="188" t="s">
        <v>967</v>
      </c>
      <c r="D6" s="189"/>
      <c r="E6" s="189"/>
      <c r="F6" s="189"/>
      <c r="G6" s="189"/>
      <c r="H6" s="158"/>
      <c r="L6" s="163" t="s">
        <v>976</v>
      </c>
      <c r="M6" s="101">
        <v>0</v>
      </c>
      <c r="N6" s="101">
        <v>1</v>
      </c>
      <c r="O6" s="101">
        <v>2</v>
      </c>
      <c r="P6" s="101">
        <v>3</v>
      </c>
      <c r="Q6" s="101" t="s">
        <v>964</v>
      </c>
    </row>
    <row r="7" spans="2:17" ht="15" customHeight="1" thickBot="1" x14ac:dyDescent="0.25">
      <c r="B7" s="184"/>
      <c r="C7" s="104">
        <v>0</v>
      </c>
      <c r="D7" s="104">
        <v>1</v>
      </c>
      <c r="E7" s="104">
        <v>2</v>
      </c>
      <c r="F7" s="104">
        <v>3</v>
      </c>
      <c r="G7" s="105">
        <v>4</v>
      </c>
      <c r="H7" s="106" t="s">
        <v>964</v>
      </c>
      <c r="K7" s="164"/>
      <c r="L7" s="101">
        <v>1</v>
      </c>
      <c r="M7" s="164">
        <v>4</v>
      </c>
      <c r="N7" s="164">
        <v>2</v>
      </c>
      <c r="O7" s="164"/>
      <c r="P7" s="164"/>
      <c r="Q7" s="164">
        <v>6</v>
      </c>
    </row>
    <row r="8" spans="2:17" ht="15" customHeight="1" x14ac:dyDescent="0.2">
      <c r="B8" s="156">
        <v>0</v>
      </c>
      <c r="C8" s="127">
        <v>0</v>
      </c>
      <c r="D8" s="111">
        <v>0</v>
      </c>
      <c r="E8" s="111">
        <v>0</v>
      </c>
      <c r="F8" s="111">
        <v>0</v>
      </c>
      <c r="G8" s="111">
        <v>0</v>
      </c>
      <c r="H8" s="112">
        <v>0</v>
      </c>
      <c r="K8" s="164"/>
      <c r="L8" s="101">
        <v>2</v>
      </c>
      <c r="M8" s="164">
        <v>8</v>
      </c>
      <c r="N8" s="164">
        <v>4</v>
      </c>
      <c r="O8" s="164">
        <v>2</v>
      </c>
      <c r="P8" s="164">
        <v>2</v>
      </c>
      <c r="Q8" s="164">
        <v>16</v>
      </c>
    </row>
    <row r="9" spans="2:17" ht="15" customHeight="1" x14ac:dyDescent="0.2">
      <c r="B9" s="110">
        <v>1</v>
      </c>
      <c r="C9" s="127">
        <v>4</v>
      </c>
      <c r="D9" s="111">
        <v>2</v>
      </c>
      <c r="E9" s="111">
        <v>0</v>
      </c>
      <c r="F9" s="111">
        <v>0</v>
      </c>
      <c r="G9" s="111">
        <v>0</v>
      </c>
      <c r="H9" s="112">
        <v>6</v>
      </c>
      <c r="K9" s="164"/>
      <c r="L9" s="101">
        <v>3</v>
      </c>
      <c r="M9" s="164">
        <v>5</v>
      </c>
      <c r="N9" s="164">
        <v>4</v>
      </c>
      <c r="O9" s="164"/>
      <c r="P9" s="164"/>
      <c r="Q9" s="164">
        <v>9</v>
      </c>
    </row>
    <row r="10" spans="2:17" ht="15" customHeight="1" x14ac:dyDescent="0.2">
      <c r="B10" s="110">
        <v>2</v>
      </c>
      <c r="C10" s="127">
        <v>8</v>
      </c>
      <c r="D10" s="111">
        <v>4</v>
      </c>
      <c r="E10" s="111">
        <v>2</v>
      </c>
      <c r="F10" s="111">
        <v>2</v>
      </c>
      <c r="G10" s="111">
        <v>0</v>
      </c>
      <c r="H10" s="112">
        <v>16</v>
      </c>
      <c r="K10" s="164"/>
      <c r="L10" s="101">
        <v>4</v>
      </c>
      <c r="M10" s="164">
        <v>7</v>
      </c>
      <c r="N10" s="164">
        <v>3</v>
      </c>
      <c r="O10" s="164"/>
      <c r="P10" s="164">
        <v>1</v>
      </c>
      <c r="Q10" s="164">
        <v>11</v>
      </c>
    </row>
    <row r="11" spans="2:17" ht="15" customHeight="1" x14ac:dyDescent="0.2">
      <c r="B11" s="110">
        <v>3</v>
      </c>
      <c r="C11" s="127">
        <v>5</v>
      </c>
      <c r="D11" s="111">
        <v>4</v>
      </c>
      <c r="E11" s="111">
        <v>0</v>
      </c>
      <c r="F11" s="111">
        <v>0</v>
      </c>
      <c r="G11" s="111">
        <v>0</v>
      </c>
      <c r="H11" s="112">
        <v>9</v>
      </c>
      <c r="K11" s="164"/>
      <c r="L11" s="101">
        <v>5</v>
      </c>
      <c r="M11" s="164">
        <v>6</v>
      </c>
      <c r="N11" s="164">
        <v>1</v>
      </c>
      <c r="O11" s="164"/>
      <c r="P11" s="164"/>
      <c r="Q11" s="164">
        <v>7</v>
      </c>
    </row>
    <row r="12" spans="2:17" ht="15" customHeight="1" x14ac:dyDescent="0.2">
      <c r="B12" s="110">
        <v>4</v>
      </c>
      <c r="C12" s="127">
        <v>7</v>
      </c>
      <c r="D12" s="111">
        <v>3</v>
      </c>
      <c r="E12" s="111">
        <v>0</v>
      </c>
      <c r="F12" s="111">
        <v>1</v>
      </c>
      <c r="G12" s="111">
        <v>0</v>
      </c>
      <c r="H12" s="112">
        <v>11</v>
      </c>
      <c r="K12" s="164"/>
      <c r="L12" s="101">
        <v>6</v>
      </c>
      <c r="M12" s="164">
        <v>3</v>
      </c>
      <c r="N12" s="164"/>
      <c r="O12" s="164"/>
      <c r="P12" s="164"/>
      <c r="Q12" s="164">
        <v>3</v>
      </c>
    </row>
    <row r="13" spans="2:17" ht="15" customHeight="1" x14ac:dyDescent="0.2">
      <c r="B13" s="113">
        <v>5</v>
      </c>
      <c r="C13" s="128">
        <v>6</v>
      </c>
      <c r="D13" s="114">
        <v>1</v>
      </c>
      <c r="E13" s="114">
        <v>0</v>
      </c>
      <c r="F13" s="114">
        <v>0</v>
      </c>
      <c r="G13" s="114">
        <v>0</v>
      </c>
      <c r="H13" s="115">
        <v>7</v>
      </c>
      <c r="K13" s="164"/>
      <c r="L13" s="101" t="s">
        <v>964</v>
      </c>
      <c r="M13" s="164">
        <v>33</v>
      </c>
      <c r="N13" s="164">
        <v>14</v>
      </c>
      <c r="O13" s="164">
        <v>2</v>
      </c>
      <c r="P13" s="164">
        <v>3</v>
      </c>
      <c r="Q13" s="164">
        <v>52</v>
      </c>
    </row>
    <row r="14" spans="2:17" ht="15" customHeight="1" x14ac:dyDescent="0.2">
      <c r="B14" s="155">
        <v>6</v>
      </c>
      <c r="C14" s="127">
        <v>3</v>
      </c>
      <c r="D14" s="111">
        <v>0</v>
      </c>
      <c r="E14" s="111">
        <v>0</v>
      </c>
      <c r="F14" s="111">
        <v>0</v>
      </c>
      <c r="G14" s="111">
        <v>0</v>
      </c>
      <c r="H14" s="112">
        <v>3</v>
      </c>
      <c r="K14" s="164"/>
      <c r="L14" s="164"/>
      <c r="M14" s="164"/>
      <c r="N14" s="164"/>
      <c r="O14" s="164"/>
    </row>
    <row r="15" spans="2:17" ht="15" customHeight="1" x14ac:dyDescent="0.2">
      <c r="B15" s="110">
        <v>7</v>
      </c>
      <c r="C15" s="127">
        <v>0</v>
      </c>
      <c r="D15" s="111">
        <v>0</v>
      </c>
      <c r="E15" s="111">
        <v>0</v>
      </c>
      <c r="F15" s="111">
        <v>0</v>
      </c>
      <c r="G15" s="111">
        <v>0</v>
      </c>
      <c r="H15" s="112">
        <v>0</v>
      </c>
      <c r="K15" s="164"/>
      <c r="L15" s="164"/>
      <c r="M15" s="164"/>
      <c r="N15" s="164"/>
      <c r="O15" s="164"/>
    </row>
    <row r="16" spans="2:17" ht="15" customHeight="1" x14ac:dyDescent="0.2">
      <c r="B16" s="110">
        <v>8</v>
      </c>
      <c r="C16" s="127">
        <v>0</v>
      </c>
      <c r="D16" s="111">
        <v>0</v>
      </c>
      <c r="E16" s="111">
        <v>0</v>
      </c>
      <c r="F16" s="111">
        <v>0</v>
      </c>
      <c r="G16" s="111">
        <v>0</v>
      </c>
      <c r="H16" s="112">
        <v>0</v>
      </c>
      <c r="K16" s="164"/>
      <c r="L16" s="164"/>
      <c r="M16" s="164"/>
      <c r="N16" s="164"/>
      <c r="O16" s="164"/>
    </row>
    <row r="17" spans="2:15" ht="15" customHeight="1" x14ac:dyDescent="0.2">
      <c r="B17" s="113">
        <v>9</v>
      </c>
      <c r="C17" s="127">
        <v>0</v>
      </c>
      <c r="D17" s="111">
        <v>0</v>
      </c>
      <c r="E17" s="111">
        <v>0</v>
      </c>
      <c r="F17" s="111">
        <v>0</v>
      </c>
      <c r="G17" s="111">
        <v>0</v>
      </c>
      <c r="H17" s="112">
        <v>0</v>
      </c>
      <c r="K17" s="164"/>
      <c r="L17" s="164"/>
      <c r="M17" s="164"/>
      <c r="N17" s="164"/>
      <c r="O17" s="164"/>
    </row>
    <row r="18" spans="2:15" ht="15" customHeight="1" thickBot="1" x14ac:dyDescent="0.25">
      <c r="B18" s="125">
        <v>10</v>
      </c>
      <c r="C18" s="127">
        <v>0</v>
      </c>
      <c r="D18" s="111">
        <v>0</v>
      </c>
      <c r="E18" s="111">
        <v>0</v>
      </c>
      <c r="F18" s="111">
        <v>0</v>
      </c>
      <c r="G18" s="111">
        <v>0</v>
      </c>
      <c r="H18" s="112">
        <v>0</v>
      </c>
      <c r="K18" s="164"/>
      <c r="L18" s="164"/>
      <c r="M18" s="164"/>
      <c r="N18" s="164"/>
      <c r="O18" s="164"/>
    </row>
    <row r="19" spans="2:15" ht="15" customHeight="1" thickBot="1" x14ac:dyDescent="0.25">
      <c r="B19" s="116" t="s">
        <v>964</v>
      </c>
      <c r="C19" s="117">
        <v>33</v>
      </c>
      <c r="D19" s="117">
        <v>14</v>
      </c>
      <c r="E19" s="118">
        <v>2</v>
      </c>
      <c r="F19" s="117">
        <v>3</v>
      </c>
      <c r="G19" s="117">
        <v>0</v>
      </c>
      <c r="H19" s="119">
        <v>52</v>
      </c>
    </row>
    <row r="20" spans="2:15" ht="15" customHeight="1" thickBot="1" x14ac:dyDescent="0.25"/>
    <row r="21" spans="2:15" ht="15" customHeight="1" thickBot="1" x14ac:dyDescent="0.25">
      <c r="B21" s="185" t="s">
        <v>965</v>
      </c>
      <c r="C21" s="186"/>
      <c r="D21" s="186"/>
      <c r="E21" s="186"/>
      <c r="F21" s="186"/>
      <c r="G21" s="186"/>
      <c r="H21" s="187"/>
    </row>
    <row r="22" spans="2:15" ht="15" customHeight="1" x14ac:dyDescent="0.2">
      <c r="B22" s="183" t="s">
        <v>968</v>
      </c>
      <c r="C22" s="188" t="s">
        <v>967</v>
      </c>
      <c r="D22" s="189"/>
      <c r="E22" s="189"/>
      <c r="F22" s="189"/>
      <c r="G22" s="189"/>
      <c r="H22" s="158"/>
    </row>
    <row r="23" spans="2:15" ht="15" customHeight="1" thickBot="1" x14ac:dyDescent="0.25">
      <c r="B23" s="184"/>
      <c r="C23" s="104">
        <v>0</v>
      </c>
      <c r="D23" s="104">
        <v>1</v>
      </c>
      <c r="E23" s="104">
        <v>2</v>
      </c>
      <c r="F23" s="104">
        <v>3</v>
      </c>
      <c r="G23" s="104">
        <v>4</v>
      </c>
      <c r="H23" s="159" t="s">
        <v>964</v>
      </c>
    </row>
    <row r="24" spans="2:15" ht="15" customHeight="1" x14ac:dyDescent="0.2">
      <c r="B24" s="107">
        <v>0</v>
      </c>
      <c r="C24" s="121">
        <v>0</v>
      </c>
      <c r="D24" s="121">
        <v>0</v>
      </c>
      <c r="E24" s="121">
        <v>0</v>
      </c>
      <c r="F24" s="121">
        <v>0</v>
      </c>
      <c r="G24" s="121">
        <v>0</v>
      </c>
      <c r="H24" s="109">
        <v>0</v>
      </c>
      <c r="K24" s="164"/>
      <c r="L24" s="164"/>
      <c r="M24" s="164"/>
      <c r="N24" s="164"/>
      <c r="O24" s="164"/>
    </row>
    <row r="25" spans="2:15" ht="15" customHeight="1" x14ac:dyDescent="0.2">
      <c r="B25" s="110">
        <v>1</v>
      </c>
      <c r="C25" s="122">
        <f t="shared" ref="C25:F30" si="0">$H25*C$35/$H$35</f>
        <v>3.8076923076923075</v>
      </c>
      <c r="D25" s="122">
        <f t="shared" si="0"/>
        <v>1.6153846153846154</v>
      </c>
      <c r="E25" s="122">
        <f t="shared" si="0"/>
        <v>0.23076923076923078</v>
      </c>
      <c r="F25" s="122">
        <f t="shared" si="0"/>
        <v>0.34615384615384615</v>
      </c>
      <c r="G25" s="122">
        <v>0</v>
      </c>
      <c r="H25" s="112">
        <v>6</v>
      </c>
    </row>
    <row r="26" spans="2:15" ht="15" customHeight="1" x14ac:dyDescent="0.2">
      <c r="B26" s="110">
        <v>2</v>
      </c>
      <c r="C26" s="122">
        <f t="shared" si="0"/>
        <v>10.153846153846153</v>
      </c>
      <c r="D26" s="122">
        <f t="shared" si="0"/>
        <v>4.3076923076923075</v>
      </c>
      <c r="E26" s="122">
        <f t="shared" si="0"/>
        <v>0.61538461538461542</v>
      </c>
      <c r="F26" s="122">
        <f t="shared" si="0"/>
        <v>0.92307692307692313</v>
      </c>
      <c r="G26" s="122">
        <v>0</v>
      </c>
      <c r="H26" s="112">
        <v>16</v>
      </c>
    </row>
    <row r="27" spans="2:15" ht="15" customHeight="1" x14ac:dyDescent="0.2">
      <c r="B27" s="110">
        <v>3</v>
      </c>
      <c r="C27" s="122">
        <f t="shared" si="0"/>
        <v>5.7115384615384617</v>
      </c>
      <c r="D27" s="122">
        <f t="shared" si="0"/>
        <v>2.4230769230769229</v>
      </c>
      <c r="E27" s="122">
        <f t="shared" si="0"/>
        <v>0.34615384615384615</v>
      </c>
      <c r="F27" s="122">
        <f t="shared" si="0"/>
        <v>0.51923076923076927</v>
      </c>
      <c r="G27" s="122">
        <v>0</v>
      </c>
      <c r="H27" s="112">
        <v>9</v>
      </c>
    </row>
    <row r="28" spans="2:15" ht="15" customHeight="1" x14ac:dyDescent="0.2">
      <c r="B28" s="110">
        <v>4</v>
      </c>
      <c r="C28" s="122">
        <f t="shared" si="0"/>
        <v>6.9807692307692308</v>
      </c>
      <c r="D28" s="122">
        <f t="shared" si="0"/>
        <v>2.9615384615384617</v>
      </c>
      <c r="E28" s="122">
        <f t="shared" si="0"/>
        <v>0.42307692307692307</v>
      </c>
      <c r="F28" s="122">
        <f t="shared" si="0"/>
        <v>0.63461538461538458</v>
      </c>
      <c r="G28" s="122">
        <v>0</v>
      </c>
      <c r="H28" s="112">
        <v>11</v>
      </c>
    </row>
    <row r="29" spans="2:15" ht="15" customHeight="1" x14ac:dyDescent="0.2">
      <c r="B29" s="110">
        <v>5</v>
      </c>
      <c r="C29" s="122">
        <f t="shared" si="0"/>
        <v>4.4423076923076925</v>
      </c>
      <c r="D29" s="122">
        <f t="shared" si="0"/>
        <v>1.8846153846153846</v>
      </c>
      <c r="E29" s="122">
        <f t="shared" si="0"/>
        <v>0.26923076923076922</v>
      </c>
      <c r="F29" s="122">
        <f t="shared" si="0"/>
        <v>0.40384615384615385</v>
      </c>
      <c r="G29" s="122">
        <v>0</v>
      </c>
      <c r="H29" s="112">
        <v>7</v>
      </c>
    </row>
    <row r="30" spans="2:15" ht="15" customHeight="1" x14ac:dyDescent="0.2">
      <c r="B30" s="110">
        <v>6</v>
      </c>
      <c r="C30" s="122">
        <f t="shared" si="0"/>
        <v>1.9038461538461537</v>
      </c>
      <c r="D30" s="122">
        <f t="shared" si="0"/>
        <v>0.80769230769230771</v>
      </c>
      <c r="E30" s="122">
        <f t="shared" si="0"/>
        <v>0.11538461538461539</v>
      </c>
      <c r="F30" s="122">
        <f t="shared" si="0"/>
        <v>0.17307692307692307</v>
      </c>
      <c r="G30" s="122">
        <v>0</v>
      </c>
      <c r="H30" s="112">
        <v>3</v>
      </c>
    </row>
    <row r="31" spans="2:15" ht="15" customHeight="1" x14ac:dyDescent="0.2">
      <c r="B31" s="110">
        <v>7</v>
      </c>
      <c r="C31" s="122">
        <v>0</v>
      </c>
      <c r="D31" s="122">
        <v>0</v>
      </c>
      <c r="E31" s="122">
        <v>0</v>
      </c>
      <c r="F31" s="122">
        <v>0</v>
      </c>
      <c r="G31" s="122">
        <v>0</v>
      </c>
      <c r="H31" s="112">
        <v>0</v>
      </c>
      <c r="K31" s="164"/>
      <c r="L31" s="164"/>
      <c r="M31" s="164"/>
      <c r="N31" s="164"/>
      <c r="O31" s="164"/>
    </row>
    <row r="32" spans="2:15" ht="15" customHeight="1" x14ac:dyDescent="0.2">
      <c r="B32" s="110">
        <v>8</v>
      </c>
      <c r="C32" s="122">
        <v>0</v>
      </c>
      <c r="D32" s="122">
        <v>0</v>
      </c>
      <c r="E32" s="122">
        <v>0</v>
      </c>
      <c r="F32" s="122">
        <v>0</v>
      </c>
      <c r="G32" s="122">
        <v>0</v>
      </c>
      <c r="H32" s="112">
        <v>0</v>
      </c>
      <c r="K32" s="164"/>
      <c r="L32" s="164"/>
      <c r="M32" s="164"/>
      <c r="N32" s="164"/>
      <c r="O32" s="164"/>
    </row>
    <row r="33" spans="2:15" ht="15" customHeight="1" x14ac:dyDescent="0.2">
      <c r="B33" s="110">
        <v>9</v>
      </c>
      <c r="C33" s="122">
        <v>0</v>
      </c>
      <c r="D33" s="122">
        <v>0</v>
      </c>
      <c r="E33" s="122">
        <v>0</v>
      </c>
      <c r="F33" s="122">
        <v>0</v>
      </c>
      <c r="G33" s="122">
        <v>0</v>
      </c>
      <c r="H33" s="112">
        <v>0</v>
      </c>
      <c r="K33" s="164"/>
      <c r="L33" s="164"/>
      <c r="M33" s="164"/>
      <c r="N33" s="164"/>
      <c r="O33" s="164"/>
    </row>
    <row r="34" spans="2:15" ht="15" customHeight="1" thickBot="1" x14ac:dyDescent="0.25">
      <c r="B34" s="125">
        <v>10</v>
      </c>
      <c r="C34" s="133">
        <v>0</v>
      </c>
      <c r="D34" s="133">
        <v>0</v>
      </c>
      <c r="E34" s="133">
        <v>0</v>
      </c>
      <c r="F34" s="133">
        <v>0</v>
      </c>
      <c r="G34" s="133">
        <v>0</v>
      </c>
      <c r="H34" s="151">
        <v>0</v>
      </c>
      <c r="K34" s="164"/>
      <c r="L34" s="164"/>
      <c r="M34" s="164"/>
      <c r="N34" s="164"/>
      <c r="O34" s="164"/>
    </row>
    <row r="35" spans="2:15" ht="15" customHeight="1" thickBot="1" x14ac:dyDescent="0.25">
      <c r="B35" s="116" t="s">
        <v>964</v>
      </c>
      <c r="C35" s="117">
        <v>33</v>
      </c>
      <c r="D35" s="117">
        <v>14</v>
      </c>
      <c r="E35" s="118">
        <v>2</v>
      </c>
      <c r="F35" s="117">
        <v>3</v>
      </c>
      <c r="G35" s="117">
        <v>3</v>
      </c>
      <c r="H35" s="119">
        <v>52</v>
      </c>
    </row>
    <row r="36" spans="2:15" ht="15" customHeight="1" thickBot="1" x14ac:dyDescent="0.25"/>
    <row r="37" spans="2:15" ht="15" customHeight="1" thickBot="1" x14ac:dyDescent="0.25">
      <c r="B37" s="179" t="s">
        <v>966</v>
      </c>
      <c r="C37" s="180"/>
      <c r="D37" s="180"/>
      <c r="E37" s="180"/>
      <c r="F37" s="180"/>
      <c r="G37" s="181"/>
    </row>
    <row r="38" spans="2:15" ht="15" customHeight="1" x14ac:dyDescent="0.2">
      <c r="B38" s="183" t="s">
        <v>968</v>
      </c>
      <c r="C38" s="188" t="s">
        <v>967</v>
      </c>
      <c r="D38" s="189"/>
      <c r="E38" s="189"/>
      <c r="F38" s="189"/>
      <c r="G38" s="190"/>
    </row>
    <row r="39" spans="2:15" ht="15" customHeight="1" thickBot="1" x14ac:dyDescent="0.25">
      <c r="B39" s="184"/>
      <c r="C39" s="104">
        <v>0</v>
      </c>
      <c r="D39" s="104">
        <v>1</v>
      </c>
      <c r="E39" s="104">
        <v>2</v>
      </c>
      <c r="F39" s="104">
        <v>3</v>
      </c>
      <c r="G39" s="129">
        <v>4</v>
      </c>
      <c r="H39" s="100"/>
    </row>
    <row r="40" spans="2:15" ht="15" customHeight="1" thickBot="1" x14ac:dyDescent="0.25">
      <c r="B40" s="107">
        <v>0</v>
      </c>
      <c r="C40" s="121">
        <v>0</v>
      </c>
      <c r="D40" s="121">
        <v>0</v>
      </c>
      <c r="E40" s="121">
        <v>0</v>
      </c>
      <c r="F40" s="142">
        <v>0</v>
      </c>
      <c r="G40" s="130">
        <v>0</v>
      </c>
      <c r="H40" s="99"/>
      <c r="K40" s="164"/>
      <c r="L40" s="164"/>
      <c r="M40" s="164"/>
      <c r="N40" s="164"/>
      <c r="O40" s="164"/>
    </row>
    <row r="41" spans="2:15" ht="15" customHeight="1" x14ac:dyDescent="0.2">
      <c r="B41" s="110">
        <v>1</v>
      </c>
      <c r="C41" s="122">
        <f t="shared" ref="C41:F45" si="1">((C9-C25)^2)/C25</f>
        <v>9.7125097125097329E-3</v>
      </c>
      <c r="D41" s="122">
        <f t="shared" si="1"/>
        <v>9.1575091575091555E-2</v>
      </c>
      <c r="E41" s="122">
        <f t="shared" si="1"/>
        <v>0.23076923076923078</v>
      </c>
      <c r="F41" s="143">
        <f t="shared" si="1"/>
        <v>0.34615384615384615</v>
      </c>
      <c r="G41" s="131">
        <v>0</v>
      </c>
      <c r="H41" s="99"/>
      <c r="I41" s="165" t="s">
        <v>979</v>
      </c>
      <c r="J41" s="166">
        <f>SUM(C41:F46)</f>
        <v>11.50492244648089</v>
      </c>
    </row>
    <row r="42" spans="2:15" ht="15" customHeight="1" x14ac:dyDescent="0.2">
      <c r="B42" s="110">
        <v>2</v>
      </c>
      <c r="C42" s="122">
        <f t="shared" si="1"/>
        <v>0.45687645687645667</v>
      </c>
      <c r="D42" s="122">
        <f t="shared" si="1"/>
        <v>2.1978021978021949E-2</v>
      </c>
      <c r="E42" s="122">
        <f t="shared" si="1"/>
        <v>3.115384615384615</v>
      </c>
      <c r="F42" s="143">
        <f t="shared" si="1"/>
        <v>1.2564102564102562</v>
      </c>
      <c r="G42" s="131">
        <v>0</v>
      </c>
      <c r="H42" s="99"/>
      <c r="I42" s="167" t="s">
        <v>980</v>
      </c>
      <c r="J42" s="168">
        <f>(COUNT(B40:B50)-1)*(COUNT(C39:G39)-1)</f>
        <v>40</v>
      </c>
    </row>
    <row r="43" spans="2:15" ht="15" customHeight="1" thickBot="1" x14ac:dyDescent="0.25">
      <c r="B43" s="110">
        <v>3</v>
      </c>
      <c r="C43" s="122">
        <f t="shared" si="1"/>
        <v>8.8642838642838673E-2</v>
      </c>
      <c r="D43" s="122">
        <f t="shared" si="1"/>
        <v>1.0262515262515264</v>
      </c>
      <c r="E43" s="122">
        <f t="shared" si="1"/>
        <v>0.34615384615384615</v>
      </c>
      <c r="F43" s="143">
        <f t="shared" si="1"/>
        <v>0.51923076923076927</v>
      </c>
      <c r="G43" s="131">
        <v>0</v>
      </c>
      <c r="H43" s="99"/>
      <c r="I43" s="169" t="s">
        <v>981</v>
      </c>
      <c r="J43" s="170">
        <f>CHIDIST(J41,J42)</f>
        <v>0.99999718746162902</v>
      </c>
    </row>
    <row r="44" spans="2:15" ht="15" customHeight="1" x14ac:dyDescent="0.2">
      <c r="B44" s="110">
        <v>4</v>
      </c>
      <c r="C44" s="122">
        <f t="shared" si="1"/>
        <v>5.2977325704598055E-5</v>
      </c>
      <c r="D44" s="122">
        <f t="shared" si="1"/>
        <v>4.9950049950049592E-4</v>
      </c>
      <c r="E44" s="122">
        <f t="shared" si="1"/>
        <v>0.42307692307692307</v>
      </c>
      <c r="F44" s="143">
        <f t="shared" si="1"/>
        <v>0.21037296037296044</v>
      </c>
      <c r="G44" s="131">
        <v>0</v>
      </c>
      <c r="H44" s="99"/>
    </row>
    <row r="45" spans="2:15" ht="15" customHeight="1" x14ac:dyDescent="0.2">
      <c r="B45" s="110">
        <v>5</v>
      </c>
      <c r="C45" s="122">
        <f t="shared" si="1"/>
        <v>0.54620379620379611</v>
      </c>
      <c r="D45" s="122">
        <f t="shared" si="1"/>
        <v>0.4152276295133438</v>
      </c>
      <c r="E45" s="122">
        <f t="shared" si="1"/>
        <v>0.26923076923076922</v>
      </c>
      <c r="F45" s="143">
        <f t="shared" si="1"/>
        <v>0.40384615384615385</v>
      </c>
      <c r="G45" s="131">
        <v>0</v>
      </c>
    </row>
    <row r="46" spans="2:15" ht="15" customHeight="1" x14ac:dyDescent="0.2">
      <c r="B46" s="110">
        <v>6</v>
      </c>
      <c r="C46" s="122">
        <f t="shared" ref="C46:F46" si="2">((C14-C30)^2)/C30</f>
        <v>0.63111888111888126</v>
      </c>
      <c r="D46" s="122">
        <f t="shared" si="2"/>
        <v>0.80769230769230771</v>
      </c>
      <c r="E46" s="122">
        <f t="shared" si="2"/>
        <v>0.11538461538461539</v>
      </c>
      <c r="F46" s="143">
        <f t="shared" si="2"/>
        <v>0.17307692307692307</v>
      </c>
      <c r="G46" s="131">
        <v>0</v>
      </c>
    </row>
    <row r="47" spans="2:15" ht="15" customHeight="1" x14ac:dyDescent="0.2">
      <c r="B47" s="110">
        <v>7</v>
      </c>
      <c r="C47" s="122">
        <v>0</v>
      </c>
      <c r="D47" s="122">
        <v>0</v>
      </c>
      <c r="E47" s="122">
        <v>0</v>
      </c>
      <c r="F47" s="143">
        <v>0</v>
      </c>
      <c r="G47" s="131">
        <v>0</v>
      </c>
    </row>
    <row r="48" spans="2:15" ht="15" customHeight="1" x14ac:dyDescent="0.2">
      <c r="B48" s="110">
        <v>8</v>
      </c>
      <c r="C48" s="122">
        <v>0</v>
      </c>
      <c r="D48" s="122">
        <v>0</v>
      </c>
      <c r="E48" s="122">
        <v>0</v>
      </c>
      <c r="F48" s="143">
        <v>0</v>
      </c>
      <c r="G48" s="131">
        <v>0</v>
      </c>
    </row>
    <row r="49" spans="2:7" ht="15" customHeight="1" x14ac:dyDescent="0.2">
      <c r="B49" s="110">
        <v>9</v>
      </c>
      <c r="C49" s="122">
        <v>0</v>
      </c>
      <c r="D49" s="122">
        <v>0</v>
      </c>
      <c r="E49" s="122">
        <v>0</v>
      </c>
      <c r="F49" s="143">
        <v>0</v>
      </c>
      <c r="G49" s="131">
        <v>0</v>
      </c>
    </row>
    <row r="50" spans="2:7" ht="15" customHeight="1" thickBot="1" x14ac:dyDescent="0.25">
      <c r="B50" s="125">
        <v>10</v>
      </c>
      <c r="C50" s="133">
        <v>0</v>
      </c>
      <c r="D50" s="133">
        <v>0</v>
      </c>
      <c r="E50" s="133">
        <v>0</v>
      </c>
      <c r="F50" s="157">
        <v>0</v>
      </c>
      <c r="G50" s="134">
        <v>0</v>
      </c>
    </row>
  </sheetData>
  <mergeCells count="10">
    <mergeCell ref="B37:G37"/>
    <mergeCell ref="B2:K2"/>
    <mergeCell ref="B22:B23"/>
    <mergeCell ref="B21:H21"/>
    <mergeCell ref="B38:B39"/>
    <mergeCell ref="C22:G22"/>
    <mergeCell ref="C6:G6"/>
    <mergeCell ref="C38:G38"/>
    <mergeCell ref="B6:B7"/>
    <mergeCell ref="B5:H5"/>
  </mergeCells>
  <pageMargins left="0.75" right="0.75" top="1" bottom="1" header="0.5" footer="0.5"/>
  <pageSetup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zoomScale="115" zoomScaleNormal="115" workbookViewId="0"/>
  </sheetViews>
  <sheetFormatPr defaultColWidth="12.7109375" defaultRowHeight="15" customHeight="1" x14ac:dyDescent="0.2"/>
  <cols>
    <col min="1" max="1" width="6.7109375" style="101" customWidth="1"/>
    <col min="2" max="7" width="12.7109375" style="101"/>
    <col min="8" max="8" width="18.7109375" style="101" customWidth="1"/>
    <col min="9" max="9" width="12.7109375" style="101" customWidth="1"/>
    <col min="10" max="10" width="15.7109375" style="101" customWidth="1"/>
    <col min="11" max="16" width="12.7109375" style="101" customWidth="1"/>
    <col min="17" max="16384" width="12.7109375" style="101"/>
  </cols>
  <sheetData>
    <row r="2" spans="2:16" ht="15" customHeight="1" x14ac:dyDescent="0.2">
      <c r="B2" s="182" t="s">
        <v>982</v>
      </c>
      <c r="C2" s="182"/>
      <c r="D2" s="182"/>
      <c r="E2" s="182"/>
      <c r="F2" s="182"/>
      <c r="G2" s="182"/>
      <c r="H2" s="182"/>
      <c r="I2" s="182"/>
      <c r="J2" s="182"/>
      <c r="K2" s="120"/>
      <c r="L2" s="120"/>
    </row>
    <row r="4" spans="2:16" ht="15" customHeight="1" thickBot="1" x14ac:dyDescent="0.25"/>
    <row r="5" spans="2:16" ht="15" customHeight="1" thickBot="1" x14ac:dyDescent="0.3">
      <c r="B5" s="194" t="s">
        <v>977</v>
      </c>
      <c r="C5" s="195"/>
      <c r="D5" s="195"/>
      <c r="E5" s="195"/>
      <c r="F5" s="195"/>
      <c r="G5" s="196"/>
      <c r="I5"/>
      <c r="J5"/>
      <c r="K5" s="163" t="s">
        <v>992</v>
      </c>
      <c r="L5" s="163" t="s">
        <v>963</v>
      </c>
    </row>
    <row r="6" spans="2:16" ht="15" customHeight="1" x14ac:dyDescent="0.2">
      <c r="B6" s="183" t="s">
        <v>968</v>
      </c>
      <c r="C6" s="188" t="s">
        <v>967</v>
      </c>
      <c r="D6" s="189"/>
      <c r="E6" s="189"/>
      <c r="F6" s="189"/>
      <c r="G6" s="158"/>
      <c r="I6"/>
      <c r="J6"/>
      <c r="K6" s="163" t="s">
        <v>976</v>
      </c>
      <c r="L6" s="101">
        <v>0</v>
      </c>
      <c r="M6" s="101">
        <v>1</v>
      </c>
      <c r="N6" s="101">
        <v>2</v>
      </c>
      <c r="O6" s="101">
        <v>3</v>
      </c>
      <c r="P6" s="101" t="s">
        <v>964</v>
      </c>
    </row>
    <row r="7" spans="2:16" ht="15" customHeight="1" thickBot="1" x14ac:dyDescent="0.25">
      <c r="B7" s="184"/>
      <c r="C7" s="104">
        <v>0</v>
      </c>
      <c r="D7" s="104">
        <v>1</v>
      </c>
      <c r="E7" s="104">
        <v>2</v>
      </c>
      <c r="F7" s="104">
        <v>3</v>
      </c>
      <c r="G7" s="159" t="s">
        <v>964</v>
      </c>
      <c r="I7" s="97"/>
      <c r="J7" s="98"/>
      <c r="K7" s="101">
        <v>1</v>
      </c>
      <c r="L7" s="164"/>
      <c r="M7" s="164"/>
      <c r="N7" s="164">
        <v>3</v>
      </c>
      <c r="O7" s="164">
        <v>3</v>
      </c>
      <c r="P7" s="164">
        <v>6</v>
      </c>
    </row>
    <row r="8" spans="2:16" ht="15" customHeight="1" x14ac:dyDescent="0.2">
      <c r="B8" s="156">
        <v>0</v>
      </c>
      <c r="C8" s="160">
        <v>0</v>
      </c>
      <c r="D8" s="161">
        <v>0</v>
      </c>
      <c r="E8" s="161">
        <v>0</v>
      </c>
      <c r="F8" s="161">
        <v>0</v>
      </c>
      <c r="G8" s="112">
        <v>0</v>
      </c>
      <c r="I8" s="97"/>
      <c r="J8" s="98"/>
      <c r="K8" s="101">
        <v>2</v>
      </c>
      <c r="L8" s="164">
        <v>3</v>
      </c>
      <c r="M8" s="164">
        <v>4</v>
      </c>
      <c r="N8" s="164">
        <v>7</v>
      </c>
      <c r="O8" s="164">
        <v>2</v>
      </c>
      <c r="P8" s="164">
        <v>16</v>
      </c>
    </row>
    <row r="9" spans="2:16" ht="15" customHeight="1" x14ac:dyDescent="0.2">
      <c r="B9" s="110">
        <v>1</v>
      </c>
      <c r="C9" s="111">
        <v>0</v>
      </c>
      <c r="D9" s="111">
        <v>0</v>
      </c>
      <c r="E9" s="111">
        <v>3</v>
      </c>
      <c r="F9" s="111">
        <v>3</v>
      </c>
      <c r="G9" s="112">
        <v>6</v>
      </c>
      <c r="I9" s="97"/>
      <c r="J9" s="98"/>
      <c r="K9" s="101">
        <v>3</v>
      </c>
      <c r="L9" s="164"/>
      <c r="M9" s="164">
        <v>3</v>
      </c>
      <c r="N9" s="164">
        <v>4</v>
      </c>
      <c r="O9" s="164">
        <v>2</v>
      </c>
      <c r="P9" s="164">
        <v>9</v>
      </c>
    </row>
    <row r="10" spans="2:16" ht="15" customHeight="1" x14ac:dyDescent="0.2">
      <c r="B10" s="110">
        <v>2</v>
      </c>
      <c r="C10" s="127">
        <v>3</v>
      </c>
      <c r="D10" s="111">
        <v>4</v>
      </c>
      <c r="E10" s="111">
        <v>7</v>
      </c>
      <c r="F10" s="111">
        <v>2</v>
      </c>
      <c r="G10" s="112">
        <v>16</v>
      </c>
      <c r="I10" s="97"/>
      <c r="J10" s="98"/>
      <c r="K10" s="101">
        <v>4</v>
      </c>
      <c r="L10" s="164"/>
      <c r="M10" s="164">
        <v>5</v>
      </c>
      <c r="N10" s="164">
        <v>6</v>
      </c>
      <c r="O10" s="164"/>
      <c r="P10" s="164">
        <v>11</v>
      </c>
    </row>
    <row r="11" spans="2:16" ht="15" customHeight="1" x14ac:dyDescent="0.2">
      <c r="B11" s="110">
        <v>3</v>
      </c>
      <c r="C11" s="127">
        <v>0</v>
      </c>
      <c r="D11" s="111">
        <v>3</v>
      </c>
      <c r="E11" s="111">
        <v>4</v>
      </c>
      <c r="F11" s="111">
        <v>2</v>
      </c>
      <c r="G11" s="112">
        <v>9</v>
      </c>
      <c r="I11" s="97"/>
      <c r="J11" s="98"/>
      <c r="K11" s="101">
        <v>5</v>
      </c>
      <c r="L11" s="164"/>
      <c r="M11" s="164">
        <v>4</v>
      </c>
      <c r="N11" s="164">
        <v>2</v>
      </c>
      <c r="O11" s="164">
        <v>1</v>
      </c>
      <c r="P11" s="164">
        <v>7</v>
      </c>
    </row>
    <row r="12" spans="2:16" ht="15" customHeight="1" x14ac:dyDescent="0.2">
      <c r="B12" s="110">
        <v>4</v>
      </c>
      <c r="C12" s="127">
        <v>0</v>
      </c>
      <c r="D12" s="111">
        <v>5</v>
      </c>
      <c r="E12" s="111">
        <v>6</v>
      </c>
      <c r="F12" s="111">
        <v>0</v>
      </c>
      <c r="G12" s="112">
        <v>11</v>
      </c>
      <c r="I12" s="97"/>
      <c r="J12" s="98"/>
      <c r="K12" s="101">
        <v>6</v>
      </c>
      <c r="L12" s="164"/>
      <c r="M12" s="164">
        <v>1</v>
      </c>
      <c r="N12" s="164">
        <v>1</v>
      </c>
      <c r="O12" s="164">
        <v>1</v>
      </c>
      <c r="P12" s="164">
        <v>3</v>
      </c>
    </row>
    <row r="13" spans="2:16" ht="15" customHeight="1" x14ac:dyDescent="0.2">
      <c r="B13" s="113">
        <v>5</v>
      </c>
      <c r="C13" s="128">
        <v>0</v>
      </c>
      <c r="D13" s="114">
        <v>4</v>
      </c>
      <c r="E13" s="114">
        <v>2</v>
      </c>
      <c r="F13" s="114">
        <v>1</v>
      </c>
      <c r="G13" s="115">
        <v>7</v>
      </c>
      <c r="I13" s="97"/>
      <c r="J13" s="98"/>
      <c r="K13" s="101" t="s">
        <v>964</v>
      </c>
      <c r="L13" s="164">
        <v>3</v>
      </c>
      <c r="M13" s="164">
        <v>17</v>
      </c>
      <c r="N13" s="164">
        <v>23</v>
      </c>
      <c r="O13" s="164">
        <v>9</v>
      </c>
      <c r="P13" s="164">
        <v>52</v>
      </c>
    </row>
    <row r="14" spans="2:16" ht="15" customHeight="1" x14ac:dyDescent="0.2">
      <c r="B14" s="155">
        <v>6</v>
      </c>
      <c r="C14" s="127">
        <v>0</v>
      </c>
      <c r="D14" s="111">
        <v>1</v>
      </c>
      <c r="E14" s="111">
        <v>1</v>
      </c>
      <c r="F14" s="111">
        <v>1</v>
      </c>
      <c r="G14" s="112">
        <v>3</v>
      </c>
      <c r="I14" s="97"/>
      <c r="J14" s="98"/>
      <c r="K14" s="98"/>
      <c r="L14" s="98"/>
      <c r="M14" s="98"/>
      <c r="N14" s="98"/>
    </row>
    <row r="15" spans="2:16" ht="15" customHeight="1" x14ac:dyDescent="0.2">
      <c r="B15" s="110">
        <v>7</v>
      </c>
      <c r="C15" s="127">
        <v>0</v>
      </c>
      <c r="D15" s="111">
        <v>0</v>
      </c>
      <c r="E15" s="111">
        <v>0</v>
      </c>
      <c r="F15" s="111">
        <v>0</v>
      </c>
      <c r="G15" s="112">
        <v>0</v>
      </c>
      <c r="I15" s="97"/>
      <c r="J15" s="98"/>
      <c r="K15" s="98"/>
      <c r="L15" s="98"/>
      <c r="M15" s="98"/>
      <c r="N15" s="98"/>
    </row>
    <row r="16" spans="2:16" ht="15" customHeight="1" x14ac:dyDescent="0.2">
      <c r="B16" s="110">
        <v>8</v>
      </c>
      <c r="C16" s="127">
        <v>0</v>
      </c>
      <c r="D16" s="111">
        <v>0</v>
      </c>
      <c r="E16" s="111">
        <v>0</v>
      </c>
      <c r="F16" s="111">
        <v>0</v>
      </c>
      <c r="G16" s="112">
        <v>0</v>
      </c>
      <c r="I16" s="97"/>
      <c r="J16" s="98"/>
      <c r="K16" s="98"/>
      <c r="L16" s="98"/>
      <c r="M16" s="98"/>
      <c r="N16" s="98"/>
    </row>
    <row r="17" spans="2:14" ht="15" customHeight="1" x14ac:dyDescent="0.2">
      <c r="B17" s="113">
        <v>9</v>
      </c>
      <c r="C17" s="127">
        <v>0</v>
      </c>
      <c r="D17" s="111">
        <v>0</v>
      </c>
      <c r="E17" s="111">
        <v>0</v>
      </c>
      <c r="F17" s="111">
        <v>0</v>
      </c>
      <c r="G17" s="112">
        <v>0</v>
      </c>
      <c r="I17" s="97"/>
      <c r="J17" s="98"/>
      <c r="K17" s="98"/>
      <c r="L17" s="98"/>
      <c r="M17" s="98"/>
      <c r="N17" s="98"/>
    </row>
    <row r="18" spans="2:14" ht="15" customHeight="1" thickBot="1" x14ac:dyDescent="0.25">
      <c r="B18" s="125">
        <v>10</v>
      </c>
      <c r="C18" s="127">
        <v>0</v>
      </c>
      <c r="D18" s="111">
        <v>0</v>
      </c>
      <c r="E18" s="111">
        <v>0</v>
      </c>
      <c r="F18" s="111">
        <v>0</v>
      </c>
      <c r="G18" s="112">
        <v>0</v>
      </c>
      <c r="I18" s="97"/>
      <c r="J18" s="98"/>
      <c r="K18" s="98"/>
      <c r="L18" s="98"/>
      <c r="M18" s="98"/>
      <c r="N18" s="98"/>
    </row>
    <row r="19" spans="2:14" ht="15" customHeight="1" thickBot="1" x14ac:dyDescent="0.25">
      <c r="B19" s="116" t="s">
        <v>964</v>
      </c>
      <c r="C19" s="117">
        <v>3</v>
      </c>
      <c r="D19" s="117">
        <v>17</v>
      </c>
      <c r="E19" s="118">
        <v>23</v>
      </c>
      <c r="F19" s="117">
        <v>9</v>
      </c>
      <c r="G19" s="119">
        <v>52</v>
      </c>
      <c r="I19"/>
      <c r="J19"/>
      <c r="K19"/>
      <c r="L19"/>
    </row>
    <row r="20" spans="2:14" ht="15" customHeight="1" thickBot="1" x14ac:dyDescent="0.25">
      <c r="I20"/>
      <c r="J20"/>
      <c r="K20"/>
      <c r="L20"/>
    </row>
    <row r="21" spans="2:14" ht="15" customHeight="1" thickBot="1" x14ac:dyDescent="0.3">
      <c r="B21" s="194" t="s">
        <v>965</v>
      </c>
      <c r="C21" s="195"/>
      <c r="D21" s="195"/>
      <c r="E21" s="195"/>
      <c r="F21" s="195"/>
      <c r="G21" s="196"/>
      <c r="I21"/>
      <c r="J21"/>
      <c r="K21"/>
      <c r="L21"/>
    </row>
    <row r="22" spans="2:14" ht="15" customHeight="1" x14ac:dyDescent="0.2">
      <c r="B22" s="183" t="s">
        <v>968</v>
      </c>
      <c r="C22" s="188" t="s">
        <v>967</v>
      </c>
      <c r="D22" s="189"/>
      <c r="E22" s="189"/>
      <c r="F22" s="189"/>
      <c r="G22" s="158"/>
      <c r="I22"/>
      <c r="J22"/>
      <c r="K22"/>
      <c r="L22"/>
    </row>
    <row r="23" spans="2:14" ht="15" customHeight="1" thickBot="1" x14ac:dyDescent="0.25">
      <c r="B23" s="184"/>
      <c r="C23" s="104">
        <v>0</v>
      </c>
      <c r="D23" s="104">
        <v>1</v>
      </c>
      <c r="E23" s="104">
        <v>2</v>
      </c>
      <c r="F23" s="104">
        <v>3</v>
      </c>
      <c r="G23" s="159" t="s">
        <v>964</v>
      </c>
      <c r="I23"/>
      <c r="J23"/>
      <c r="K23"/>
      <c r="L23"/>
    </row>
    <row r="24" spans="2:14" ht="15" customHeight="1" x14ac:dyDescent="0.2">
      <c r="B24" s="107">
        <v>0</v>
      </c>
      <c r="C24" s="162">
        <v>0</v>
      </c>
      <c r="D24" s="162">
        <v>0</v>
      </c>
      <c r="E24" s="162">
        <v>0</v>
      </c>
      <c r="F24" s="162">
        <v>0</v>
      </c>
      <c r="G24" s="109">
        <v>0</v>
      </c>
      <c r="I24" s="97"/>
      <c r="J24" s="98"/>
      <c r="K24" s="98"/>
      <c r="L24" s="98"/>
      <c r="M24" s="98"/>
      <c r="N24" s="98"/>
    </row>
    <row r="25" spans="2:14" ht="15" customHeight="1" x14ac:dyDescent="0.2">
      <c r="B25" s="110">
        <v>1</v>
      </c>
      <c r="C25" s="122">
        <f>$G25*C$35/$G$35</f>
        <v>0.34615384615384615</v>
      </c>
      <c r="D25" s="122">
        <f t="shared" ref="D25:F30" si="0">$G25*D$35/$G$35</f>
        <v>1.9615384615384615</v>
      </c>
      <c r="E25" s="122">
        <f t="shared" si="0"/>
        <v>2.6538461538461537</v>
      </c>
      <c r="F25" s="122">
        <f t="shared" si="0"/>
        <v>1.0384615384615385</v>
      </c>
      <c r="G25" s="112">
        <v>6</v>
      </c>
      <c r="I25"/>
      <c r="J25"/>
      <c r="K25"/>
      <c r="L25"/>
    </row>
    <row r="26" spans="2:14" ht="15" customHeight="1" x14ac:dyDescent="0.2">
      <c r="B26" s="110">
        <v>2</v>
      </c>
      <c r="C26" s="122">
        <f t="shared" ref="C26:C30" si="1">$G26*C$35/$G$35</f>
        <v>0.92307692307692313</v>
      </c>
      <c r="D26" s="122">
        <f t="shared" si="0"/>
        <v>5.2307692307692308</v>
      </c>
      <c r="E26" s="122">
        <f t="shared" si="0"/>
        <v>7.0769230769230766</v>
      </c>
      <c r="F26" s="122">
        <f t="shared" si="0"/>
        <v>2.7692307692307692</v>
      </c>
      <c r="G26" s="112">
        <v>16</v>
      </c>
    </row>
    <row r="27" spans="2:14" ht="15" customHeight="1" x14ac:dyDescent="0.2">
      <c r="B27" s="110">
        <v>3</v>
      </c>
      <c r="C27" s="122">
        <f t="shared" si="1"/>
        <v>0.51923076923076927</v>
      </c>
      <c r="D27" s="122">
        <f t="shared" si="0"/>
        <v>2.9423076923076925</v>
      </c>
      <c r="E27" s="122">
        <f t="shared" si="0"/>
        <v>3.9807692307692308</v>
      </c>
      <c r="F27" s="122">
        <f t="shared" si="0"/>
        <v>1.5576923076923077</v>
      </c>
      <c r="G27" s="112">
        <v>9</v>
      </c>
    </row>
    <row r="28" spans="2:14" ht="15" customHeight="1" x14ac:dyDescent="0.2">
      <c r="B28" s="110">
        <v>4</v>
      </c>
      <c r="C28" s="122">
        <f>$G28*C$35/$G$35</f>
        <v>0.63461538461538458</v>
      </c>
      <c r="D28" s="122">
        <f t="shared" si="0"/>
        <v>3.5961538461538463</v>
      </c>
      <c r="E28" s="122">
        <f t="shared" si="0"/>
        <v>4.865384615384615</v>
      </c>
      <c r="F28" s="122">
        <f t="shared" si="0"/>
        <v>1.9038461538461537</v>
      </c>
      <c r="G28" s="112">
        <v>11</v>
      </c>
    </row>
    <row r="29" spans="2:14" ht="15" customHeight="1" x14ac:dyDescent="0.2">
      <c r="B29" s="110">
        <v>5</v>
      </c>
      <c r="C29" s="122">
        <f t="shared" si="1"/>
        <v>0.40384615384615385</v>
      </c>
      <c r="D29" s="122">
        <f t="shared" si="0"/>
        <v>2.2884615384615383</v>
      </c>
      <c r="E29" s="122">
        <f t="shared" si="0"/>
        <v>3.0961538461538463</v>
      </c>
      <c r="F29" s="122">
        <f t="shared" si="0"/>
        <v>1.2115384615384615</v>
      </c>
      <c r="G29" s="112">
        <v>7</v>
      </c>
    </row>
    <row r="30" spans="2:14" ht="15" customHeight="1" x14ac:dyDescent="0.2">
      <c r="B30" s="110">
        <v>6</v>
      </c>
      <c r="C30" s="122">
        <f t="shared" si="1"/>
        <v>0.17307692307692307</v>
      </c>
      <c r="D30" s="122">
        <f t="shared" si="0"/>
        <v>0.98076923076923073</v>
      </c>
      <c r="E30" s="122">
        <f t="shared" si="0"/>
        <v>1.3269230769230769</v>
      </c>
      <c r="F30" s="122">
        <f t="shared" si="0"/>
        <v>0.51923076923076927</v>
      </c>
      <c r="G30" s="112">
        <v>3</v>
      </c>
    </row>
    <row r="31" spans="2:14" ht="15" customHeight="1" x14ac:dyDescent="0.2">
      <c r="B31" s="110">
        <v>7</v>
      </c>
      <c r="C31" s="122">
        <v>0</v>
      </c>
      <c r="D31" s="122">
        <v>0</v>
      </c>
      <c r="E31" s="122">
        <v>0</v>
      </c>
      <c r="F31" s="122">
        <v>0</v>
      </c>
      <c r="G31" s="112">
        <v>0</v>
      </c>
      <c r="I31" s="97"/>
      <c r="J31" s="98"/>
      <c r="K31" s="98"/>
      <c r="L31" s="98"/>
      <c r="M31" s="98"/>
      <c r="N31" s="98"/>
    </row>
    <row r="32" spans="2:14" ht="15" customHeight="1" x14ac:dyDescent="0.2">
      <c r="B32" s="110">
        <v>8</v>
      </c>
      <c r="C32" s="122">
        <v>0</v>
      </c>
      <c r="D32" s="122">
        <v>0</v>
      </c>
      <c r="E32" s="122">
        <v>0</v>
      </c>
      <c r="F32" s="122">
        <v>0</v>
      </c>
      <c r="G32" s="112">
        <v>0</v>
      </c>
      <c r="I32" s="97"/>
      <c r="J32" s="98"/>
      <c r="K32" s="98"/>
      <c r="L32" s="98"/>
      <c r="M32" s="98"/>
      <c r="N32" s="98"/>
    </row>
    <row r="33" spans="2:14" ht="15" customHeight="1" x14ac:dyDescent="0.2">
      <c r="B33" s="110">
        <v>9</v>
      </c>
      <c r="C33" s="122">
        <v>0</v>
      </c>
      <c r="D33" s="122">
        <v>0</v>
      </c>
      <c r="E33" s="122">
        <v>0</v>
      </c>
      <c r="F33" s="122">
        <v>0</v>
      </c>
      <c r="G33" s="112">
        <v>0</v>
      </c>
      <c r="I33" s="97"/>
      <c r="J33" s="98"/>
      <c r="K33" s="98"/>
      <c r="L33" s="98"/>
      <c r="M33" s="98"/>
      <c r="N33" s="98"/>
    </row>
    <row r="34" spans="2:14" ht="15" customHeight="1" thickBot="1" x14ac:dyDescent="0.25">
      <c r="B34" s="125">
        <v>10</v>
      </c>
      <c r="C34" s="133">
        <v>0</v>
      </c>
      <c r="D34" s="133">
        <v>0</v>
      </c>
      <c r="E34" s="133">
        <v>0</v>
      </c>
      <c r="F34" s="133">
        <v>0</v>
      </c>
      <c r="G34" s="151">
        <v>0</v>
      </c>
      <c r="I34" s="97"/>
      <c r="J34" s="98"/>
      <c r="K34" s="98"/>
      <c r="L34" s="98"/>
      <c r="M34" s="98"/>
      <c r="N34" s="98"/>
    </row>
    <row r="35" spans="2:14" ht="15" customHeight="1" thickBot="1" x14ac:dyDescent="0.25">
      <c r="B35" s="116" t="s">
        <v>964</v>
      </c>
      <c r="C35" s="117">
        <v>3</v>
      </c>
      <c r="D35" s="117">
        <v>17</v>
      </c>
      <c r="E35" s="118">
        <v>23</v>
      </c>
      <c r="F35" s="117">
        <v>9</v>
      </c>
      <c r="G35" s="119">
        <v>52</v>
      </c>
    </row>
    <row r="36" spans="2:14" ht="15" customHeight="1" thickBot="1" x14ac:dyDescent="0.25"/>
    <row r="37" spans="2:14" ht="15" customHeight="1" thickBot="1" x14ac:dyDescent="0.3">
      <c r="B37" s="191" t="s">
        <v>966</v>
      </c>
      <c r="C37" s="192"/>
      <c r="D37" s="192"/>
      <c r="E37" s="192"/>
      <c r="F37" s="193"/>
    </row>
    <row r="38" spans="2:14" ht="15" customHeight="1" x14ac:dyDescent="0.2">
      <c r="B38" s="183" t="s">
        <v>968</v>
      </c>
      <c r="C38" s="188" t="s">
        <v>967</v>
      </c>
      <c r="D38" s="189"/>
      <c r="E38" s="189"/>
      <c r="F38" s="190"/>
    </row>
    <row r="39" spans="2:14" ht="15" customHeight="1" thickBot="1" x14ac:dyDescent="0.25">
      <c r="B39" s="184"/>
      <c r="C39" s="104">
        <v>0</v>
      </c>
      <c r="D39" s="104">
        <v>1</v>
      </c>
      <c r="E39" s="104">
        <v>2</v>
      </c>
      <c r="F39" s="129">
        <v>3</v>
      </c>
      <c r="G39" s="100"/>
    </row>
    <row r="40" spans="2:14" ht="15" customHeight="1" thickBot="1" x14ac:dyDescent="0.25">
      <c r="B40" s="107">
        <v>0</v>
      </c>
      <c r="C40" s="121">
        <v>0</v>
      </c>
      <c r="D40" s="121">
        <v>0</v>
      </c>
      <c r="E40" s="121">
        <v>0</v>
      </c>
      <c r="F40" s="130">
        <v>0</v>
      </c>
      <c r="G40" s="99"/>
      <c r="I40" s="97"/>
      <c r="J40" s="98"/>
      <c r="K40" s="98"/>
      <c r="L40" s="98"/>
      <c r="M40" s="98"/>
      <c r="N40" s="98"/>
    </row>
    <row r="41" spans="2:14" ht="15" customHeight="1" x14ac:dyDescent="0.25">
      <c r="B41" s="110">
        <v>1</v>
      </c>
      <c r="C41" s="122">
        <f t="shared" ref="C41:F45" si="2">((C9-C25)^2)/C25</f>
        <v>0.34615384615384615</v>
      </c>
      <c r="D41" s="122">
        <f t="shared" si="2"/>
        <v>1.9615384615384615</v>
      </c>
      <c r="E41" s="122">
        <f t="shared" si="2"/>
        <v>4.5150501672240828E-2</v>
      </c>
      <c r="F41" s="131">
        <f t="shared" si="2"/>
        <v>3.7051282051282044</v>
      </c>
      <c r="G41" s="99"/>
      <c r="H41" s="135" t="s">
        <v>979</v>
      </c>
      <c r="I41" s="136">
        <f>SUM(C41:F46)</f>
        <v>18.04035749858426</v>
      </c>
    </row>
    <row r="42" spans="2:14" ht="15" customHeight="1" x14ac:dyDescent="0.25">
      <c r="B42" s="110">
        <v>2</v>
      </c>
      <c r="C42" s="122">
        <f t="shared" si="2"/>
        <v>4.6730769230769216</v>
      </c>
      <c r="D42" s="122">
        <f t="shared" si="2"/>
        <v>0.2895927601809955</v>
      </c>
      <c r="E42" s="122">
        <f t="shared" si="2"/>
        <v>8.3612040133778677E-4</v>
      </c>
      <c r="F42" s="131">
        <f t="shared" si="2"/>
        <v>0.21367521367521364</v>
      </c>
      <c r="G42" s="99"/>
      <c r="H42" s="137" t="s">
        <v>980</v>
      </c>
      <c r="I42" s="138">
        <f>(COUNT(B40:B50)-1)*(COUNT(C39:F39)-1)</f>
        <v>30</v>
      </c>
    </row>
    <row r="43" spans="2:14" ht="15" customHeight="1" thickBot="1" x14ac:dyDescent="0.3">
      <c r="B43" s="110">
        <v>3</v>
      </c>
      <c r="C43" s="122">
        <f t="shared" si="2"/>
        <v>0.51923076923076927</v>
      </c>
      <c r="D43" s="122">
        <f t="shared" si="2"/>
        <v>1.1312217194570054E-3</v>
      </c>
      <c r="E43" s="122">
        <f t="shared" si="2"/>
        <v>9.2902266815309632E-5</v>
      </c>
      <c r="F43" s="131">
        <f t="shared" si="2"/>
        <v>0.12559354226020891</v>
      </c>
      <c r="G43" s="99"/>
      <c r="H43" s="139" t="s">
        <v>981</v>
      </c>
      <c r="I43" s="140">
        <f>CHIDIST(I41,I42)</f>
        <v>0.95787652807124035</v>
      </c>
    </row>
    <row r="44" spans="2:14" ht="15" customHeight="1" x14ac:dyDescent="0.2">
      <c r="B44" s="110">
        <v>4</v>
      </c>
      <c r="C44" s="122">
        <f t="shared" si="2"/>
        <v>0.63461538461538458</v>
      </c>
      <c r="D44" s="122">
        <f t="shared" si="2"/>
        <v>0.54802550390785676</v>
      </c>
      <c r="E44" s="122">
        <f t="shared" si="2"/>
        <v>0.26459410155062352</v>
      </c>
      <c r="F44" s="131">
        <f t="shared" si="2"/>
        <v>1.9038461538461537</v>
      </c>
      <c r="G44" s="99"/>
    </row>
    <row r="45" spans="2:14" ht="15" customHeight="1" x14ac:dyDescent="0.2">
      <c r="B45" s="110">
        <v>5</v>
      </c>
      <c r="C45" s="122">
        <f t="shared" si="2"/>
        <v>0.40384615384615385</v>
      </c>
      <c r="D45" s="122">
        <f t="shared" si="2"/>
        <v>1.280058177117001</v>
      </c>
      <c r="E45" s="122">
        <f t="shared" si="2"/>
        <v>0.38807931199235551</v>
      </c>
      <c r="F45" s="131">
        <f t="shared" si="2"/>
        <v>3.6935286935286908E-2</v>
      </c>
    </row>
    <row r="46" spans="2:14" ht="15" customHeight="1" x14ac:dyDescent="0.2">
      <c r="B46" s="110">
        <v>6</v>
      </c>
      <c r="C46" s="122">
        <f t="shared" ref="C46:E46" si="3">((C14-C30)^2)/C30</f>
        <v>0.17307692307692307</v>
      </c>
      <c r="D46" s="122">
        <f t="shared" si="3"/>
        <v>3.7707390648567283E-4</v>
      </c>
      <c r="E46" s="122">
        <f t="shared" si="3"/>
        <v>8.0546265328874003E-2</v>
      </c>
      <c r="F46" s="131">
        <f>((F14-F30)^2)/F30</f>
        <v>0.44515669515669504</v>
      </c>
    </row>
    <row r="47" spans="2:14" ht="15" customHeight="1" x14ac:dyDescent="0.2">
      <c r="B47" s="110">
        <v>7</v>
      </c>
      <c r="C47" s="122">
        <v>0</v>
      </c>
      <c r="D47" s="122">
        <v>0</v>
      </c>
      <c r="E47" s="122">
        <v>0</v>
      </c>
      <c r="F47" s="131">
        <v>0</v>
      </c>
    </row>
    <row r="48" spans="2:14" ht="15" customHeight="1" x14ac:dyDescent="0.2">
      <c r="B48" s="110">
        <v>8</v>
      </c>
      <c r="C48" s="122">
        <v>0</v>
      </c>
      <c r="D48" s="122">
        <v>0</v>
      </c>
      <c r="E48" s="122">
        <v>0</v>
      </c>
      <c r="F48" s="131">
        <v>0</v>
      </c>
    </row>
    <row r="49" spans="2:6" ht="15" customHeight="1" x14ac:dyDescent="0.2">
      <c r="B49" s="110">
        <v>9</v>
      </c>
      <c r="C49" s="122">
        <v>0</v>
      </c>
      <c r="D49" s="122">
        <v>0</v>
      </c>
      <c r="E49" s="122">
        <v>0</v>
      </c>
      <c r="F49" s="131">
        <v>0</v>
      </c>
    </row>
    <row r="50" spans="2:6" ht="15" customHeight="1" thickBot="1" x14ac:dyDescent="0.25">
      <c r="B50" s="125">
        <v>10</v>
      </c>
      <c r="C50" s="133">
        <v>0</v>
      </c>
      <c r="D50" s="133">
        <v>0</v>
      </c>
      <c r="E50" s="133">
        <v>0</v>
      </c>
      <c r="F50" s="134">
        <v>0</v>
      </c>
    </row>
  </sheetData>
  <mergeCells count="10">
    <mergeCell ref="B37:F37"/>
    <mergeCell ref="B38:B39"/>
    <mergeCell ref="C38:F38"/>
    <mergeCell ref="B2:J2"/>
    <mergeCell ref="B5:G5"/>
    <mergeCell ref="B6:B7"/>
    <mergeCell ref="C6:F6"/>
    <mergeCell ref="B21:G21"/>
    <mergeCell ref="B22:B23"/>
    <mergeCell ref="C22:F22"/>
  </mergeCells>
  <pageMargins left="0.75" right="0.75" top="1" bottom="1" header="0.5" footer="0.5"/>
  <pageSetup orientation="portrait" horizontalDpi="4294967292" verticalDpi="4294967292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9"/>
  <sheetViews>
    <sheetView zoomScale="115" zoomScaleNormal="115" workbookViewId="0"/>
  </sheetViews>
  <sheetFormatPr defaultColWidth="12.7109375" defaultRowHeight="15" customHeight="1" x14ac:dyDescent="0.2"/>
  <cols>
    <col min="1" max="1" width="6.7109375" style="101" customWidth="1"/>
    <col min="2" max="7" width="12.7109375" style="101"/>
    <col min="8" max="8" width="18.7109375" style="101" customWidth="1"/>
    <col min="9" max="14" width="12.7109375" style="101" customWidth="1"/>
    <col min="15" max="16384" width="12.7109375" style="101"/>
  </cols>
  <sheetData>
    <row r="2" spans="2:12" ht="15" customHeight="1" x14ac:dyDescent="0.2">
      <c r="B2" s="182" t="s">
        <v>997</v>
      </c>
      <c r="C2" s="182"/>
      <c r="D2" s="182"/>
      <c r="E2" s="182"/>
      <c r="F2" s="182"/>
      <c r="G2" s="182"/>
      <c r="H2" s="182"/>
      <c r="I2" s="182"/>
      <c r="J2" s="182"/>
      <c r="K2" s="102"/>
      <c r="L2" s="102"/>
    </row>
    <row r="4" spans="2:12" ht="15" customHeight="1" thickBot="1" x14ac:dyDescent="0.25"/>
    <row r="5" spans="2:12" ht="15" customHeight="1" thickBot="1" x14ac:dyDescent="0.25">
      <c r="B5" s="185" t="s">
        <v>977</v>
      </c>
      <c r="C5" s="186"/>
      <c r="D5" s="186"/>
      <c r="E5" s="186"/>
      <c r="F5" s="186"/>
      <c r="G5" s="187"/>
      <c r="I5" s="163" t="s">
        <v>995</v>
      </c>
      <c r="J5" s="163" t="s">
        <v>963</v>
      </c>
    </row>
    <row r="6" spans="2:12" ht="15" customHeight="1" x14ac:dyDescent="0.2">
      <c r="B6" s="183" t="s">
        <v>936</v>
      </c>
      <c r="C6" s="189" t="s">
        <v>996</v>
      </c>
      <c r="D6" s="189"/>
      <c r="E6" s="189"/>
      <c r="F6" s="197"/>
      <c r="G6" s="103"/>
      <c r="I6" s="163" t="s">
        <v>976</v>
      </c>
      <c r="J6" s="101">
        <v>2</v>
      </c>
      <c r="K6" s="101">
        <v>3</v>
      </c>
      <c r="L6" s="101" t="s">
        <v>964</v>
      </c>
    </row>
    <row r="7" spans="2:12" ht="15" customHeight="1" thickBot="1" x14ac:dyDescent="0.25">
      <c r="B7" s="184"/>
      <c r="C7" s="104">
        <v>0</v>
      </c>
      <c r="D7" s="104">
        <v>1</v>
      </c>
      <c r="E7" s="104">
        <v>2</v>
      </c>
      <c r="F7" s="105">
        <v>3</v>
      </c>
      <c r="G7" s="106" t="s">
        <v>964</v>
      </c>
      <c r="I7" s="101">
        <v>0</v>
      </c>
      <c r="J7" s="164"/>
      <c r="K7" s="164">
        <v>1</v>
      </c>
      <c r="L7" s="164">
        <v>1</v>
      </c>
    </row>
    <row r="8" spans="2:12" ht="15" customHeight="1" x14ac:dyDescent="0.2">
      <c r="B8" s="107">
        <v>0</v>
      </c>
      <c r="C8" s="126">
        <v>0</v>
      </c>
      <c r="D8" s="108">
        <v>0</v>
      </c>
      <c r="E8" s="108">
        <v>0</v>
      </c>
      <c r="F8" s="108">
        <v>1</v>
      </c>
      <c r="G8" s="109">
        <f>SUM($C8:$F8)</f>
        <v>1</v>
      </c>
      <c r="I8" s="101">
        <v>1</v>
      </c>
      <c r="J8" s="164"/>
      <c r="K8" s="164">
        <v>3</v>
      </c>
      <c r="L8" s="164">
        <v>3</v>
      </c>
    </row>
    <row r="9" spans="2:12" ht="15" customHeight="1" x14ac:dyDescent="0.2">
      <c r="B9" s="110">
        <v>1</v>
      </c>
      <c r="C9" s="127">
        <v>0</v>
      </c>
      <c r="D9" s="111">
        <v>0</v>
      </c>
      <c r="E9" s="111">
        <v>0</v>
      </c>
      <c r="F9" s="111">
        <v>3</v>
      </c>
      <c r="G9" s="112">
        <f t="shared" ref="G9:G11" si="0">SUM($C9:$F9)</f>
        <v>3</v>
      </c>
      <c r="I9" s="101">
        <v>2</v>
      </c>
      <c r="J9" s="164">
        <v>6</v>
      </c>
      <c r="K9" s="164">
        <v>14</v>
      </c>
      <c r="L9" s="164">
        <v>20</v>
      </c>
    </row>
    <row r="10" spans="2:12" ht="15" customHeight="1" x14ac:dyDescent="0.2">
      <c r="B10" s="110">
        <v>2</v>
      </c>
      <c r="C10" s="127">
        <v>0</v>
      </c>
      <c r="D10" s="111">
        <v>0</v>
      </c>
      <c r="E10" s="111">
        <v>6</v>
      </c>
      <c r="F10" s="111">
        <v>14</v>
      </c>
      <c r="G10" s="112">
        <f t="shared" si="0"/>
        <v>20</v>
      </c>
      <c r="I10" s="101">
        <v>3</v>
      </c>
      <c r="J10" s="164">
        <v>1</v>
      </c>
      <c r="K10" s="164">
        <v>27</v>
      </c>
      <c r="L10" s="164">
        <v>28</v>
      </c>
    </row>
    <row r="11" spans="2:12" ht="15" customHeight="1" thickBot="1" x14ac:dyDescent="0.25">
      <c r="B11" s="110">
        <v>3</v>
      </c>
      <c r="C11" s="127">
        <v>0</v>
      </c>
      <c r="D11" s="111">
        <v>0</v>
      </c>
      <c r="E11" s="111">
        <v>1</v>
      </c>
      <c r="F11" s="111">
        <v>27</v>
      </c>
      <c r="G11" s="151">
        <f t="shared" si="0"/>
        <v>28</v>
      </c>
      <c r="I11" s="101" t="s">
        <v>964</v>
      </c>
      <c r="J11" s="164">
        <v>7</v>
      </c>
      <c r="K11" s="164">
        <v>45</v>
      </c>
      <c r="L11" s="164">
        <v>52</v>
      </c>
    </row>
    <row r="12" spans="2:12" ht="15" customHeight="1" thickBot="1" x14ac:dyDescent="0.25">
      <c r="B12" s="116" t="s">
        <v>964</v>
      </c>
      <c r="C12" s="117">
        <f>SUM(C$8:C$11)</f>
        <v>0</v>
      </c>
      <c r="D12" s="117">
        <f t="shared" ref="D12:F12" si="1">SUM(D$8:D$11)</f>
        <v>0</v>
      </c>
      <c r="E12" s="117">
        <f t="shared" si="1"/>
        <v>7</v>
      </c>
      <c r="F12" s="117">
        <f t="shared" si="1"/>
        <v>45</v>
      </c>
      <c r="G12" s="119">
        <f>SUM(G8:G11)</f>
        <v>52</v>
      </c>
    </row>
    <row r="13" spans="2:12" ht="15" customHeight="1" thickBot="1" x14ac:dyDescent="0.25"/>
    <row r="14" spans="2:12" ht="15" customHeight="1" thickBot="1" x14ac:dyDescent="0.25">
      <c r="B14" s="185" t="s">
        <v>965</v>
      </c>
      <c r="C14" s="186"/>
      <c r="D14" s="186"/>
      <c r="E14" s="186"/>
      <c r="F14" s="186"/>
      <c r="G14" s="187"/>
    </row>
    <row r="15" spans="2:12" ht="15" customHeight="1" x14ac:dyDescent="0.2">
      <c r="B15" s="183" t="s">
        <v>936</v>
      </c>
      <c r="C15" s="188" t="s">
        <v>996</v>
      </c>
      <c r="D15" s="189"/>
      <c r="E15" s="189"/>
      <c r="F15" s="197"/>
      <c r="G15" s="103"/>
    </row>
    <row r="16" spans="2:12" ht="15" customHeight="1" thickBot="1" x14ac:dyDescent="0.25">
      <c r="B16" s="184"/>
      <c r="C16" s="104">
        <v>0</v>
      </c>
      <c r="D16" s="104">
        <v>1</v>
      </c>
      <c r="E16" s="104">
        <v>2</v>
      </c>
      <c r="F16" s="105">
        <v>3</v>
      </c>
      <c r="G16" s="106" t="s">
        <v>964</v>
      </c>
    </row>
    <row r="17" spans="2:9" ht="15" customHeight="1" x14ac:dyDescent="0.2">
      <c r="B17" s="107">
        <v>0</v>
      </c>
      <c r="C17" s="123">
        <f t="shared" ref="C17:F20" si="2">$G17*C$21/$G$21</f>
        <v>0</v>
      </c>
      <c r="D17" s="121">
        <f t="shared" si="2"/>
        <v>0</v>
      </c>
      <c r="E17" s="121">
        <f t="shared" si="2"/>
        <v>0.13461538461538461</v>
      </c>
      <c r="F17" s="121">
        <f t="shared" si="2"/>
        <v>0.86538461538461542</v>
      </c>
      <c r="G17" s="109">
        <v>1</v>
      </c>
    </row>
    <row r="18" spans="2:9" ht="15" customHeight="1" x14ac:dyDescent="0.2">
      <c r="B18" s="110">
        <v>1</v>
      </c>
      <c r="C18" s="124">
        <f t="shared" si="2"/>
        <v>0</v>
      </c>
      <c r="D18" s="122">
        <f t="shared" si="2"/>
        <v>0</v>
      </c>
      <c r="E18" s="122">
        <f t="shared" si="2"/>
        <v>0.40384615384615385</v>
      </c>
      <c r="F18" s="122">
        <f t="shared" si="2"/>
        <v>2.5961538461538463</v>
      </c>
      <c r="G18" s="112">
        <v>3</v>
      </c>
    </row>
    <row r="19" spans="2:9" ht="15" customHeight="1" x14ac:dyDescent="0.2">
      <c r="B19" s="110">
        <v>2</v>
      </c>
      <c r="C19" s="124">
        <f t="shared" si="2"/>
        <v>0</v>
      </c>
      <c r="D19" s="122">
        <f t="shared" si="2"/>
        <v>0</v>
      </c>
      <c r="E19" s="122">
        <f t="shared" si="2"/>
        <v>2.6923076923076925</v>
      </c>
      <c r="F19" s="122">
        <f t="shared" si="2"/>
        <v>17.307692307692307</v>
      </c>
      <c r="G19" s="112">
        <v>20</v>
      </c>
    </row>
    <row r="20" spans="2:9" ht="15" customHeight="1" thickBot="1" x14ac:dyDescent="0.25">
      <c r="B20" s="110">
        <v>3</v>
      </c>
      <c r="C20" s="124">
        <f t="shared" si="2"/>
        <v>0</v>
      </c>
      <c r="D20" s="122">
        <f t="shared" si="2"/>
        <v>0</v>
      </c>
      <c r="E20" s="122">
        <f t="shared" si="2"/>
        <v>3.7692307692307692</v>
      </c>
      <c r="F20" s="122">
        <f t="shared" si="2"/>
        <v>24.23076923076923</v>
      </c>
      <c r="G20" s="112">
        <v>28</v>
      </c>
    </row>
    <row r="21" spans="2:9" ht="15" customHeight="1" thickBot="1" x14ac:dyDescent="0.25">
      <c r="B21" s="116" t="s">
        <v>964</v>
      </c>
      <c r="C21" s="117">
        <f>SUM(C$8:C$11)</f>
        <v>0</v>
      </c>
      <c r="D21" s="117">
        <f t="shared" ref="D21:F21" si="3">SUM(D$8:D$11)</f>
        <v>0</v>
      </c>
      <c r="E21" s="117">
        <f t="shared" si="3"/>
        <v>7</v>
      </c>
      <c r="F21" s="117">
        <f t="shared" si="3"/>
        <v>45</v>
      </c>
      <c r="G21" s="119">
        <v>52</v>
      </c>
    </row>
    <row r="22" spans="2:9" ht="15" customHeight="1" thickBot="1" x14ac:dyDescent="0.25"/>
    <row r="23" spans="2:9" ht="15" customHeight="1" thickBot="1" x14ac:dyDescent="0.25">
      <c r="B23" s="185" t="s">
        <v>966</v>
      </c>
      <c r="C23" s="186"/>
      <c r="D23" s="186"/>
      <c r="E23" s="186"/>
      <c r="F23" s="187"/>
    </row>
    <row r="24" spans="2:9" ht="15" customHeight="1" x14ac:dyDescent="0.2">
      <c r="B24" s="183" t="s">
        <v>936</v>
      </c>
      <c r="C24" s="188" t="s">
        <v>996</v>
      </c>
      <c r="D24" s="189"/>
      <c r="E24" s="189"/>
      <c r="F24" s="190"/>
    </row>
    <row r="25" spans="2:9" ht="15" customHeight="1" thickBot="1" x14ac:dyDescent="0.25">
      <c r="B25" s="184"/>
      <c r="C25" s="104">
        <v>0</v>
      </c>
      <c r="D25" s="104">
        <v>1</v>
      </c>
      <c r="E25" s="104">
        <v>2</v>
      </c>
      <c r="F25" s="129">
        <v>3</v>
      </c>
      <c r="G25" s="100"/>
    </row>
    <row r="26" spans="2:9" ht="15" customHeight="1" x14ac:dyDescent="0.2">
      <c r="B26" s="107">
        <v>0</v>
      </c>
      <c r="C26" s="123">
        <v>0</v>
      </c>
      <c r="D26" s="121">
        <v>0</v>
      </c>
      <c r="E26" s="121">
        <f t="shared" ref="E26:F29" si="4">((E8-E17)^2)/E17</f>
        <v>0.13461538461538461</v>
      </c>
      <c r="F26" s="130">
        <f t="shared" si="4"/>
        <v>2.0940170940170932E-2</v>
      </c>
      <c r="G26" s="99"/>
      <c r="H26" s="165" t="s">
        <v>979</v>
      </c>
      <c r="I26" s="166">
        <f>SUM(C26:F29)</f>
        <v>7.6691156462585024</v>
      </c>
    </row>
    <row r="27" spans="2:9" ht="15" customHeight="1" x14ac:dyDescent="0.2">
      <c r="B27" s="110">
        <v>1</v>
      </c>
      <c r="C27" s="124">
        <v>0</v>
      </c>
      <c r="D27" s="122">
        <v>0</v>
      </c>
      <c r="E27" s="122">
        <f t="shared" si="4"/>
        <v>0.40384615384615385</v>
      </c>
      <c r="F27" s="131">
        <f t="shared" si="4"/>
        <v>6.2820512820512792E-2</v>
      </c>
      <c r="G27" s="99"/>
      <c r="H27" s="167" t="s">
        <v>980</v>
      </c>
      <c r="I27" s="168">
        <f>(COUNT(B26:B29)-1)*(COUNT(C25:F25)-1)</f>
        <v>9</v>
      </c>
    </row>
    <row r="28" spans="2:9" ht="15" customHeight="1" thickBot="1" x14ac:dyDescent="0.25">
      <c r="B28" s="110">
        <v>2</v>
      </c>
      <c r="C28" s="124">
        <v>0</v>
      </c>
      <c r="D28" s="122">
        <v>0</v>
      </c>
      <c r="E28" s="122">
        <f t="shared" si="4"/>
        <v>4.0637362637362635</v>
      </c>
      <c r="F28" s="131">
        <f t="shared" si="4"/>
        <v>0.63213675213675169</v>
      </c>
      <c r="G28" s="99"/>
      <c r="H28" s="169" t="s">
        <v>981</v>
      </c>
      <c r="I28" s="170">
        <f>CHIDIST(I26,I27)</f>
        <v>0.56780417269080119</v>
      </c>
    </row>
    <row r="29" spans="2:9" ht="15" customHeight="1" thickBot="1" x14ac:dyDescent="0.25">
      <c r="B29" s="125">
        <v>3</v>
      </c>
      <c r="C29" s="132">
        <v>0</v>
      </c>
      <c r="D29" s="133">
        <v>0</v>
      </c>
      <c r="E29" s="133">
        <f t="shared" si="4"/>
        <v>2.0345368916797488</v>
      </c>
      <c r="F29" s="134">
        <f t="shared" si="4"/>
        <v>0.31648351648351669</v>
      </c>
      <c r="G29" s="99"/>
    </row>
  </sheetData>
  <mergeCells count="10">
    <mergeCell ref="B23:F23"/>
    <mergeCell ref="B24:B25"/>
    <mergeCell ref="C24:F24"/>
    <mergeCell ref="B2:J2"/>
    <mergeCell ref="B5:G5"/>
    <mergeCell ref="B6:B7"/>
    <mergeCell ref="C6:F6"/>
    <mergeCell ref="B14:G14"/>
    <mergeCell ref="B15:B16"/>
    <mergeCell ref="C15:F15"/>
  </mergeCells>
  <pageMargins left="0.75" right="0.75" top="1" bottom="1" header="0.5" footer="0.5"/>
  <pageSetup orientation="portrait" horizontalDpi="4294967292" verticalDpi="4294967292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1"/>
  <sheetViews>
    <sheetView tabSelected="1" zoomScale="115" zoomScaleNormal="115" workbookViewId="0"/>
  </sheetViews>
  <sheetFormatPr defaultColWidth="12.7109375" defaultRowHeight="15" customHeight="1" x14ac:dyDescent="0.2"/>
  <cols>
    <col min="1" max="1" width="6.7109375" style="101" customWidth="1"/>
    <col min="2" max="2" width="25.7109375" style="101" customWidth="1"/>
    <col min="3" max="14" width="12.7109375" style="101"/>
    <col min="15" max="15" width="12.7109375" style="101" customWidth="1"/>
    <col min="16" max="16" width="18.7109375" style="101" customWidth="1"/>
    <col min="17" max="17" width="15.7109375" style="101" customWidth="1"/>
    <col min="18" max="25" width="12.7109375" style="101" customWidth="1"/>
    <col min="26" max="26" width="15" style="101" customWidth="1"/>
    <col min="27" max="27" width="19.5703125" style="101" customWidth="1"/>
    <col min="28" max="28" width="15" style="101" customWidth="1"/>
    <col min="29" max="29" width="19.5703125" style="101" customWidth="1"/>
    <col min="30" max="30" width="15" style="101" customWidth="1"/>
    <col min="31" max="31" width="24.28515625" style="101" customWidth="1"/>
    <col min="32" max="32" width="19.7109375" style="101" customWidth="1"/>
    <col min="33" max="33" width="13.28515625" style="101" customWidth="1"/>
    <col min="34" max="34" width="10" style="101" customWidth="1"/>
    <col min="35" max="35" width="19.5703125" style="101" customWidth="1"/>
    <col min="36" max="36" width="15" style="101" customWidth="1"/>
    <col min="37" max="37" width="24.42578125" style="101" customWidth="1"/>
    <col min="38" max="38" width="18.28515625" style="101" customWidth="1"/>
    <col min="39" max="39" width="16" style="101" customWidth="1"/>
    <col min="40" max="40" width="12.140625" style="101" customWidth="1"/>
    <col min="41" max="41" width="13.28515625" style="101" customWidth="1"/>
    <col min="42" max="42" width="10" style="101" customWidth="1"/>
    <col min="43" max="43" width="19.5703125" style="101" customWidth="1"/>
    <col min="44" max="44" width="15" style="101" customWidth="1"/>
    <col min="45" max="45" width="24.42578125" style="101" customWidth="1"/>
    <col min="46" max="46" width="18.28515625" style="101" customWidth="1"/>
    <col min="47" max="47" width="16" style="101" customWidth="1"/>
    <col min="48" max="48" width="12.140625" style="101" customWidth="1"/>
    <col min="49" max="49" width="13.28515625" style="101" customWidth="1"/>
    <col min="50" max="50" width="10" style="101" customWidth="1"/>
    <col min="51" max="51" width="19.5703125" style="101" customWidth="1"/>
    <col min="52" max="52" width="15" style="101" customWidth="1"/>
    <col min="53" max="53" width="24.42578125" style="101" customWidth="1"/>
    <col min="54" max="54" width="18.28515625" style="101" customWidth="1"/>
    <col min="55" max="55" width="16" style="101" customWidth="1"/>
    <col min="56" max="56" width="12.140625" style="101" customWidth="1"/>
    <col min="57" max="57" width="13.28515625" style="101" customWidth="1"/>
    <col min="58" max="58" width="10" style="101" customWidth="1"/>
    <col min="59" max="59" width="19.5703125" style="101" customWidth="1"/>
    <col min="60" max="60" width="15" style="101" customWidth="1"/>
    <col min="61" max="61" width="24.42578125" style="101" bestFit="1" customWidth="1"/>
    <col min="62" max="62" width="18.28515625" style="101" customWidth="1"/>
    <col min="63" max="63" width="16" style="101" customWidth="1"/>
    <col min="64" max="64" width="12.140625" style="101" customWidth="1"/>
    <col min="65" max="65" width="13.28515625" style="101" customWidth="1"/>
    <col min="66" max="66" width="10" style="101" customWidth="1"/>
    <col min="67" max="67" width="24.28515625" style="101" bestFit="1" customWidth="1"/>
    <col min="68" max="68" width="19.7109375" style="101" bestFit="1" customWidth="1"/>
    <col min="69" max="69" width="29.140625" style="101" bestFit="1" customWidth="1"/>
    <col min="70" max="70" width="23" style="101" bestFit="1" customWidth="1"/>
    <col min="71" max="71" width="20.7109375" style="101" bestFit="1" customWidth="1"/>
    <col min="72" max="72" width="16.85546875" style="101" bestFit="1" customWidth="1"/>
    <col min="73" max="73" width="18" style="101" bestFit="1" customWidth="1"/>
    <col min="74" max="74" width="14.7109375" style="101" bestFit="1" customWidth="1"/>
    <col min="75" max="16384" width="12.7109375" style="101"/>
  </cols>
  <sheetData>
    <row r="2" spans="2:25" ht="15" customHeight="1" x14ac:dyDescent="0.2">
      <c r="B2" s="182" t="s">
        <v>993</v>
      </c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02"/>
      <c r="S2" s="102"/>
    </row>
    <row r="4" spans="2:25" ht="15" customHeight="1" thickBot="1" x14ac:dyDescent="0.25"/>
    <row r="5" spans="2:25" ht="15" customHeight="1" thickBot="1" x14ac:dyDescent="0.25">
      <c r="B5" s="185" t="s">
        <v>977</v>
      </c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7"/>
      <c r="R5" s="163" t="s">
        <v>984</v>
      </c>
      <c r="S5" s="163" t="s">
        <v>963</v>
      </c>
    </row>
    <row r="6" spans="2:25" ht="15" customHeight="1" x14ac:dyDescent="0.2">
      <c r="B6" s="183" t="s">
        <v>952</v>
      </c>
      <c r="C6" s="188" t="s">
        <v>968</v>
      </c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58"/>
      <c r="R6" s="163" t="s">
        <v>976</v>
      </c>
      <c r="S6" s="101">
        <v>1</v>
      </c>
      <c r="T6" s="101">
        <v>2</v>
      </c>
      <c r="U6" s="101">
        <v>3</v>
      </c>
      <c r="V6" s="101">
        <v>4</v>
      </c>
      <c r="W6" s="101">
        <v>5</v>
      </c>
      <c r="X6" s="101">
        <v>6</v>
      </c>
      <c r="Y6" s="101" t="s">
        <v>964</v>
      </c>
    </row>
    <row r="7" spans="2:25" ht="15" customHeight="1" thickBot="1" x14ac:dyDescent="0.25">
      <c r="B7" s="184"/>
      <c r="C7" s="150">
        <v>0</v>
      </c>
      <c r="D7" s="104">
        <v>1</v>
      </c>
      <c r="E7" s="104">
        <v>2</v>
      </c>
      <c r="F7" s="104">
        <v>3</v>
      </c>
      <c r="G7" s="104">
        <v>4</v>
      </c>
      <c r="H7" s="104">
        <v>5</v>
      </c>
      <c r="I7" s="104">
        <v>6</v>
      </c>
      <c r="J7" s="104">
        <v>7</v>
      </c>
      <c r="K7" s="104">
        <v>8</v>
      </c>
      <c r="L7" s="104">
        <v>9</v>
      </c>
      <c r="M7" s="105">
        <v>10</v>
      </c>
      <c r="N7" s="106" t="s">
        <v>964</v>
      </c>
      <c r="R7" s="101">
        <v>0</v>
      </c>
      <c r="S7" s="164">
        <v>0</v>
      </c>
      <c r="T7" s="164">
        <v>0</v>
      </c>
      <c r="U7" s="164">
        <v>0</v>
      </c>
      <c r="V7" s="164">
        <v>0</v>
      </c>
      <c r="W7" s="164">
        <v>0</v>
      </c>
      <c r="X7" s="164">
        <v>0</v>
      </c>
      <c r="Y7" s="164">
        <v>0</v>
      </c>
    </row>
    <row r="8" spans="2:25" ht="15" customHeight="1" x14ac:dyDescent="0.2">
      <c r="B8" s="146" t="s">
        <v>994</v>
      </c>
      <c r="C8" s="126">
        <v>0</v>
      </c>
      <c r="D8" s="126">
        <v>5</v>
      </c>
      <c r="E8" s="108">
        <v>9</v>
      </c>
      <c r="F8" s="108">
        <v>8</v>
      </c>
      <c r="G8" s="108">
        <v>9</v>
      </c>
      <c r="H8" s="108">
        <v>7</v>
      </c>
      <c r="I8" s="108">
        <v>1</v>
      </c>
      <c r="J8" s="126">
        <v>0</v>
      </c>
      <c r="K8" s="126">
        <v>0</v>
      </c>
      <c r="L8" s="126">
        <v>0</v>
      </c>
      <c r="M8" s="126">
        <v>0</v>
      </c>
      <c r="N8" s="109">
        <f>SUM($D8:$I8)</f>
        <v>39</v>
      </c>
      <c r="R8" s="101">
        <v>1</v>
      </c>
      <c r="S8" s="164">
        <v>1</v>
      </c>
      <c r="T8" s="164"/>
      <c r="U8" s="164"/>
      <c r="V8" s="164"/>
      <c r="W8" s="164">
        <v>1</v>
      </c>
      <c r="X8" s="164">
        <v>1</v>
      </c>
      <c r="Y8" s="164">
        <v>3</v>
      </c>
    </row>
    <row r="9" spans="2:25" ht="15" customHeight="1" x14ac:dyDescent="0.2">
      <c r="B9" s="147" t="s">
        <v>985</v>
      </c>
      <c r="C9" s="127">
        <v>0</v>
      </c>
      <c r="D9" s="127">
        <v>3</v>
      </c>
      <c r="E9" s="111">
        <v>5</v>
      </c>
      <c r="F9" s="111">
        <v>2</v>
      </c>
      <c r="G9" s="111">
        <v>5</v>
      </c>
      <c r="H9" s="111">
        <v>2</v>
      </c>
      <c r="I9" s="111">
        <v>0</v>
      </c>
      <c r="J9" s="127">
        <v>0</v>
      </c>
      <c r="K9" s="127">
        <v>0</v>
      </c>
      <c r="L9" s="127">
        <v>0</v>
      </c>
      <c r="M9" s="127">
        <v>0</v>
      </c>
      <c r="N9" s="112">
        <f t="shared" ref="N9:N15" si="0">SUM($D9:$I9)</f>
        <v>17</v>
      </c>
      <c r="R9" s="101" t="s">
        <v>964</v>
      </c>
      <c r="S9" s="164">
        <v>1</v>
      </c>
      <c r="T9" s="164">
        <v>0</v>
      </c>
      <c r="U9" s="164">
        <v>0</v>
      </c>
      <c r="V9" s="164">
        <v>0</v>
      </c>
      <c r="W9" s="164">
        <v>1</v>
      </c>
      <c r="X9" s="164">
        <v>1</v>
      </c>
      <c r="Y9" s="164">
        <v>3</v>
      </c>
    </row>
    <row r="10" spans="2:25" ht="15" customHeight="1" x14ac:dyDescent="0.2">
      <c r="B10" s="147" t="s">
        <v>986</v>
      </c>
      <c r="C10" s="127">
        <v>0</v>
      </c>
      <c r="D10" s="127">
        <v>2</v>
      </c>
      <c r="E10" s="111">
        <v>3</v>
      </c>
      <c r="F10" s="111">
        <v>4</v>
      </c>
      <c r="G10" s="111">
        <v>3</v>
      </c>
      <c r="H10" s="111">
        <v>2</v>
      </c>
      <c r="I10" s="111">
        <v>0</v>
      </c>
      <c r="J10" s="127">
        <v>0</v>
      </c>
      <c r="K10" s="127">
        <v>0</v>
      </c>
      <c r="L10" s="127">
        <v>0</v>
      </c>
      <c r="M10" s="127">
        <v>0</v>
      </c>
      <c r="N10" s="112">
        <f t="shared" si="0"/>
        <v>14</v>
      </c>
    </row>
    <row r="11" spans="2:25" ht="15" customHeight="1" x14ac:dyDescent="0.2">
      <c r="B11" s="147" t="s">
        <v>987</v>
      </c>
      <c r="C11" s="127">
        <v>0</v>
      </c>
      <c r="D11" s="127">
        <v>1</v>
      </c>
      <c r="E11" s="111">
        <v>4</v>
      </c>
      <c r="F11" s="111">
        <v>3</v>
      </c>
      <c r="G11" s="111">
        <v>5</v>
      </c>
      <c r="H11" s="111">
        <v>2</v>
      </c>
      <c r="I11" s="111">
        <v>0</v>
      </c>
      <c r="J11" s="127">
        <v>0</v>
      </c>
      <c r="K11" s="127">
        <v>0</v>
      </c>
      <c r="L11" s="127">
        <v>0</v>
      </c>
      <c r="M11" s="127">
        <v>0</v>
      </c>
      <c r="N11" s="112">
        <f t="shared" si="0"/>
        <v>15</v>
      </c>
    </row>
    <row r="12" spans="2:25" ht="15" customHeight="1" x14ac:dyDescent="0.2">
      <c r="B12" s="148" t="s">
        <v>988</v>
      </c>
      <c r="C12" s="128">
        <v>0</v>
      </c>
      <c r="D12" s="128">
        <v>1</v>
      </c>
      <c r="E12" s="114">
        <v>6</v>
      </c>
      <c r="F12" s="114">
        <v>3</v>
      </c>
      <c r="G12" s="114">
        <v>4</v>
      </c>
      <c r="H12" s="114">
        <v>4</v>
      </c>
      <c r="I12" s="114">
        <v>1</v>
      </c>
      <c r="J12" s="128">
        <v>0</v>
      </c>
      <c r="K12" s="128">
        <v>0</v>
      </c>
      <c r="L12" s="128">
        <v>0</v>
      </c>
      <c r="M12" s="128">
        <v>0</v>
      </c>
      <c r="N12" s="112">
        <f t="shared" si="0"/>
        <v>19</v>
      </c>
    </row>
    <row r="13" spans="2:25" ht="15" customHeight="1" x14ac:dyDescent="0.2">
      <c r="B13" s="147" t="s">
        <v>989</v>
      </c>
      <c r="C13" s="127">
        <v>0</v>
      </c>
      <c r="D13" s="127">
        <v>0</v>
      </c>
      <c r="E13" s="111">
        <v>2</v>
      </c>
      <c r="F13" s="111">
        <v>0</v>
      </c>
      <c r="G13" s="111">
        <v>0</v>
      </c>
      <c r="H13" s="111">
        <v>0</v>
      </c>
      <c r="I13" s="111">
        <v>0</v>
      </c>
      <c r="J13" s="127">
        <v>0</v>
      </c>
      <c r="K13" s="127">
        <v>0</v>
      </c>
      <c r="L13" s="127">
        <v>0</v>
      </c>
      <c r="M13" s="127">
        <v>0</v>
      </c>
      <c r="N13" s="112">
        <f t="shared" si="0"/>
        <v>2</v>
      </c>
    </row>
    <row r="14" spans="2:25" ht="15" customHeight="1" x14ac:dyDescent="0.2">
      <c r="B14" s="148" t="s">
        <v>991</v>
      </c>
      <c r="C14" s="128">
        <v>0</v>
      </c>
      <c r="D14" s="128">
        <v>0</v>
      </c>
      <c r="E14" s="114">
        <v>2</v>
      </c>
      <c r="F14" s="114">
        <v>0</v>
      </c>
      <c r="G14" s="114">
        <v>0</v>
      </c>
      <c r="H14" s="114">
        <v>1</v>
      </c>
      <c r="I14" s="114">
        <v>1</v>
      </c>
      <c r="J14" s="128">
        <v>0</v>
      </c>
      <c r="K14" s="128">
        <v>0</v>
      </c>
      <c r="L14" s="128">
        <v>0</v>
      </c>
      <c r="M14" s="128">
        <v>0</v>
      </c>
      <c r="N14" s="112">
        <f t="shared" si="0"/>
        <v>4</v>
      </c>
    </row>
    <row r="15" spans="2:25" ht="15" customHeight="1" thickBot="1" x14ac:dyDescent="0.25">
      <c r="B15" s="149" t="s">
        <v>990</v>
      </c>
      <c r="C15" s="127">
        <v>0</v>
      </c>
      <c r="D15" s="127">
        <v>1</v>
      </c>
      <c r="E15" s="111">
        <v>0</v>
      </c>
      <c r="F15" s="111">
        <v>0</v>
      </c>
      <c r="G15" s="111">
        <v>0</v>
      </c>
      <c r="H15" s="111">
        <v>1</v>
      </c>
      <c r="I15" s="111">
        <v>1</v>
      </c>
      <c r="J15" s="127">
        <v>0</v>
      </c>
      <c r="K15" s="127">
        <v>0</v>
      </c>
      <c r="L15" s="127">
        <v>0</v>
      </c>
      <c r="M15" s="127">
        <v>0</v>
      </c>
      <c r="N15" s="151">
        <f t="shared" si="0"/>
        <v>3</v>
      </c>
    </row>
    <row r="16" spans="2:25" ht="15" customHeight="1" thickBot="1" x14ac:dyDescent="0.25">
      <c r="B16" s="116" t="s">
        <v>964</v>
      </c>
      <c r="C16" s="117">
        <f>SUM(C$8:C$15)</f>
        <v>0</v>
      </c>
      <c r="D16" s="117">
        <f>SUM(D$8:D$15)</f>
        <v>13</v>
      </c>
      <c r="E16" s="117">
        <f t="shared" ref="E16:I16" si="1">SUM(E$8:E$15)</f>
        <v>31</v>
      </c>
      <c r="F16" s="117">
        <f t="shared" si="1"/>
        <v>20</v>
      </c>
      <c r="G16" s="117">
        <f t="shared" si="1"/>
        <v>26</v>
      </c>
      <c r="H16" s="117">
        <f t="shared" si="1"/>
        <v>19</v>
      </c>
      <c r="I16" s="117">
        <f t="shared" si="1"/>
        <v>4</v>
      </c>
      <c r="J16" s="117">
        <f>SUM(J$8:J$15)</f>
        <v>0</v>
      </c>
      <c r="K16" s="117">
        <f>SUM(K$8:K$15)</f>
        <v>0</v>
      </c>
      <c r="L16" s="117">
        <f>SUM(L$8:L$15)</f>
        <v>0</v>
      </c>
      <c r="M16" s="117">
        <f>SUM(M$8:M$15)</f>
        <v>0</v>
      </c>
      <c r="N16" s="119">
        <f>SUM(N8:N15)</f>
        <v>113</v>
      </c>
    </row>
    <row r="17" spans="2:17" ht="15" customHeight="1" thickBot="1" x14ac:dyDescent="0.25"/>
    <row r="18" spans="2:17" ht="15" customHeight="1" thickBot="1" x14ac:dyDescent="0.25">
      <c r="B18" s="185" t="s">
        <v>965</v>
      </c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7"/>
    </row>
    <row r="19" spans="2:17" ht="15" customHeight="1" x14ac:dyDescent="0.2">
      <c r="B19" s="183" t="s">
        <v>952</v>
      </c>
      <c r="C19" s="188" t="s">
        <v>968</v>
      </c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58"/>
    </row>
    <row r="20" spans="2:17" ht="15" customHeight="1" thickBot="1" x14ac:dyDescent="0.25">
      <c r="B20" s="184"/>
      <c r="C20" s="150">
        <v>0</v>
      </c>
      <c r="D20" s="104">
        <v>1</v>
      </c>
      <c r="E20" s="104">
        <v>2</v>
      </c>
      <c r="F20" s="104">
        <v>3</v>
      </c>
      <c r="G20" s="104">
        <v>4</v>
      </c>
      <c r="H20" s="104">
        <v>5</v>
      </c>
      <c r="I20" s="104">
        <v>6</v>
      </c>
      <c r="J20" s="104">
        <v>7</v>
      </c>
      <c r="K20" s="104">
        <v>8</v>
      </c>
      <c r="L20" s="104">
        <v>9</v>
      </c>
      <c r="M20" s="105">
        <v>10</v>
      </c>
      <c r="N20" s="106" t="s">
        <v>964</v>
      </c>
    </row>
    <row r="21" spans="2:17" ht="15" customHeight="1" x14ac:dyDescent="0.2">
      <c r="B21" s="146" t="s">
        <v>994</v>
      </c>
      <c r="C21" s="121">
        <f>$N21*C$29/$N$29</f>
        <v>0</v>
      </c>
      <c r="D21" s="121">
        <f>$N21*D$29/$N$29</f>
        <v>4.4867256637168138</v>
      </c>
      <c r="E21" s="121">
        <f>$N21*E$29/$N$29</f>
        <v>10.699115044247788</v>
      </c>
      <c r="F21" s="121">
        <f t="shared" ref="F21:I21" si="2">$N21*F$29/$N$29</f>
        <v>6.9026548672566372</v>
      </c>
      <c r="G21" s="121">
        <f t="shared" si="2"/>
        <v>8.9734513274336276</v>
      </c>
      <c r="H21" s="121">
        <f t="shared" si="2"/>
        <v>6.5575221238938051</v>
      </c>
      <c r="I21" s="121">
        <f t="shared" si="2"/>
        <v>1.3805309734513274</v>
      </c>
      <c r="J21" s="121">
        <f>$N21*J$29/$N$29</f>
        <v>0</v>
      </c>
      <c r="K21" s="121">
        <f>$N21*K$29/$N$29</f>
        <v>0</v>
      </c>
      <c r="L21" s="121">
        <f>$N21*L$29/$N$29</f>
        <v>0</v>
      </c>
      <c r="M21" s="121">
        <f>$N21*M$29/$N$29</f>
        <v>0</v>
      </c>
      <c r="N21" s="109">
        <v>39</v>
      </c>
    </row>
    <row r="22" spans="2:17" ht="15" customHeight="1" x14ac:dyDescent="0.2">
      <c r="B22" s="147" t="s">
        <v>985</v>
      </c>
      <c r="C22" s="122">
        <f t="shared" ref="C22:M28" si="3">$N22*C$29/$N$29</f>
        <v>0</v>
      </c>
      <c r="D22" s="122">
        <f t="shared" si="3"/>
        <v>1.9557522123893805</v>
      </c>
      <c r="E22" s="122">
        <f>$N22*E$29/$N$29</f>
        <v>4.663716814159292</v>
      </c>
      <c r="F22" s="122">
        <f t="shared" si="3"/>
        <v>3.0088495575221237</v>
      </c>
      <c r="G22" s="122">
        <f t="shared" si="3"/>
        <v>3.9115044247787609</v>
      </c>
      <c r="H22" s="122">
        <f t="shared" si="3"/>
        <v>2.8584070796460175</v>
      </c>
      <c r="I22" s="122">
        <f>$N22*I$29/$N$29</f>
        <v>0.60176991150442483</v>
      </c>
      <c r="J22" s="122">
        <f>$N22*J$29/$N$29</f>
        <v>0</v>
      </c>
      <c r="K22" s="122">
        <f t="shared" si="3"/>
        <v>0</v>
      </c>
      <c r="L22" s="122">
        <f t="shared" si="3"/>
        <v>0</v>
      </c>
      <c r="M22" s="122">
        <f t="shared" si="3"/>
        <v>0</v>
      </c>
      <c r="N22" s="112">
        <v>17</v>
      </c>
    </row>
    <row r="23" spans="2:17" ht="15" customHeight="1" x14ac:dyDescent="0.2">
      <c r="B23" s="147" t="s">
        <v>986</v>
      </c>
      <c r="C23" s="122">
        <f t="shared" si="3"/>
        <v>0</v>
      </c>
      <c r="D23" s="122">
        <f t="shared" si="3"/>
        <v>1.6106194690265487</v>
      </c>
      <c r="E23" s="122">
        <f>$N23*E$29/$N$29</f>
        <v>3.8407079646017701</v>
      </c>
      <c r="F23" s="122">
        <f t="shared" si="3"/>
        <v>2.4778761061946901</v>
      </c>
      <c r="G23" s="122">
        <f t="shared" si="3"/>
        <v>3.2212389380530975</v>
      </c>
      <c r="H23" s="122">
        <f t="shared" si="3"/>
        <v>2.3539823008849559</v>
      </c>
      <c r="I23" s="122">
        <f t="shared" si="3"/>
        <v>0.49557522123893805</v>
      </c>
      <c r="J23" s="122">
        <f t="shared" si="3"/>
        <v>0</v>
      </c>
      <c r="K23" s="122">
        <f t="shared" si="3"/>
        <v>0</v>
      </c>
      <c r="L23" s="122">
        <f t="shared" si="3"/>
        <v>0</v>
      </c>
      <c r="M23" s="122">
        <f t="shared" si="3"/>
        <v>0</v>
      </c>
      <c r="N23" s="112">
        <v>14</v>
      </c>
    </row>
    <row r="24" spans="2:17" ht="15" customHeight="1" x14ac:dyDescent="0.2">
      <c r="B24" s="147" t="s">
        <v>987</v>
      </c>
      <c r="C24" s="122">
        <f t="shared" si="3"/>
        <v>0</v>
      </c>
      <c r="D24" s="122">
        <f t="shared" si="3"/>
        <v>1.7256637168141593</v>
      </c>
      <c r="E24" s="122">
        <f t="shared" si="3"/>
        <v>4.115044247787611</v>
      </c>
      <c r="F24" s="122">
        <f t="shared" si="3"/>
        <v>2.6548672566371683</v>
      </c>
      <c r="G24" s="122">
        <f t="shared" si="3"/>
        <v>3.4513274336283186</v>
      </c>
      <c r="H24" s="122">
        <f t="shared" si="3"/>
        <v>2.5221238938053099</v>
      </c>
      <c r="I24" s="122">
        <f t="shared" si="3"/>
        <v>0.53097345132743368</v>
      </c>
      <c r="J24" s="122">
        <f t="shared" si="3"/>
        <v>0</v>
      </c>
      <c r="K24" s="122">
        <f t="shared" si="3"/>
        <v>0</v>
      </c>
      <c r="L24" s="122">
        <f t="shared" si="3"/>
        <v>0</v>
      </c>
      <c r="M24" s="122">
        <f t="shared" si="3"/>
        <v>0</v>
      </c>
      <c r="N24" s="112">
        <v>15</v>
      </c>
    </row>
    <row r="25" spans="2:17" ht="15" customHeight="1" x14ac:dyDescent="0.2">
      <c r="B25" s="148" t="s">
        <v>988</v>
      </c>
      <c r="C25" s="122">
        <f t="shared" si="3"/>
        <v>0</v>
      </c>
      <c r="D25" s="122">
        <f t="shared" si="3"/>
        <v>2.1858407079646018</v>
      </c>
      <c r="E25" s="122">
        <f t="shared" si="3"/>
        <v>5.2123893805309738</v>
      </c>
      <c r="F25" s="122">
        <f t="shared" si="3"/>
        <v>3.3628318584070795</v>
      </c>
      <c r="G25" s="122">
        <f>$N25*G$29/$N$29</f>
        <v>4.3716814159292037</v>
      </c>
      <c r="H25" s="122">
        <f t="shared" si="3"/>
        <v>3.1946902654867255</v>
      </c>
      <c r="I25" s="122">
        <f t="shared" si="3"/>
        <v>0.67256637168141598</v>
      </c>
      <c r="J25" s="122">
        <f t="shared" si="3"/>
        <v>0</v>
      </c>
      <c r="K25" s="122">
        <f t="shared" si="3"/>
        <v>0</v>
      </c>
      <c r="L25" s="122">
        <f t="shared" si="3"/>
        <v>0</v>
      </c>
      <c r="M25" s="122">
        <f t="shared" si="3"/>
        <v>0</v>
      </c>
      <c r="N25" s="112">
        <v>19</v>
      </c>
    </row>
    <row r="26" spans="2:17" ht="15" customHeight="1" x14ac:dyDescent="0.2">
      <c r="B26" s="147" t="s">
        <v>989</v>
      </c>
      <c r="C26" s="122">
        <f t="shared" si="3"/>
        <v>0</v>
      </c>
      <c r="D26" s="122">
        <f t="shared" si="3"/>
        <v>0.23008849557522124</v>
      </c>
      <c r="E26" s="122">
        <f t="shared" si="3"/>
        <v>0.54867256637168138</v>
      </c>
      <c r="F26" s="122">
        <f t="shared" si="3"/>
        <v>0.35398230088495575</v>
      </c>
      <c r="G26" s="122">
        <f t="shared" si="3"/>
        <v>0.46017699115044247</v>
      </c>
      <c r="H26" s="122">
        <f t="shared" si="3"/>
        <v>0.33628318584070799</v>
      </c>
      <c r="I26" s="122">
        <f t="shared" si="3"/>
        <v>7.0796460176991149E-2</v>
      </c>
      <c r="J26" s="122">
        <f t="shared" si="3"/>
        <v>0</v>
      </c>
      <c r="K26" s="122">
        <f t="shared" si="3"/>
        <v>0</v>
      </c>
      <c r="L26" s="122">
        <f t="shared" si="3"/>
        <v>0</v>
      </c>
      <c r="M26" s="122">
        <f t="shared" si="3"/>
        <v>0</v>
      </c>
      <c r="N26" s="112">
        <v>2</v>
      </c>
    </row>
    <row r="27" spans="2:17" ht="15" customHeight="1" x14ac:dyDescent="0.2">
      <c r="B27" s="148" t="s">
        <v>991</v>
      </c>
      <c r="C27" s="122">
        <f t="shared" si="3"/>
        <v>0</v>
      </c>
      <c r="D27" s="122">
        <f t="shared" si="3"/>
        <v>0.46017699115044247</v>
      </c>
      <c r="E27" s="122">
        <f t="shared" si="3"/>
        <v>1.0973451327433628</v>
      </c>
      <c r="F27" s="122">
        <f t="shared" si="3"/>
        <v>0.70796460176991149</v>
      </c>
      <c r="G27" s="122">
        <f t="shared" si="3"/>
        <v>0.92035398230088494</v>
      </c>
      <c r="H27" s="122">
        <f t="shared" si="3"/>
        <v>0.67256637168141598</v>
      </c>
      <c r="I27" s="122">
        <f t="shared" si="3"/>
        <v>0.1415929203539823</v>
      </c>
      <c r="J27" s="122">
        <f t="shared" si="3"/>
        <v>0</v>
      </c>
      <c r="K27" s="122">
        <f t="shared" si="3"/>
        <v>0</v>
      </c>
      <c r="L27" s="122">
        <f t="shared" si="3"/>
        <v>0</v>
      </c>
      <c r="M27" s="122">
        <f t="shared" si="3"/>
        <v>0</v>
      </c>
      <c r="N27" s="112">
        <v>4</v>
      </c>
    </row>
    <row r="28" spans="2:17" ht="15" customHeight="1" thickBot="1" x14ac:dyDescent="0.25">
      <c r="B28" s="149" t="s">
        <v>990</v>
      </c>
      <c r="C28" s="133">
        <f t="shared" si="3"/>
        <v>0</v>
      </c>
      <c r="D28" s="133">
        <f t="shared" si="3"/>
        <v>0.34513274336283184</v>
      </c>
      <c r="E28" s="133">
        <f t="shared" si="3"/>
        <v>0.82300884955752207</v>
      </c>
      <c r="F28" s="133">
        <f t="shared" si="3"/>
        <v>0.53097345132743368</v>
      </c>
      <c r="G28" s="133">
        <f t="shared" si="3"/>
        <v>0.69026548672566368</v>
      </c>
      <c r="H28" s="133">
        <f t="shared" si="3"/>
        <v>0.50442477876106195</v>
      </c>
      <c r="I28" s="133">
        <f t="shared" si="3"/>
        <v>0.10619469026548672</v>
      </c>
      <c r="J28" s="133">
        <f t="shared" si="3"/>
        <v>0</v>
      </c>
      <c r="K28" s="133">
        <f t="shared" si="3"/>
        <v>0</v>
      </c>
      <c r="L28" s="133">
        <f t="shared" si="3"/>
        <v>0</v>
      </c>
      <c r="M28" s="133">
        <f t="shared" si="3"/>
        <v>0</v>
      </c>
      <c r="N28" s="151">
        <v>3</v>
      </c>
    </row>
    <row r="29" spans="2:17" ht="15" customHeight="1" thickBot="1" x14ac:dyDescent="0.25">
      <c r="B29" s="116" t="s">
        <v>964</v>
      </c>
      <c r="C29" s="117">
        <f>SUM(C$8:C$15)</f>
        <v>0</v>
      </c>
      <c r="D29" s="117">
        <f>SUM(D$8:D$15)</f>
        <v>13</v>
      </c>
      <c r="E29" s="117">
        <f t="shared" ref="E29:I29" si="4">SUM(E$8:E$15)</f>
        <v>31</v>
      </c>
      <c r="F29" s="117">
        <f t="shared" si="4"/>
        <v>20</v>
      </c>
      <c r="G29" s="117">
        <f t="shared" si="4"/>
        <v>26</v>
      </c>
      <c r="H29" s="117">
        <f t="shared" si="4"/>
        <v>19</v>
      </c>
      <c r="I29" s="117">
        <f t="shared" si="4"/>
        <v>4</v>
      </c>
      <c r="J29" s="117">
        <f>SUM(J$8:J$15)</f>
        <v>0</v>
      </c>
      <c r="K29" s="117">
        <f>SUM(K$8:K$15)</f>
        <v>0</v>
      </c>
      <c r="L29" s="117">
        <f>SUM(L$8:L$15)</f>
        <v>0</v>
      </c>
      <c r="M29" s="117">
        <f>SUM(M$8:M$15)</f>
        <v>0</v>
      </c>
      <c r="N29" s="119">
        <f>SUM(N21:N28)</f>
        <v>113</v>
      </c>
    </row>
    <row r="30" spans="2:17" ht="15" customHeight="1" thickBot="1" x14ac:dyDescent="0.25"/>
    <row r="31" spans="2:17" ht="15" customHeight="1" thickBot="1" x14ac:dyDescent="0.25">
      <c r="B31" s="185" t="s">
        <v>966</v>
      </c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7"/>
    </row>
    <row r="32" spans="2:17" ht="15" customHeight="1" x14ac:dyDescent="0.2">
      <c r="B32" s="183" t="s">
        <v>952</v>
      </c>
      <c r="C32" s="188" t="s">
        <v>968</v>
      </c>
      <c r="D32" s="189"/>
      <c r="E32" s="189"/>
      <c r="F32" s="189"/>
      <c r="G32" s="189"/>
      <c r="H32" s="189"/>
      <c r="I32" s="189"/>
      <c r="J32" s="189"/>
      <c r="K32" s="189"/>
      <c r="L32" s="189"/>
      <c r="M32" s="190"/>
      <c r="P32" s="165" t="s">
        <v>979</v>
      </c>
      <c r="Q32" s="166">
        <f>SUM(C34:M41)</f>
        <v>32.16164248945784</v>
      </c>
    </row>
    <row r="33" spans="2:17" ht="15" customHeight="1" thickBot="1" x14ac:dyDescent="0.25">
      <c r="B33" s="184"/>
      <c r="C33" s="150">
        <v>0</v>
      </c>
      <c r="D33" s="104">
        <v>1</v>
      </c>
      <c r="E33" s="104">
        <v>2</v>
      </c>
      <c r="F33" s="104">
        <v>3</v>
      </c>
      <c r="G33" s="104">
        <v>4</v>
      </c>
      <c r="H33" s="104">
        <v>5</v>
      </c>
      <c r="I33" s="104">
        <v>6</v>
      </c>
      <c r="J33" s="104">
        <v>7</v>
      </c>
      <c r="K33" s="104">
        <v>8</v>
      </c>
      <c r="L33" s="104">
        <v>9</v>
      </c>
      <c r="M33" s="129">
        <v>10</v>
      </c>
      <c r="P33" s="167" t="s">
        <v>980</v>
      </c>
      <c r="Q33" s="168">
        <f>(8-1)*(COUNT(C33:M33)-1)</f>
        <v>70</v>
      </c>
    </row>
    <row r="34" spans="2:17" ht="15" customHeight="1" thickBot="1" x14ac:dyDescent="0.25">
      <c r="B34" s="146" t="s">
        <v>994</v>
      </c>
      <c r="C34" s="123">
        <v>0</v>
      </c>
      <c r="D34" s="123">
        <f>(D8-D21)^2/D21</f>
        <v>5.8717774170463158E-2</v>
      </c>
      <c r="E34" s="123">
        <f t="shared" ref="E34:I34" si="5">(E8-E21)^2/E21</f>
        <v>0.26983464722545536</v>
      </c>
      <c r="F34" s="123">
        <f t="shared" si="5"/>
        <v>0.17444973905150896</v>
      </c>
      <c r="G34" s="123">
        <f t="shared" si="5"/>
        <v>7.8546368539565378E-5</v>
      </c>
      <c r="H34" s="123">
        <f t="shared" si="5"/>
        <v>2.9856806754803993E-2</v>
      </c>
      <c r="I34" s="171">
        <f t="shared" si="5"/>
        <v>0.10488994781030175</v>
      </c>
      <c r="J34" s="121">
        <v>0</v>
      </c>
      <c r="K34" s="123">
        <v>0</v>
      </c>
      <c r="L34" s="123">
        <v>0</v>
      </c>
      <c r="M34" s="152">
        <v>0</v>
      </c>
      <c r="P34" s="169" t="s">
        <v>981</v>
      </c>
      <c r="Q34" s="170">
        <f>CHIDIST(Q32,Q33)</f>
        <v>0.99997028785101505</v>
      </c>
    </row>
    <row r="35" spans="2:17" ht="15" customHeight="1" thickBot="1" x14ac:dyDescent="0.25">
      <c r="B35" s="147" t="s">
        <v>985</v>
      </c>
      <c r="C35" s="123">
        <v>0</v>
      </c>
      <c r="D35" s="123">
        <f t="shared" ref="D35:I41" si="6">(D9-D22)^2/D22</f>
        <v>0.55756216714051188</v>
      </c>
      <c r="E35" s="123">
        <f t="shared" si="6"/>
        <v>2.424812345720476E-2</v>
      </c>
      <c r="F35" s="123">
        <f t="shared" si="6"/>
        <v>0.33826132222800614</v>
      </c>
      <c r="G35" s="123">
        <f t="shared" si="6"/>
        <v>0.30290713971088784</v>
      </c>
      <c r="H35" s="123">
        <f t="shared" si="6"/>
        <v>0.25778788459957797</v>
      </c>
      <c r="I35" s="171">
        <f t="shared" si="6"/>
        <v>0.60176991150442483</v>
      </c>
      <c r="J35" s="121">
        <v>0</v>
      </c>
      <c r="K35" s="123">
        <v>0</v>
      </c>
      <c r="L35" s="123">
        <v>0</v>
      </c>
      <c r="M35" s="152">
        <v>0</v>
      </c>
    </row>
    <row r="36" spans="2:17" ht="15" customHeight="1" thickBot="1" x14ac:dyDescent="0.25">
      <c r="B36" s="147" t="s">
        <v>986</v>
      </c>
      <c r="C36" s="123">
        <v>0</v>
      </c>
      <c r="D36" s="123">
        <f t="shared" si="6"/>
        <v>9.4135952543032156E-2</v>
      </c>
      <c r="E36" s="123">
        <f t="shared" si="6"/>
        <v>0.1840259369520004</v>
      </c>
      <c r="F36" s="123">
        <f t="shared" si="6"/>
        <v>0.93501896333754753</v>
      </c>
      <c r="G36" s="123">
        <f>(G10-G23)^2/G23</f>
        <v>1.5194982009141317E-2</v>
      </c>
      <c r="H36" s="123">
        <f t="shared" si="6"/>
        <v>5.3230421185707665E-2</v>
      </c>
      <c r="I36" s="171">
        <f t="shared" si="6"/>
        <v>0.49557522123893805</v>
      </c>
      <c r="J36" s="121">
        <v>0</v>
      </c>
      <c r="K36" s="123">
        <v>0</v>
      </c>
      <c r="L36" s="123">
        <v>0</v>
      </c>
      <c r="M36" s="152">
        <v>0</v>
      </c>
    </row>
    <row r="37" spans="2:17" ht="15" customHeight="1" thickBot="1" x14ac:dyDescent="0.25">
      <c r="B37" s="147" t="s">
        <v>987</v>
      </c>
      <c r="C37" s="123">
        <v>0</v>
      </c>
      <c r="D37" s="123">
        <f t="shared" si="6"/>
        <v>0.30515089630133879</v>
      </c>
      <c r="E37" s="123">
        <f t="shared" si="6"/>
        <v>3.21629079836333E-3</v>
      </c>
      <c r="F37" s="123">
        <f t="shared" si="6"/>
        <v>4.4867256637168104E-2</v>
      </c>
      <c r="G37" s="123">
        <f t="shared" si="6"/>
        <v>0.69491717721806212</v>
      </c>
      <c r="H37" s="123">
        <f t="shared" si="6"/>
        <v>0.10808880608601154</v>
      </c>
      <c r="I37" s="171">
        <f t="shared" si="6"/>
        <v>0.53097345132743368</v>
      </c>
      <c r="J37" s="121">
        <v>0</v>
      </c>
      <c r="K37" s="123">
        <v>0</v>
      </c>
      <c r="L37" s="123">
        <v>0</v>
      </c>
      <c r="M37" s="152">
        <v>0</v>
      </c>
    </row>
    <row r="38" spans="2:17" ht="15" customHeight="1" thickBot="1" x14ac:dyDescent="0.25">
      <c r="B38" s="148" t="s">
        <v>988</v>
      </c>
      <c r="C38" s="123">
        <v>0</v>
      </c>
      <c r="D38" s="123">
        <f t="shared" si="6"/>
        <v>0.64333058650711195</v>
      </c>
      <c r="E38" s="123">
        <f t="shared" si="6"/>
        <v>0.11901077272112615</v>
      </c>
      <c r="F38" s="123">
        <f t="shared" si="6"/>
        <v>3.9147647880763838E-2</v>
      </c>
      <c r="G38" s="123">
        <f t="shared" si="6"/>
        <v>3.1600444269284537E-2</v>
      </c>
      <c r="H38" s="123">
        <f t="shared" si="6"/>
        <v>0.20300051479420494</v>
      </c>
      <c r="I38" s="171">
        <f t="shared" si="6"/>
        <v>0.15940847694457377</v>
      </c>
      <c r="J38" s="121">
        <v>0</v>
      </c>
      <c r="K38" s="123">
        <v>0</v>
      </c>
      <c r="L38" s="123">
        <v>0</v>
      </c>
      <c r="M38" s="152">
        <v>0</v>
      </c>
    </row>
    <row r="39" spans="2:17" ht="15" customHeight="1" thickBot="1" x14ac:dyDescent="0.25">
      <c r="B39" s="147" t="s">
        <v>989</v>
      </c>
      <c r="C39" s="123">
        <v>0</v>
      </c>
      <c r="D39" s="123">
        <f t="shared" si="6"/>
        <v>0.23008849557522124</v>
      </c>
      <c r="E39" s="123">
        <f t="shared" si="6"/>
        <v>3.8389951470168433</v>
      </c>
      <c r="F39" s="123">
        <f t="shared" si="6"/>
        <v>0.35398230088495575</v>
      </c>
      <c r="G39" s="123">
        <f t="shared" si="6"/>
        <v>0.46017699115044247</v>
      </c>
      <c r="H39" s="123">
        <f t="shared" si="6"/>
        <v>0.33628318584070799</v>
      </c>
      <c r="I39" s="171">
        <f t="shared" si="6"/>
        <v>7.0796460176991149E-2</v>
      </c>
      <c r="J39" s="121">
        <v>0</v>
      </c>
      <c r="K39" s="123">
        <v>0</v>
      </c>
      <c r="L39" s="123">
        <v>0</v>
      </c>
      <c r="M39" s="152">
        <v>0</v>
      </c>
    </row>
    <row r="40" spans="2:17" ht="15" customHeight="1" thickBot="1" x14ac:dyDescent="0.25">
      <c r="B40" s="148" t="s">
        <v>991</v>
      </c>
      <c r="C40" s="123">
        <v>0</v>
      </c>
      <c r="D40" s="123">
        <f t="shared" si="6"/>
        <v>0.46017699115044247</v>
      </c>
      <c r="E40" s="123">
        <f t="shared" si="6"/>
        <v>0.74250642306594372</v>
      </c>
      <c r="F40" s="123">
        <f t="shared" si="6"/>
        <v>0.70796460176991149</v>
      </c>
      <c r="G40" s="123">
        <f t="shared" si="6"/>
        <v>0.92035398230088494</v>
      </c>
      <c r="H40" s="123">
        <f t="shared" si="6"/>
        <v>0.15940847694457377</v>
      </c>
      <c r="I40" s="171">
        <f t="shared" si="6"/>
        <v>5.2040929203539825</v>
      </c>
      <c r="J40" s="121">
        <v>0</v>
      </c>
      <c r="K40" s="123">
        <v>0</v>
      </c>
      <c r="L40" s="123">
        <v>0</v>
      </c>
      <c r="M40" s="152">
        <v>0</v>
      </c>
    </row>
    <row r="41" spans="2:17" ht="15" customHeight="1" thickBot="1" x14ac:dyDescent="0.25">
      <c r="B41" s="149" t="s">
        <v>990</v>
      </c>
      <c r="C41" s="153">
        <v>0</v>
      </c>
      <c r="D41" s="153">
        <f t="shared" si="6"/>
        <v>1.2425686407987295</v>
      </c>
      <c r="E41" s="153">
        <f t="shared" si="6"/>
        <v>0.82300884955752218</v>
      </c>
      <c r="F41" s="153">
        <f t="shared" si="6"/>
        <v>0.53097345132743368</v>
      </c>
      <c r="G41" s="153">
        <f t="shared" si="6"/>
        <v>0.69026548672566368</v>
      </c>
      <c r="H41" s="153">
        <f t="shared" si="6"/>
        <v>0.48688091911193915</v>
      </c>
      <c r="I41" s="172">
        <f t="shared" si="6"/>
        <v>7.5228613569321547</v>
      </c>
      <c r="J41" s="173">
        <v>0</v>
      </c>
      <c r="K41" s="153">
        <v>0</v>
      </c>
      <c r="L41" s="153">
        <v>0</v>
      </c>
      <c r="M41" s="154">
        <v>0</v>
      </c>
    </row>
  </sheetData>
  <mergeCells count="10">
    <mergeCell ref="B2:Q2"/>
    <mergeCell ref="B5:N5"/>
    <mergeCell ref="B6:B7"/>
    <mergeCell ref="B18:N18"/>
    <mergeCell ref="B19:B20"/>
    <mergeCell ref="B32:B33"/>
    <mergeCell ref="C6:M6"/>
    <mergeCell ref="C19:M19"/>
    <mergeCell ref="C32:M32"/>
    <mergeCell ref="B31:M31"/>
  </mergeCells>
  <pageMargins left="0.75" right="0.75" top="1" bottom="1" header="0.5" footer="0.5"/>
  <pageSetup orientation="portrait" horizontalDpi="4294967292" verticalDpi="4294967292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</vt:lpstr>
      <vt:lpstr>Raw Data</vt:lpstr>
      <vt:lpstr>Clean Data</vt:lpstr>
      <vt:lpstr>Descriptive Statistics</vt:lpstr>
      <vt:lpstr>Pivot Table</vt:lpstr>
      <vt:lpstr>F</vt:lpstr>
      <vt:lpstr>G</vt:lpstr>
      <vt:lpstr>H</vt:lpstr>
      <vt:lpstr>I</vt:lpstr>
      <vt:lpstr>Pivot_J</vt:lpstr>
      <vt:lpstr>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AmielRev</dc:creator>
  <cp:lastModifiedBy>HP</cp:lastModifiedBy>
  <dcterms:created xsi:type="dcterms:W3CDTF">2015-01-28T13:50:53Z</dcterms:created>
  <dcterms:modified xsi:type="dcterms:W3CDTF">2015-02-27T13:33:55Z</dcterms:modified>
</cp:coreProperties>
</file>