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webextensions/webextension1.xml" ContentType="application/vnd.ms-office.webextension+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aminh\OneDrive\Desktop\data analyst\projects\excel project2\"/>
    </mc:Choice>
  </mc:AlternateContent>
  <xr:revisionPtr revIDLastSave="0" documentId="13_ncr:1_{964914AB-36D8-49C8-A9EE-E8BC38B8675F}" xr6:coauthVersionLast="47" xr6:coauthVersionMax="47" xr10:uidLastSave="{00000000-0000-0000-0000-000000000000}"/>
  <bookViews>
    <workbookView xWindow="-108" yWindow="-108" windowWidth="23256" windowHeight="12576" tabRatio="768" firstSheet="1" activeTab="4" xr2:uid="{00000000-000D-0000-FFFF-FFFF00000000}"/>
  </bookViews>
  <sheets>
    <sheet name="Analysis" sheetId="4" state="hidden" r:id="rId1"/>
    <sheet name="Store Dashboard" sheetId="5" r:id="rId2"/>
    <sheet name="Wafle Chart" sheetId="8" state="hidden" r:id="rId3"/>
    <sheet name="Analysis 2" sheetId="7" state="hidden" r:id="rId4"/>
    <sheet name="Time Frame" sheetId="6" r:id="rId5"/>
    <sheet name="analysis 3" sheetId="12" state="hidden" r:id="rId6"/>
    <sheet name="Profit View" sheetId="11" r:id="rId7"/>
  </sheets>
  <definedNames>
    <definedName name="Large_1">'Analysis 2'!$H$16</definedName>
    <definedName name="Large_2">'Analysis 2'!$H$17</definedName>
    <definedName name="_xlnm.Print_Area" localSheetId="6">'Profit View'!$A$1:$W$44</definedName>
    <definedName name="_xlnm.Print_Area" localSheetId="1">'Store Dashboard'!$A$1:$W$44</definedName>
    <definedName name="_xlnm.Print_Area" localSheetId="4">'Time Frame'!$A$1:$W$44</definedName>
    <definedName name="Slicer_Category">#N/A</definedName>
    <definedName name="Slicer_Month">#N/A</definedName>
    <definedName name="Slicer_Month1">#N/A</definedName>
  </definedNames>
  <calcPr calcId="191029"/>
  <pivotCaches>
    <pivotCache cacheId="5" r:id="rId8"/>
    <pivotCache cacheId="6" r:id="rId9"/>
    <pivotCache cacheId="7" r:id="rId10"/>
    <pivotCache cacheId="1000" r:id="rId11"/>
    <pivotCache cacheId="1003" r:id="rId12"/>
    <pivotCache cacheId="1225" r:id="rId13"/>
    <pivotCache cacheId="1264" r:id="rId14"/>
    <pivotCache cacheId="1267" r:id="rId15"/>
    <pivotCache cacheId="1270" r:id="rId16"/>
    <pivotCache cacheId="1273" r:id="rId17"/>
    <pivotCache cacheId="1276" r:id="rId18"/>
    <pivotCache cacheId="1279" r:id="rId19"/>
    <pivotCache cacheId="1282" r:id="rId20"/>
    <pivotCache cacheId="1285" r:id="rId21"/>
    <pivotCache cacheId="1288" r:id="rId22"/>
    <pivotCache cacheId="1291" r:id="rId23"/>
    <pivotCache cacheId="1294" r:id="rId24"/>
    <pivotCache cacheId="1297" r:id="rId25"/>
    <pivotCache cacheId="1300" r:id="rId26"/>
    <pivotCache cacheId="1303" r:id="rId27"/>
    <pivotCache cacheId="1306" r:id="rId28"/>
    <pivotCache cacheId="1339" r:id="rId29"/>
    <pivotCache cacheId="1342" r:id="rId30"/>
  </pivotCaches>
  <extLst>
    <ext xmlns:x14="http://schemas.microsoft.com/office/spreadsheetml/2009/9/main" uri="{876F7934-8845-4945-9796-88D515C7AA90}">
      <x14:pivotCaches>
        <pivotCache cacheId="47" r:id="rId31"/>
        <pivotCache cacheId="157"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4ff3e05d-146b-4c59-a0b2-22650c6418aa" name="Dim_Customer" connection="Query - Dim_Customer"/>
          <x15:modelTable id="fact_table_96e91c56-169a-44f9-af62-400f251b9418" name="fact_table" connection="Query - fact_table"/>
          <x15:modelTable id="monthly_store_targets_e8ba9026-89c3-442e-9a6d-965780718f8a" name="monthly_store_targets" connection="Query - monthly_store_targets"/>
          <x15:modelTable id="products_table_3195bc77-2223-43a9-b771-f0875b5d920f" name="products_table" connection="Query - Dim_Products"/>
          <x15:modelTable id="Dim_SalesPerson_1616b499-5ed3-48f8-b5af-c6ba6c80c09b" name="Dim_SalesPerson" connection="Query - Dim_SalesPerson"/>
          <x15:modelTable id="Date_2b2aebaa-5d06-4d11-975e-be9eb5b19f30" name="Date" connection="Query - Date"/>
          <x15:modelTable id="Calculations_99ba61ab-2c86-4f2d-9775-5ff1c6b2f165" name="Calculations" connection="Query - Calculations"/>
        </x15:modelTables>
        <x15:modelRelationships>
          <x15:modelRelationship fromTable="fact_table" fromColumn="Customer ID" toTable="Dim_Customer" toColumn="Customer ID"/>
          <x15:modelRelationship fromTable="fact_table" fromColumn="Sales Person ID" toTable="Dim_SalesPerson" toColumn="Sales Person ID"/>
          <x15:modelRelationship fromTable="fact_table" fromColumn="Product ID" toTable="products_table" toColumn="Product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18" i="12" l="1"/>
  <c r="BT18" i="12"/>
  <c r="BS19" i="12"/>
  <c r="BT19" i="12"/>
  <c r="BS20" i="12"/>
  <c r="BT20" i="12"/>
  <c r="BS21" i="12"/>
  <c r="BT21" i="12"/>
  <c r="BS22" i="12"/>
  <c r="BT22" i="12"/>
  <c r="BS23" i="12"/>
  <c r="BT23" i="12"/>
  <c r="BS24" i="12"/>
  <c r="BT24" i="12"/>
  <c r="BS25" i="12"/>
  <c r="BT25" i="12"/>
  <c r="BT17" i="12"/>
  <c r="BU17" i="12"/>
  <c r="BS17" i="12"/>
  <c r="BU8" i="12"/>
  <c r="BU19" i="12" s="1"/>
  <c r="BU9" i="12"/>
  <c r="BU20" i="12" s="1"/>
  <c r="BU10" i="12"/>
  <c r="BU21" i="12" s="1"/>
  <c r="BU11" i="12"/>
  <c r="BU22" i="12" s="1"/>
  <c r="BU12" i="12"/>
  <c r="BU23" i="12" s="1"/>
  <c r="BU13" i="12"/>
  <c r="BU24" i="12" s="1"/>
  <c r="BU14" i="12"/>
  <c r="BU25" i="12" s="1"/>
  <c r="BU7" i="12"/>
  <c r="BU18" i="12" s="1"/>
  <c r="BM5" i="12"/>
  <c r="BI16" i="12"/>
  <c r="BI17" i="12"/>
  <c r="BI18" i="12"/>
  <c r="BI19" i="12"/>
  <c r="BI20" i="12"/>
  <c r="BI15" i="12"/>
  <c r="BH16" i="12"/>
  <c r="BH17" i="12"/>
  <c r="BH18" i="12"/>
  <c r="BH19" i="12"/>
  <c r="BH20" i="12"/>
  <c r="BH15" i="12"/>
  <c r="BJ9" i="12"/>
  <c r="BJ10" i="12"/>
  <c r="BJ11" i="12"/>
  <c r="BJ12" i="12"/>
  <c r="BJ8" i="12"/>
  <c r="AX9" i="12"/>
  <c r="AX10" i="12"/>
  <c r="AX11" i="12"/>
  <c r="AX12" i="12"/>
  <c r="AX13" i="12"/>
  <c r="AX14" i="12"/>
  <c r="AX15" i="12"/>
  <c r="AX16" i="12"/>
  <c r="AX17" i="12"/>
  <c r="AX18" i="12"/>
  <c r="AX19" i="12"/>
  <c r="AX8" i="12"/>
  <c r="AV8" i="12"/>
  <c r="AW8" i="12"/>
  <c r="AV9" i="12"/>
  <c r="AW9" i="12"/>
  <c r="AV10" i="12"/>
  <c r="AW10" i="12"/>
  <c r="AV11" i="12"/>
  <c r="AW11" i="12"/>
  <c r="AV12" i="12"/>
  <c r="AW12" i="12"/>
  <c r="AV13" i="12"/>
  <c r="AW13" i="12"/>
  <c r="AV14" i="12"/>
  <c r="AW14" i="12"/>
  <c r="AV15" i="12"/>
  <c r="AW15" i="12"/>
  <c r="AV16" i="12"/>
  <c r="AW16" i="12"/>
  <c r="AV17" i="12"/>
  <c r="AW17" i="12"/>
  <c r="AV18" i="12"/>
  <c r="AW18" i="12"/>
  <c r="AV19" i="12"/>
  <c r="AW19" i="12"/>
  <c r="AW7" i="12"/>
  <c r="AV7" i="12"/>
  <c r="U48" i="12" a="1"/>
  <c r="U48" i="12" s="1"/>
  <c r="R11" i="12"/>
  <c r="R10" i="12"/>
  <c r="F38" i="12"/>
  <c r="F40" i="12"/>
  <c r="F39" i="12"/>
  <c r="F27" i="12"/>
  <c r="G27" i="12"/>
  <c r="F28" i="12"/>
  <c r="G28" i="12"/>
  <c r="F29" i="12"/>
  <c r="G29" i="12"/>
  <c r="F30" i="12"/>
  <c r="G30" i="12"/>
  <c r="F31" i="12"/>
  <c r="G31" i="12"/>
  <c r="G26" i="12"/>
  <c r="F26" i="12"/>
  <c r="C27" i="12"/>
  <c r="D27" i="12"/>
  <c r="C28" i="12"/>
  <c r="D28" i="12"/>
  <c r="C29" i="12"/>
  <c r="D29" i="12"/>
  <c r="C30" i="12"/>
  <c r="D30" i="12"/>
  <c r="C31" i="12"/>
  <c r="D31" i="12"/>
  <c r="D26" i="12"/>
  <c r="C26" i="12"/>
  <c r="B73" i="7"/>
  <c r="C73" i="7"/>
  <c r="B74" i="7"/>
  <c r="C74" i="7"/>
  <c r="B75" i="7"/>
  <c r="C75" i="7"/>
  <c r="B76" i="7"/>
  <c r="C76" i="7"/>
  <c r="B77" i="7"/>
  <c r="C77" i="7"/>
  <c r="B78" i="7"/>
  <c r="C78" i="7"/>
  <c r="B79" i="7"/>
  <c r="C79" i="7"/>
  <c r="C72" i="7"/>
  <c r="B72" i="7"/>
  <c r="B52" i="7"/>
  <c r="C52" i="7"/>
  <c r="B53" i="7"/>
  <c r="C53" i="7"/>
  <c r="B54" i="7"/>
  <c r="C54" i="7"/>
  <c r="B55" i="7"/>
  <c r="C55" i="7"/>
  <c r="C51" i="7"/>
  <c r="B51" i="7"/>
  <c r="L27" i="8"/>
  <c r="K27" i="8"/>
  <c r="J27" i="8"/>
  <c r="I27" i="8"/>
  <c r="H27" i="8"/>
  <c r="G27" i="8"/>
  <c r="F27" i="8"/>
  <c r="E27" i="8"/>
  <c r="D27" i="8"/>
  <c r="C27" i="8"/>
  <c r="L26" i="8"/>
  <c r="L25" i="8" s="1"/>
  <c r="L24" i="8" s="1"/>
  <c r="L23" i="8" s="1"/>
  <c r="L22" i="8" s="1"/>
  <c r="L21" i="8" s="1"/>
  <c r="L20" i="8" s="1"/>
  <c r="L19" i="8" s="1"/>
  <c r="K26" i="8"/>
  <c r="K25" i="8" s="1"/>
  <c r="K24" i="8" s="1"/>
  <c r="K23" i="8" s="1"/>
  <c r="K22" i="8" s="1"/>
  <c r="K21" i="8" s="1"/>
  <c r="K20" i="8" s="1"/>
  <c r="K19" i="8" s="1"/>
  <c r="J26" i="8"/>
  <c r="J25" i="8" s="1"/>
  <c r="J24" i="8" s="1"/>
  <c r="J23" i="8" s="1"/>
  <c r="J22" i="8" s="1"/>
  <c r="J21" i="8" s="1"/>
  <c r="J20" i="8" s="1"/>
  <c r="J19" i="8" s="1"/>
  <c r="I26" i="8"/>
  <c r="I25" i="8" s="1"/>
  <c r="I24" i="8" s="1"/>
  <c r="I23" i="8" s="1"/>
  <c r="I22" i="8" s="1"/>
  <c r="I21" i="8" s="1"/>
  <c r="I20" i="8" s="1"/>
  <c r="I19" i="8" s="1"/>
  <c r="H26" i="8"/>
  <c r="H25" i="8" s="1"/>
  <c r="H24" i="8" s="1"/>
  <c r="H23" i="8" s="1"/>
  <c r="H22" i="8" s="1"/>
  <c r="H21" i="8" s="1"/>
  <c r="H20" i="8" s="1"/>
  <c r="H19" i="8" s="1"/>
  <c r="G26" i="8"/>
  <c r="G25" i="8" s="1"/>
  <c r="G24" i="8" s="1"/>
  <c r="G23" i="8" s="1"/>
  <c r="G22" i="8" s="1"/>
  <c r="G21" i="8" s="1"/>
  <c r="G20" i="8" s="1"/>
  <c r="G19" i="8" s="1"/>
  <c r="F26" i="8"/>
  <c r="F25" i="8" s="1"/>
  <c r="F24" i="8" s="1"/>
  <c r="F23" i="8" s="1"/>
  <c r="F22" i="8" s="1"/>
  <c r="F21" i="8" s="1"/>
  <c r="F20" i="8" s="1"/>
  <c r="F19" i="8" s="1"/>
  <c r="E26" i="8"/>
  <c r="E25" i="8" s="1"/>
  <c r="E24" i="8" s="1"/>
  <c r="E23" i="8" s="1"/>
  <c r="E22" i="8" s="1"/>
  <c r="E21" i="8" s="1"/>
  <c r="E20" i="8" s="1"/>
  <c r="E19" i="8" s="1"/>
  <c r="D26" i="8"/>
  <c r="D25" i="8" s="1"/>
  <c r="D24" i="8" s="1"/>
  <c r="D23" i="8" s="1"/>
  <c r="D22" i="8" s="1"/>
  <c r="D21" i="8" s="1"/>
  <c r="D20" i="8" s="1"/>
  <c r="D19" i="8" s="1"/>
  <c r="C26" i="8"/>
  <c r="C25" i="8" s="1"/>
  <c r="C24" i="8" s="1"/>
  <c r="C23" i="8" s="1"/>
  <c r="C22" i="8" s="1"/>
  <c r="C21" i="8" s="1"/>
  <c r="C20" i="8" s="1"/>
  <c r="C19" i="8" s="1"/>
  <c r="B4" i="8"/>
  <c r="D16" i="8"/>
  <c r="D15" i="8" s="1"/>
  <c r="D14" i="8" s="1"/>
  <c r="D13" i="8" s="1"/>
  <c r="D12" i="8" s="1"/>
  <c r="D11" i="8" s="1"/>
  <c r="D10" i="8" s="1"/>
  <c r="D9" i="8" s="1"/>
  <c r="D8" i="8" s="1"/>
  <c r="E16" i="8"/>
  <c r="E15" i="8" s="1"/>
  <c r="E14" i="8" s="1"/>
  <c r="E13" i="8" s="1"/>
  <c r="E12" i="8" s="1"/>
  <c r="E11" i="8" s="1"/>
  <c r="E10" i="8" s="1"/>
  <c r="E9" i="8" s="1"/>
  <c r="E8" i="8" s="1"/>
  <c r="F16" i="8"/>
  <c r="F15" i="8" s="1"/>
  <c r="F14" i="8" s="1"/>
  <c r="F13" i="8" s="1"/>
  <c r="F12" i="8" s="1"/>
  <c r="F11" i="8" s="1"/>
  <c r="F10" i="8" s="1"/>
  <c r="F9" i="8" s="1"/>
  <c r="F8" i="8" s="1"/>
  <c r="G16" i="8"/>
  <c r="G15" i="8" s="1"/>
  <c r="G14" i="8" s="1"/>
  <c r="G13" i="8" s="1"/>
  <c r="G12" i="8" s="1"/>
  <c r="G11" i="8" s="1"/>
  <c r="G10" i="8" s="1"/>
  <c r="G9" i="8" s="1"/>
  <c r="G8" i="8" s="1"/>
  <c r="H16" i="8"/>
  <c r="H15" i="8" s="1"/>
  <c r="H14" i="8" s="1"/>
  <c r="H13" i="8" s="1"/>
  <c r="H12" i="8" s="1"/>
  <c r="H11" i="8" s="1"/>
  <c r="H10" i="8" s="1"/>
  <c r="H9" i="8" s="1"/>
  <c r="H8" i="8" s="1"/>
  <c r="I16" i="8"/>
  <c r="I15" i="8" s="1"/>
  <c r="I14" i="8" s="1"/>
  <c r="I13" i="8" s="1"/>
  <c r="I12" i="8" s="1"/>
  <c r="I11" i="8" s="1"/>
  <c r="I10" i="8" s="1"/>
  <c r="I9" i="8" s="1"/>
  <c r="I8" i="8" s="1"/>
  <c r="J16" i="8"/>
  <c r="J15" i="8" s="1"/>
  <c r="J14" i="8" s="1"/>
  <c r="J13" i="8" s="1"/>
  <c r="J12" i="8" s="1"/>
  <c r="J11" i="8" s="1"/>
  <c r="J10" i="8" s="1"/>
  <c r="J9" i="8" s="1"/>
  <c r="J8" i="8" s="1"/>
  <c r="K16" i="8"/>
  <c r="K15" i="8" s="1"/>
  <c r="K14" i="8" s="1"/>
  <c r="K13" i="8" s="1"/>
  <c r="K12" i="8" s="1"/>
  <c r="K11" i="8" s="1"/>
  <c r="K10" i="8" s="1"/>
  <c r="K9" i="8" s="1"/>
  <c r="K8" i="8" s="1"/>
  <c r="L16" i="8"/>
  <c r="L15" i="8" s="1"/>
  <c r="L14" i="8" s="1"/>
  <c r="L13" i="8" s="1"/>
  <c r="L12" i="8" s="1"/>
  <c r="L11" i="8" s="1"/>
  <c r="L10" i="8" s="1"/>
  <c r="L9" i="8" s="1"/>
  <c r="L8" i="8" s="1"/>
  <c r="C16" i="8"/>
  <c r="C15" i="8" s="1"/>
  <c r="C14" i="8" s="1"/>
  <c r="C13" i="8" s="1"/>
  <c r="C12" i="8" s="1"/>
  <c r="C11" i="8" s="1"/>
  <c r="C10" i="8" s="1"/>
  <c r="C9" i="8" s="1"/>
  <c r="C8" i="8" s="1"/>
  <c r="B5" i="8"/>
  <c r="D28" i="7"/>
  <c r="D25" i="7"/>
  <c r="G3" i="7"/>
  <c r="L3" i="7" s="1"/>
  <c r="H3" i="7"/>
  <c r="I3" i="7"/>
  <c r="G4" i="7"/>
  <c r="L4" i="7" s="1"/>
  <c r="H4" i="7"/>
  <c r="I4" i="7"/>
  <c r="G5" i="7"/>
  <c r="L5" i="7" s="1"/>
  <c r="H5" i="7"/>
  <c r="I5" i="7"/>
  <c r="G6" i="7"/>
  <c r="L6" i="7" s="1"/>
  <c r="H6" i="7"/>
  <c r="I6" i="7"/>
  <c r="G7" i="7"/>
  <c r="L7" i="7" s="1"/>
  <c r="H7" i="7"/>
  <c r="I7" i="7"/>
  <c r="G8" i="7"/>
  <c r="L8" i="7" s="1"/>
  <c r="H8" i="7"/>
  <c r="I8" i="7"/>
  <c r="G9" i="7"/>
  <c r="L9" i="7" s="1"/>
  <c r="H9" i="7"/>
  <c r="I9" i="7"/>
  <c r="G10" i="7"/>
  <c r="L10" i="7" s="1"/>
  <c r="H10" i="7"/>
  <c r="I10" i="7"/>
  <c r="G11" i="7"/>
  <c r="L11" i="7" s="1"/>
  <c r="H11" i="7"/>
  <c r="I11" i="7"/>
  <c r="G12" i="7"/>
  <c r="L12" i="7" s="1"/>
  <c r="H12" i="7"/>
  <c r="I12" i="7"/>
  <c r="G13" i="7"/>
  <c r="L13" i="7" s="1"/>
  <c r="H13" i="7"/>
  <c r="I13" i="7"/>
  <c r="G14" i="7"/>
  <c r="L14" i="7" s="1"/>
  <c r="H14" i="7"/>
  <c r="I14" i="7"/>
  <c r="H2" i="7"/>
  <c r="I2" i="7"/>
  <c r="G2" i="7"/>
  <c r="L2" i="7" s="1"/>
  <c r="C9" i="4"/>
  <c r="B9" i="4"/>
  <c r="D39" i="12" l="1"/>
  <c r="D38" i="12"/>
  <c r="C34" i="12"/>
  <c r="D34" i="12"/>
  <c r="C39" i="12"/>
  <c r="C37" i="12"/>
  <c r="C36" i="12"/>
  <c r="C35" i="12"/>
  <c r="C38" i="12"/>
  <c r="D37" i="12"/>
  <c r="D36" i="12"/>
  <c r="D35" i="12"/>
  <c r="E77" i="7"/>
  <c r="E73" i="7"/>
  <c r="D79" i="7" s="1"/>
  <c r="E78" i="7"/>
  <c r="E74" i="7"/>
  <c r="E75" i="7"/>
  <c r="E76" i="7"/>
  <c r="E79" i="7"/>
  <c r="E53" i="7"/>
  <c r="D53" i="7" s="1"/>
  <c r="E54" i="7"/>
  <c r="D54" i="7" s="1"/>
  <c r="E52" i="7"/>
  <c r="D52" i="7" s="1"/>
  <c r="E55" i="7"/>
  <c r="D55" i="7" s="1"/>
  <c r="M11" i="7"/>
  <c r="M12" i="7"/>
  <c r="M10" i="7"/>
  <c r="H17" i="7"/>
  <c r="M9" i="7"/>
  <c r="M8" i="7"/>
  <c r="M5" i="7"/>
  <c r="M4" i="7"/>
  <c r="H16" i="7"/>
  <c r="M14" i="7"/>
  <c r="M7" i="7"/>
  <c r="M13" i="7"/>
  <c r="M6" i="7"/>
  <c r="M3" i="7"/>
  <c r="B12" i="4"/>
  <c r="D12" i="4" s="1"/>
  <c r="E9" i="4"/>
  <c r="T4" i="4"/>
  <c r="U4" i="4"/>
  <c r="V4" i="4"/>
  <c r="T5" i="4"/>
  <c r="U5" i="4"/>
  <c r="V5" i="4"/>
  <c r="T6" i="4"/>
  <c r="U6" i="4"/>
  <c r="V6" i="4"/>
  <c r="T7" i="4"/>
  <c r="U7" i="4"/>
  <c r="V7" i="4"/>
  <c r="T8" i="4"/>
  <c r="U8" i="4"/>
  <c r="V8" i="4"/>
  <c r="T9" i="4"/>
  <c r="U9" i="4"/>
  <c r="V9" i="4"/>
  <c r="T10" i="4"/>
  <c r="U10" i="4"/>
  <c r="V10" i="4"/>
  <c r="T11" i="4"/>
  <c r="U11" i="4"/>
  <c r="V11" i="4"/>
  <c r="T12" i="4"/>
  <c r="U12" i="4"/>
  <c r="V12" i="4"/>
  <c r="T13" i="4"/>
  <c r="U13" i="4"/>
  <c r="V13" i="4"/>
  <c r="U3" i="4"/>
  <c r="V3" i="4"/>
  <c r="T3" i="4"/>
  <c r="D73" i="7" l="1"/>
  <c r="D78" i="7"/>
  <c r="D77" i="7"/>
  <c r="D74" i="7"/>
  <c r="D75" i="7"/>
  <c r="D76" i="7"/>
  <c r="J14" i="7"/>
  <c r="J4" i="7"/>
  <c r="J8" i="7"/>
  <c r="J11" i="7"/>
  <c r="J9" i="7"/>
  <c r="J7" i="7"/>
  <c r="J10" i="7"/>
  <c r="J12" i="7"/>
  <c r="J3" i="7"/>
  <c r="J13" i="7"/>
  <c r="J5" i="7"/>
  <c r="J6" i="7"/>
  <c r="D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BBA750-6090-44BF-BDDA-230DFF13BA78}" name="Query - Calculations" description="Connection to the 'Calculations' query in the workbook." type="100" refreshedVersion="8" minRefreshableVersion="5">
    <extLst>
      <ext xmlns:x15="http://schemas.microsoft.com/office/spreadsheetml/2010/11/main" uri="{DE250136-89BD-433C-8126-D09CA5730AF9}">
        <x15:connection id="27d1fab1-b3a8-4776-a726-4739dcdffb5a"/>
      </ext>
    </extLst>
  </connection>
  <connection id="2" xr16:uid="{6D47E86B-D3CB-441E-8222-72A81542ECF0}" name="Query - Date" description="Connection to the 'Date' query in the workbook." type="100" refreshedVersion="8" minRefreshableVersion="5">
    <extLst>
      <ext xmlns:x15="http://schemas.microsoft.com/office/spreadsheetml/2010/11/main" uri="{DE250136-89BD-433C-8126-D09CA5730AF9}">
        <x15:connection id="d90bb15a-a71a-493c-b5da-e4e63c4585b9">
          <x15:oledbPr connection="Provider=Microsoft.Mashup.OleDb.1;Data Source=$Workbook$;Location=Date;Extended Properties=&quot;&quot;">
            <x15:dbTables>
              <x15:dbTable name="Date"/>
            </x15:dbTables>
          </x15:oledbPr>
        </x15:connection>
      </ext>
    </extLst>
  </connection>
  <connection id="3" xr16:uid="{16F009D8-44C3-469D-868F-1D186AD94112}" name="Query - Dim_Customer" description="Connection to the 'Dim_Customer' query in the workbook." type="100" refreshedVersion="8" minRefreshableVersion="5">
    <extLst>
      <ext xmlns:x15="http://schemas.microsoft.com/office/spreadsheetml/2010/11/main" uri="{DE250136-89BD-433C-8126-D09CA5730AF9}">
        <x15:connection id="baf3cdaa-58bd-4d29-9765-4e5adbcd457f"/>
      </ext>
    </extLst>
  </connection>
  <connection id="4" xr16:uid="{CF18742F-D300-4A2E-A855-C4D6134F9F55}" name="Query - Dim_Products" description="Connection to the 'Dim_Products' query in the workbook." type="100" refreshedVersion="8" minRefreshableVersion="5">
    <extLst>
      <ext xmlns:x15="http://schemas.microsoft.com/office/spreadsheetml/2010/11/main" uri="{DE250136-89BD-433C-8126-D09CA5730AF9}">
        <x15:connection id="d37b8565-a60d-4035-87be-60d9f820575e"/>
      </ext>
    </extLst>
  </connection>
  <connection id="5" xr16:uid="{2252A063-92C6-491F-8D1A-32AB63BB400D}" name="Query - Dim_SalesPerson" description="Connection to the 'Dim_SalesPerson' query in the workbook." type="100" refreshedVersion="8" minRefreshableVersion="5">
    <extLst>
      <ext xmlns:x15="http://schemas.microsoft.com/office/spreadsheetml/2010/11/main" uri="{DE250136-89BD-433C-8126-D09CA5730AF9}">
        <x15:connection id="fffb9e91-8c7d-4784-b34a-db1730f771e5">
          <x15:oledbPr connection="Provider=Microsoft.Mashup.OleDb.1;Data Source=$Workbook$;Location=Dim_SalesPerson;Extended Properties=&quot;&quot;">
            <x15:dbTables>
              <x15:dbTable name="Dim_SalesPerson"/>
            </x15:dbTables>
          </x15:oledbPr>
        </x15:connection>
      </ext>
    </extLst>
  </connection>
  <connection id="6" xr16:uid="{46E9DD2D-EE97-4851-BDFA-43CC9D421A64}" name="Query - fact_table" description="Connection to the 'fact_table' query in the workbook." type="100" refreshedVersion="8" minRefreshableVersion="5">
    <extLst>
      <ext xmlns:x15="http://schemas.microsoft.com/office/spreadsheetml/2010/11/main" uri="{DE250136-89BD-433C-8126-D09CA5730AF9}">
        <x15:connection id="fe3f574e-6ea0-4818-a9ad-f55f0ba5124c"/>
      </ext>
    </extLst>
  </connection>
  <connection id="7" xr16:uid="{CADB4815-734C-42B0-B295-9A2E25589715}"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28afc60c-c017-4569-9206-c70d2a0c4460">
          <x15:oledbPr connection="Provider=Microsoft.Mashup.OleDb.1;Data Source=$Workbook$;Location=monthly_store_targets;Extended Properties=&quot;&quot;">
            <x15:dbTables>
              <x15:dbTable name="monthly_store_targets"/>
            </x15:dbTables>
          </x15:oledbPr>
        </x15:connection>
      </ext>
    </extLst>
  </connection>
  <connection id="8" xr16:uid="{C52B6D8B-7F4F-465B-8986-271AEDBDEF5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<sst xmlns="http://schemas.openxmlformats.org/spreadsheetml/2006/main" count="310" uniqueCount="229">
  <si>
    <t>Store Name</t>
  </si>
  <si>
    <t>Thomas</t>
  </si>
  <si>
    <t>Valdez</t>
  </si>
  <si>
    <t>Novak PLC</t>
  </si>
  <si>
    <t>Miller</t>
  </si>
  <si>
    <t>Martinez</t>
  </si>
  <si>
    <t>Berg-Trujillo</t>
  </si>
  <si>
    <t>Myers-Lopez</t>
  </si>
  <si>
    <t>Lee-Myers</t>
  </si>
  <si>
    <t>Barron-Fleming</t>
  </si>
  <si>
    <t>Lopez</t>
  </si>
  <si>
    <t>Total Revenue</t>
  </si>
  <si>
    <t>COGS</t>
  </si>
  <si>
    <t>Profit Margin</t>
  </si>
  <si>
    <t>% Profit Margin</t>
  </si>
  <si>
    <t># Transaction</t>
  </si>
  <si>
    <t>Total Refund</t>
  </si>
  <si>
    <t>Refund Rate</t>
  </si>
  <si>
    <t># Products</t>
  </si>
  <si>
    <t>Qty Returned</t>
  </si>
  <si>
    <t>Total Qty</t>
  </si>
  <si>
    <t>Total Targets</t>
  </si>
  <si>
    <t>Grand Total</t>
  </si>
  <si>
    <t>Revenue</t>
  </si>
  <si>
    <t>Target</t>
  </si>
  <si>
    <t>variance</t>
  </si>
  <si>
    <t>Jan</t>
  </si>
  <si>
    <t>Feb</t>
  </si>
  <si>
    <t>Mar</t>
  </si>
  <si>
    <t>Apr</t>
  </si>
  <si>
    <t>May</t>
  </si>
  <si>
    <t>Jun</t>
  </si>
  <si>
    <t>Jul</t>
  </si>
  <si>
    <t>Aug</t>
  </si>
  <si>
    <t>Sep</t>
  </si>
  <si>
    <t>Oct</t>
  </si>
  <si>
    <t>Nov</t>
  </si>
  <si>
    <t>Dec</t>
  </si>
  <si>
    <t>Month</t>
  </si>
  <si>
    <t>highlight</t>
  </si>
  <si>
    <t>Large-1</t>
  </si>
  <si>
    <t>Large-2</t>
  </si>
  <si>
    <t>Variance</t>
  </si>
  <si>
    <t>Weekday</t>
  </si>
  <si>
    <t>Weekend</t>
  </si>
  <si>
    <t>WeekType</t>
  </si>
  <si>
    <t>Total Revenue2</t>
  </si>
  <si>
    <t>Quarter</t>
  </si>
  <si>
    <t>Q-1</t>
  </si>
  <si>
    <t>Q-2</t>
  </si>
  <si>
    <t>Q-3</t>
  </si>
  <si>
    <t>Q-4</t>
  </si>
  <si>
    <t>link to the above chart</t>
  </si>
  <si>
    <t>average</t>
  </si>
  <si>
    <t>Day</t>
  </si>
  <si>
    <t>Sun</t>
  </si>
  <si>
    <t>Mon</t>
  </si>
  <si>
    <t>Tue</t>
  </si>
  <si>
    <t>Wed</t>
  </si>
  <si>
    <t>Thu</t>
  </si>
  <si>
    <t>Fri</t>
  </si>
  <si>
    <t>Sat</t>
  </si>
  <si>
    <t>option</t>
  </si>
  <si>
    <t>combo box</t>
  </si>
  <si>
    <t>customer</t>
  </si>
  <si>
    <t>location</t>
  </si>
  <si>
    <t>Bobby Abbott</t>
  </si>
  <si>
    <t>Christine Hawkins</t>
  </si>
  <si>
    <t>Jeffery Powell</t>
  </si>
  <si>
    <t>John Brown</t>
  </si>
  <si>
    <t>Judith Simmons</t>
  </si>
  <si>
    <t>Kristine Barrett</t>
  </si>
  <si>
    <t>Laura Gross</t>
  </si>
  <si>
    <t>Lisa West</t>
  </si>
  <si>
    <t>Paul Noble</t>
  </si>
  <si>
    <t>Travis Ewing</t>
  </si>
  <si>
    <t>Full Name</t>
  </si>
  <si>
    <t>top 5 customers</t>
  </si>
  <si>
    <t>bottom 5 customers</t>
  </si>
  <si>
    <t>top 5 location</t>
  </si>
  <si>
    <t>Location</t>
  </si>
  <si>
    <t>Indiana</t>
  </si>
  <si>
    <t>New York</t>
  </si>
  <si>
    <t>California</t>
  </si>
  <si>
    <t>Florida</t>
  </si>
  <si>
    <t>Maryland</t>
  </si>
  <si>
    <t>Michigan</t>
  </si>
  <si>
    <t>Missouri</t>
  </si>
  <si>
    <t>Virginia</t>
  </si>
  <si>
    <t>Washington</t>
  </si>
  <si>
    <t>Wisconsin</t>
  </si>
  <si>
    <t>bottom 5 location</t>
  </si>
  <si>
    <t>Customer Table</t>
  </si>
  <si>
    <t>Location Table</t>
  </si>
  <si>
    <t>chart</t>
  </si>
  <si>
    <t xml:space="preserve">Caption: </t>
  </si>
  <si>
    <t># Customer</t>
  </si>
  <si>
    <t># locations</t>
  </si>
  <si>
    <t>profit margin by gender</t>
  </si>
  <si>
    <t>Gender</t>
  </si>
  <si>
    <t>Female</t>
  </si>
  <si>
    <t>Male</t>
  </si>
  <si>
    <t>profit by customer age</t>
  </si>
  <si>
    <t>Age Range</t>
  </si>
  <si>
    <t>0 - 20</t>
  </si>
  <si>
    <t>21 - 30</t>
  </si>
  <si>
    <t>31 - 40</t>
  </si>
  <si>
    <t>41 - 50</t>
  </si>
  <si>
    <t>Average of Customer Age</t>
  </si>
  <si>
    <t>50 +</t>
  </si>
  <si>
    <t>female</t>
  </si>
  <si>
    <t>icon</t>
  </si>
  <si>
    <t>●</t>
  </si>
  <si>
    <t>■</t>
  </si>
  <si>
    <t>new chart</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</si>
  <si>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</si>
  <si>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</si>
  <si>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</si>
  <si>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</si>
  <si>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</si>
  <si>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</si>
  <si>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</si>
  <si>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</si>
  <si>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</si>
  <si>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</si>
  <si>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</si>
  <si>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</si>
  <si>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</si>
  <si>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</si>
  <si>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</si>
  <si>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</si>
  <si>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</si>
  <si>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</si>
  <si>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</si>
  <si>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</si>
  <si>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</si>
  <si>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</si>
  <si>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</si>
  <si>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</si>
  <si>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</si>
  <si>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</si>
  <si>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</si>
  <si>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</si>
  <si>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</si>
  <si>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</si>
  <si>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</si>
  <si>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</si>
  <si>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</si>
  <si>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</si>
  <si>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</si>
  <si>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</si>
  <si>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</si>
  <si>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</si>
  <si>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</si>
  <si>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</si>
  <si>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</si>
  <si>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</si>
  <si>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</si>
  <si>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</si>
  <si>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</si>
  <si>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</si>
  <si>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</si>
  <si>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</si>
  <si>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</si>
  <si>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</si>
  <si>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</si>
  <si>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</si>
  <si>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</si>
  <si>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</si>
  <si>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</si>
  <si>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</si>
  <si>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</si>
  <si>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</si>
  <si>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</si>
  <si>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</si>
  <si>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</si>
  <si>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</si>
  <si>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</si>
  <si>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</si>
  <si>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</si>
  <si>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</si>
  <si>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</si>
  <si>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</si>
  <si>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</si>
  <si>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</si>
  <si>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</si>
  <si>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</si>
  <si>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</si>
  <si>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</si>
  <si>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</si>
  <si>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</si>
  <si>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</si>
  <si>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</si>
  <si>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</si>
  <si>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</si>
  <si>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</si>
  <si>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</si>
  <si>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</si>
  <si>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</si>
  <si>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</si>
  <si>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</si>
  <si>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</si>
  <si>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</si>
  <si>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</si>
  <si>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</si>
  <si>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</si>
  <si>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</si>
  <si>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</si>
  <si>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</si>
  <si>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</si>
  <si>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</si>
  <si>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</si>
  <si>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</si>
  <si>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</si>
  <si>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</si>
  <si>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</si>
  <si>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</si>
  <si>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Qty</t>
  </si>
  <si>
    <t>options</t>
  </si>
  <si>
    <t>Category</t>
  </si>
  <si>
    <t>Water</t>
  </si>
  <si>
    <t>Soft Drink</t>
  </si>
  <si>
    <t>Tea</t>
  </si>
  <si>
    <t>Sports Drink</t>
  </si>
  <si>
    <t>Alcoholic Beverage</t>
  </si>
  <si>
    <t>Coffee</t>
  </si>
  <si>
    <t>Energy Drink</t>
  </si>
  <si>
    <t>Juice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</si>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</sst>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
    <numFmt numFmtId="165" formatCode="0.00%;\-0.00%;0.00%"/>
    <numFmt numFmtId="166" formatCode="[&gt;999999999]&quot;$&quot;0.0,,,&quot;B&quot;;[&gt;999999]&quot;$&quot;0.0,,&quot;M&quot;;&quot;$&quot;0.0,&quot;K&quot;"/>
    <numFmt numFmtId="167" formatCode="\+0.0%;\-0.0%"/>
    <numFmt numFmtId="168" formatCode="[&gt;999999999]&quot;$&quot;0,,,&quot;B&quot;;[&gt;999999]&quot;$&quot;0,,&quot;M&quot;;&quot;$&quot;0,&quot;K&quot;"/>
    <numFmt numFmtId="169" formatCode="0.0%"/>
    <numFmt numFmtId="170" formatCode=";;"/>
    <numFmt numFmtId="171" formatCode="[&gt;999999999]&quot;$&quot;0.00,,,&quot;B&quot;;[&gt;999999]&quot;$&quot;0.00,,&quot;M&quot;;&quot;$&quot;0.00,&quot;K&quot;"/>
    <numFmt numFmtId="172" formatCode="0.0"/>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u/>
      <sz val="12"/>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rgb="FFD8E1F4"/>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2">
    <xf numFmtId="0" fontId="0" fillId="0" borderId="0"/>
    <xf numFmtId="9" fontId="1" fillId="0" borderId="0" applyFont="0" applyFill="0" applyBorder="0" applyAlignment="0" applyProtection="0"/>
  </cellStyleXfs>
  <cellXfs count="43">
    <xf numFmtId="0" fontId="0" fillId="0" borderId="0" xfId="0"/>
    <xf numFmtId="164" fontId="0" fillId="0" borderId="0" xfId="0" applyNumberFormat="1"/>
    <xf numFmtId="165" fontId="0" fillId="0" borderId="0" xfId="0" applyNumberFormat="1"/>
    <xf numFmtId="3" fontId="0" fillId="0" borderId="0" xfId="0" applyNumberFormat="1"/>
    <xf numFmtId="0" fontId="2" fillId="0" borderId="0" xfId="0" applyFont="1"/>
    <xf numFmtId="0" fontId="4" fillId="0" borderId="0" xfId="0" applyFont="1"/>
    <xf numFmtId="0" fontId="0" fillId="2" borderId="0" xfId="0" applyFill="1"/>
    <xf numFmtId="0" fontId="0" fillId="3" borderId="0" xfId="0" applyFill="1"/>
    <xf numFmtId="0" fontId="0" fillId="0" borderId="0" xfId="0" pivotButton="1"/>
    <xf numFmtId="166" fontId="0" fillId="0" borderId="0" xfId="0" applyNumberFormat="1"/>
    <xf numFmtId="167" fontId="0" fillId="0" borderId="0" xfId="1" applyNumberFormat="1" applyFont="1"/>
    <xf numFmtId="0" fontId="0" fillId="4" borderId="0" xfId="0" applyFill="1"/>
    <xf numFmtId="0" fontId="0" fillId="5" borderId="0" xfId="0" applyFill="1"/>
    <xf numFmtId="167" fontId="3" fillId="0" borderId="0" xfId="1" applyNumberFormat="1" applyFont="1" applyAlignment="1">
      <alignment horizontal="center" vertical="center"/>
    </xf>
    <xf numFmtId="0" fontId="0" fillId="0" borderId="1" xfId="0" pivotButton="1" applyBorder="1"/>
    <xf numFmtId="0" fontId="0" fillId="0" borderId="1" xfId="0" applyBorder="1"/>
    <xf numFmtId="166" fontId="0" fillId="0" borderId="1" xfId="0" applyNumberFormat="1" applyBorder="1"/>
    <xf numFmtId="168" fontId="0" fillId="0" borderId="1" xfId="0" applyNumberFormat="1" applyBorder="1"/>
    <xf numFmtId="167" fontId="0" fillId="0" borderId="1" xfId="1" applyNumberFormat="1" applyFont="1" applyBorder="1"/>
    <xf numFmtId="0" fontId="0" fillId="6" borderId="0" xfId="0" applyFill="1"/>
    <xf numFmtId="169" fontId="0" fillId="0" borderId="0" xfId="1" applyNumberFormat="1" applyFont="1"/>
    <xf numFmtId="0" fontId="0" fillId="0" borderId="0" xfId="0" applyAlignment="1">
      <alignment horizontal="center" vertical="center"/>
    </xf>
    <xf numFmtId="10" fontId="0" fillId="0" borderId="0" xfId="0" applyNumberFormat="1"/>
    <xf numFmtId="10" fontId="0" fillId="0" borderId="1" xfId="0" applyNumberFormat="1" applyBorder="1"/>
    <xf numFmtId="170" fontId="0" fillId="7" borderId="2" xfId="0" applyNumberFormat="1" applyFill="1" applyBorder="1"/>
    <xf numFmtId="170" fontId="0" fillId="7" borderId="3" xfId="0" applyNumberFormat="1" applyFill="1" applyBorder="1"/>
    <xf numFmtId="170" fontId="0" fillId="7" borderId="4" xfId="0" applyNumberFormat="1" applyFill="1" applyBorder="1"/>
    <xf numFmtId="170" fontId="0" fillId="7" borderId="5" xfId="0" applyNumberFormat="1" applyFill="1" applyBorder="1"/>
    <xf numFmtId="170" fontId="0" fillId="7" borderId="6" xfId="0" applyNumberFormat="1" applyFill="1" applyBorder="1"/>
    <xf numFmtId="170" fontId="0" fillId="7" borderId="7" xfId="0" applyNumberFormat="1" applyFill="1" applyBorder="1"/>
    <xf numFmtId="170" fontId="0" fillId="7" borderId="8" xfId="0" applyNumberFormat="1" applyFill="1" applyBorder="1"/>
    <xf numFmtId="170" fontId="0" fillId="7" borderId="9" xfId="0" applyNumberFormat="1" applyFill="1" applyBorder="1"/>
    <xf numFmtId="170" fontId="0" fillId="7" borderId="10" xfId="0" applyNumberFormat="1" applyFill="1" applyBorder="1"/>
    <xf numFmtId="171" fontId="0" fillId="0" borderId="0" xfId="0" applyNumberFormat="1"/>
    <xf numFmtId="0" fontId="0" fillId="7" borderId="0" xfId="0" applyFill="1"/>
    <xf numFmtId="167" fontId="0" fillId="0" borderId="1" xfId="0" applyNumberFormat="1" applyBorder="1"/>
    <xf numFmtId="0" fontId="2" fillId="0" borderId="1" xfId="0" applyFont="1" applyBorder="1"/>
    <xf numFmtId="0" fontId="0" fillId="5" borderId="1" xfId="0" applyFill="1" applyBorder="1"/>
    <xf numFmtId="0" fontId="5" fillId="0" borderId="0" xfId="0" applyFont="1"/>
    <xf numFmtId="167" fontId="0" fillId="0" borderId="0" xfId="0" applyNumberFormat="1"/>
    <xf numFmtId="172" fontId="0" fillId="0" borderId="0" xfId="0" applyNumberFormat="1"/>
    <xf numFmtId="9" fontId="0" fillId="0" borderId="0" xfId="1" applyFont="1" applyAlignment="1">
      <alignment horizontal="center" vertical="center"/>
    </xf>
    <xf numFmtId="0" fontId="0" fillId="0" borderId="0" xfId="0" applyNumberFormat="1"/>
  </cellXfs>
  <cellStyles count="2">
    <cellStyle name="Normal" xfId="0" builtinId="0"/>
    <cellStyle name="Per cent" xfId="1" builtinId="5"/>
  </cellStyles>
  <dxfs count="59">
    <dxf>
      <font>
        <b val="0"/>
        <i/>
        <u/>
        <sz val="16"/>
        <color theme="0"/>
      </font>
      <fill>
        <patternFill>
          <bgColor rgb="FF333F50"/>
        </patternFill>
      </fill>
      <border diagonalUp="0" diagonalDown="0">
        <left/>
        <right/>
        <top/>
        <bottom/>
        <vertical/>
        <horizontal/>
      </border>
    </dxf>
    <dxf>
      <font>
        <b/>
        <i val="0"/>
        <sz val="11"/>
      </font>
      <fill>
        <patternFill patternType="solid">
          <bgColor rgb="FF333F50"/>
        </patternFill>
      </fill>
      <border diagonalUp="0" diagonalDown="0">
        <left/>
        <right/>
        <top/>
        <bottom/>
        <vertical/>
        <horizontal/>
      </border>
    </dxf>
    <dxf>
      <numFmt numFmtId="0" formatCode="General"/>
    </dxf>
    <dxf>
      <numFmt numFmtId="171" formatCode="[&gt;999999999]&quot;$&quot;0.00,,,&quot;B&quot;;[&gt;999999]&quot;$&quot;0.00,,&quot;M&quot;;&quot;$&quot;0.00,&quot;K&quot;"/>
    </dxf>
    <dxf>
      <numFmt numFmtId="0" formatCode="General"/>
    </dxf>
    <dxf>
      <numFmt numFmtId="171" formatCode="[&gt;999999999]&quot;$&quot;0.00,,,&quot;B&quot;;[&gt;999999]&quot;$&quot;0.00,,&quot;M&quot;;&quot;$&quot;0.00,&quot;K&quot;"/>
    </dxf>
    <dxf>
      <numFmt numFmtId="172" formatCode="0.0"/>
    </dxf>
    <dxf>
      <numFmt numFmtId="167" formatCode="\+0.0%;\-0.0%"/>
    </dxf>
    <dxf>
      <numFmt numFmtId="166" formatCode="[&gt;999999999]&quot;$&quot;0.0,,,&quot;B&quot;;[&gt;999999]&quot;$&quot;0.0,,&quot;M&quot;;&quot;$&quot;0.0,&quot;K&quot;"/>
    </dxf>
    <dxf>
      <numFmt numFmtId="14" formatCode="0.00%"/>
    </dxf>
    <dxf>
      <numFmt numFmtId="0" formatCode="General"/>
    </dxf>
    <dxf>
      <numFmt numFmtId="166" formatCode="[&gt;999999999]&quot;$&quot;0.0,,,&quot;B&quot;;[&gt;999999]&quot;$&quot;0.0,,&quot;M&quot;;&quot;$&quot;0.0,&quot;K&quot;"/>
    </dxf>
    <dxf>
      <numFmt numFmtId="0" formatCode="General"/>
    </dxf>
    <dxf>
      <numFmt numFmtId="0" formatCode="General"/>
    </dxf>
    <dxf>
      <numFmt numFmtId="171" formatCode="[&gt;999999999]&quot;$&quot;0.00,,,&quot;B&quot;;[&gt;999999]&quot;$&quot;0.00,,&quot;M&quot;;&quot;$&quot;0.00,&quot;K&quot;"/>
    </dxf>
    <dxf>
      <numFmt numFmtId="0" formatCode="General"/>
    </dxf>
    <dxf>
      <numFmt numFmtId="0" formatCode="General"/>
    </dxf>
    <dxf>
      <numFmt numFmtId="171" formatCode="[&gt;999999999]&quot;$&quot;0.00,,,&quot;B&quot;;[&gt;999999]&quot;$&quot;0.00,,&quot;M&quot;;&quot;$&quot;0.00,&quot;K&quot;"/>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gt;999999999]&quot;$&quot;0,,,&quot;B&quot;;[&gt;999999]&quot;$&quot;0,,&quot;M&quot;;&quot;$&quot;0,&quot;K&quot;"/>
    </dxf>
    <dxf>
      <numFmt numFmtId="166" formatCode="[&gt;999999999]&quot;$&quot;0.0,,,&quot;B&quot;;[&gt;999999]&quot;$&quot;0.0,,&quot;M&quot;;&quot;$&quot;0.0,&quot;K&quot;"/>
    </dxf>
    <dxf>
      <numFmt numFmtId="14" formatCode="0.00%"/>
    </dxf>
    <dxf>
      <numFmt numFmtId="167"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gt;999999999]&quot;$&quot;0,,,&quot;B&quot;;[&gt;999999]&quot;$&quot;0,,&quot;M&quot;;&quot;$&quot;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gt;999999999]&quot;$&quot;0,,,&quot;B&quot;;[&gt;999999]&quot;$&quot;0,,&quot;M&quot;;&quot;$&quot;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gt;999999999]&quot;$&quot;0,,,&quot;B&quot;;[&gt;999999]&quot;$&quot;0,,&quot;M&quot;;&quot;$&quot;0,&quot;K&quot;"/>
    </dxf>
    <dxf>
      <numFmt numFmtId="14" formatCode="0.00%"/>
    </dxf>
    <dxf>
      <numFmt numFmtId="166" formatCode="[&gt;999999999]&quot;$&quot;0.0,,,&quot;B&quot;;[&gt;999999]&quot;$&quot;0.0,,&quot;M&quot;;&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gt;999999999]&quot;$&quot;0,,,&quot;B&quot;;[&gt;999999]&quot;$&quot;0,,&quot;M&quot;;&quot;$&quot;0,&quot;K&quot;"/>
    </dxf>
    <dxf>
      <numFmt numFmtId="166" formatCode="[&gt;999999999]&quot;$&quot;0.0,,,&quot;B&quot;;[&gt;999999]&quot;$&quot;0.0,,&quot;M&quot;;&quot;$&quot;0.0,&quot;K&quot;"/>
    </dxf>
    <dxf>
      <numFmt numFmtId="14" formatCode="0.00%"/>
    </dxf>
    <dxf>
      <numFmt numFmtId="167" formatCode="\+0.0%;\-0.0%"/>
    </dxf>
    <dxf>
      <numFmt numFmtId="166" formatCode="[&gt;999999999]&quot;$&quot;0.0,,,&quot;B&quot;;[&gt;999999]&quot;$&quot;0.0,,&quot;M&quot;;&quot;$&quot;0.0,&quot;K&quot;"/>
    </dxf>
    <dxf>
      <numFmt numFmtId="166" formatCode="[&gt;999999999]&quot;$&quot;0.0,,,&quot;B&quot;;[&gt;999999]&quot;$&quot;0.0,,&quot;M&quot;;&quot;$&quot;0.0,&quot;K&quot;"/>
    </dxf>
    <dxf>
      <numFmt numFmtId="166" formatCode="[&gt;999999999]&quot;$&quot;0.0,,,&quot;B&quot;;[&gt;999999]&quot;$&quot;0.0,,&quot;M&quot;;&quot;$&quot;0.0,&quot;K&quot;"/>
    </dxf>
    <dxf>
      <numFmt numFmtId="166" formatCode="[&gt;999999999]&quot;$&quot;0.0,,,&quot;B&quot;;[&gt;999999]&quot;$&quot;0.0,,&quot;M&quot;;&quot;$&quot;0.0,&quot;K&quot;"/>
    </dxf>
    <dxf>
      <font>
        <color rgb="FF0070C0"/>
      </font>
    </dxf>
    <dxf>
      <font>
        <color rgb="FF9FE6FF"/>
      </font>
    </dxf>
    <dxf>
      <font>
        <b/>
        <i val="0"/>
        <color rgb="FF92D050"/>
      </font>
    </dxf>
    <dxf>
      <font>
        <b/>
        <i val="0"/>
        <color rgb="FFFF0000"/>
      </font>
    </dxf>
    <dxf>
      <font>
        <color rgb="FF0070C0"/>
      </font>
      <fill>
        <patternFill>
          <bgColor rgb="FF616161"/>
        </patternFill>
      </fill>
    </dxf>
    <dxf>
      <font>
        <color rgb="FF0070C0"/>
      </font>
      <fill>
        <patternFill>
          <bgColor rgb="FF1277A3"/>
        </patternFill>
      </fill>
    </dxf>
    <dxf>
      <font>
        <color rgb="FFFF0000"/>
      </font>
      <fill>
        <patternFill patternType="none">
          <bgColor auto="1"/>
        </patternFill>
      </fill>
    </dxf>
    <dxf>
      <font>
        <color rgb="FF92D050"/>
      </font>
    </dxf>
    <dxf>
      <font>
        <b/>
        <i/>
        <sz val="14"/>
        <color theme="3" tint="-0.24994659260841701"/>
      </font>
      <fill>
        <patternFill>
          <bgColor theme="0"/>
        </patternFill>
      </fill>
    </dxf>
    <dxf>
      <fill>
        <patternFill patternType="none">
          <bgColor auto="1"/>
        </patternFill>
      </fill>
      <border diagonalUp="0" diagonalDown="0">
        <left/>
        <right/>
        <top/>
        <bottom/>
        <vertical/>
        <horizontal/>
      </border>
    </dxf>
  </dxfs>
  <tableStyles count="2" defaultTableStyle="TableStyleMedium2" defaultPivotStyle="PivotStyleLight16">
    <tableStyle name="calender" pivot="0" table="0" count="4" xr9:uid="{342CA90A-FE73-4C67-999C-3DDD3574896A}">
      <tableStyleElement type="wholeTable" dxfId="58"/>
      <tableStyleElement type="headerRow" dxfId="57"/>
    </tableStyle>
    <tableStyle name="slicers" pivot="0" table="0" count="4" xr9:uid="{802DD36B-0F27-47A2-A453-B2BC8453CC76}">
      <tableStyleElement type="wholeTable" dxfId="1"/>
      <tableStyleElement type="headerRow" dxfId="0"/>
    </tableStyle>
  </tableStyles>
  <colors>
    <mruColors>
      <color rgb="FF70C7E6"/>
      <color rgb="FF9FE6FF"/>
      <color rgb="FF333F50"/>
      <color rgb="FF005392"/>
      <color rgb="FF0070C0"/>
      <color rgb="FF1F8CB3"/>
      <color rgb="FF1277A3"/>
      <color rgb="FF616161"/>
      <color rgb="FFD8E1F4"/>
    </mruColors>
  </colors>
  <extLst>
    <ext xmlns:x14="http://schemas.microsoft.com/office/spreadsheetml/2009/9/main" uri="{46F421CA-312F-682f-3DD2-61675219B42D}">
      <x14:dxfs count="4">
        <dxf>
          <font>
            <b/>
            <i val="0"/>
            <sz val="12"/>
            <color theme="0"/>
          </font>
          <fill>
            <patternFill>
              <bgColor rgb="FF333F50"/>
            </patternFill>
          </fill>
          <border diagonalUp="0" diagonalDown="0">
            <left/>
            <right/>
            <top/>
            <bottom style="thick">
              <color theme="0" tint="-0.24994659260841701"/>
            </bottom>
            <vertical/>
            <horizontal/>
          </border>
        </dxf>
        <dxf>
          <font>
            <b val="0"/>
            <i/>
            <color theme="0" tint="-0.24994659260841701"/>
          </font>
          <fill>
            <patternFill>
              <bgColor rgb="FF333F50"/>
            </patternFill>
          </fill>
          <border diagonalUp="0" diagonalDown="0">
            <left/>
            <right/>
            <top/>
            <bottom style="thin">
              <color theme="0" tint="-0.14996795556505021"/>
            </bottom>
            <vertical/>
            <horizontal/>
          </border>
        </dxf>
        <dxf>
          <font>
            <b/>
            <i val="0"/>
            <sz val="12"/>
            <color theme="1" tint="0.34998626667073579"/>
          </font>
          <fill>
            <patternFill>
              <bgColor theme="0"/>
            </patternFill>
          </fill>
          <border diagonalUp="0" diagonalDown="0">
            <left/>
            <right/>
            <top/>
            <bottom style="thick">
              <color theme="1" tint="0.14996795556505021"/>
            </bottom>
            <vertical/>
            <horizontal/>
          </border>
        </dxf>
        <dxf>
          <font>
            <b val="0"/>
            <i/>
            <color theme="0" tint="-0.499984740745262"/>
          </font>
          <fill>
            <patternFill>
              <bgColor theme="0"/>
            </patternFill>
          </fill>
          <border diagonalUp="0" diagonalDown="0">
            <left/>
            <right/>
            <top/>
            <bottom style="thin">
              <color theme="0" tint="-0.14996795556505021"/>
            </bottom>
            <vertical/>
            <horizontal/>
          </border>
        </dxf>
      </x14:dxfs>
    </ext>
    <ext xmlns:x14="http://schemas.microsoft.com/office/spreadsheetml/2009/9/main" uri="{EB79DEF2-80B8-43e5-95BD-54CBDDF9020C}">
      <x14:slicerStyles defaultSlicerStyle="SlicerStyleLight1">
        <x14:slicerStyle name="calender">
          <x14:slicerStyleElements>
            <x14:slicerStyleElement type="unselectedItemWithData" dxfId="3"/>
            <x14:slicerStyleElement type="selectedItemWithData" dxfId="2"/>
          </x14:slicerStyleElements>
        </x14:slicerStyle>
        <x14:slicerStyle name="slicers">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5.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pivotCacheDefinition" Target="pivotCache/pivotCacheDefinition1.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1.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3.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microsoft.com/office/2007/relationships/slicerCache" Target="slicerCaches/slicerCache2.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2'!$H$2</c:f>
              <c:strCache>
                <c:ptCount val="1"/>
                <c:pt idx="0">
                  <c:v>Total Revenue</c:v>
                </c:pt>
              </c:strCache>
            </c:strRef>
          </c:tx>
          <c:spPr>
            <a:ln w="28575" cap="rnd">
              <a:solidFill>
                <a:srgbClr val="0070C0"/>
              </a:solidFill>
              <a:round/>
            </a:ln>
            <a:effectLst/>
          </c:spPr>
          <c:marker>
            <c:symbol val="circle"/>
            <c:size val="2"/>
            <c:spPr>
              <a:solidFill>
                <a:srgbClr val="0070C0"/>
              </a:solidFill>
              <a:ln w="41275" cap="flat">
                <a:solidFill>
                  <a:srgbClr val="0070C0"/>
                </a:solidFill>
              </a:ln>
              <a:effectLst/>
            </c:spPr>
          </c:marker>
          <c:dLbls>
            <c:dLbl>
              <c:idx val="0"/>
              <c:tx>
                <c:rich>
                  <a:bodyPr/>
                  <a:lstStyle/>
                  <a:p>
                    <a:fld id="{9DEC7516-68D1-45BE-9EF6-0ADDAC03A38B}"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EE-40E8-B15A-CBC5222BA48E}"/>
                </c:ext>
              </c:extLst>
            </c:dLbl>
            <c:dLbl>
              <c:idx val="1"/>
              <c:tx>
                <c:rich>
                  <a:bodyPr/>
                  <a:lstStyle/>
                  <a:p>
                    <a:fld id="{9504312E-B9A4-4EB0-BD26-D971781CB73A}"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4EE-40E8-B15A-CBC5222BA48E}"/>
                </c:ext>
              </c:extLst>
            </c:dLbl>
            <c:dLbl>
              <c:idx val="2"/>
              <c:tx>
                <c:rich>
                  <a:bodyPr/>
                  <a:lstStyle/>
                  <a:p>
                    <a:fld id="{135A8209-54EE-43EF-B672-6E12D6C98D1D}"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4EE-40E8-B15A-CBC5222BA48E}"/>
                </c:ext>
              </c:extLst>
            </c:dLbl>
            <c:dLbl>
              <c:idx val="3"/>
              <c:tx>
                <c:rich>
                  <a:bodyPr/>
                  <a:lstStyle/>
                  <a:p>
                    <a:fld id="{93DD4429-66F0-41B2-A4B2-B8E0F737652E}"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4EE-40E8-B15A-CBC5222BA48E}"/>
                </c:ext>
              </c:extLst>
            </c:dLbl>
            <c:dLbl>
              <c:idx val="4"/>
              <c:tx>
                <c:rich>
                  <a:bodyPr/>
                  <a:lstStyle/>
                  <a:p>
                    <a:fld id="{FAE1BAB6-6702-44F2-AAA9-A415990DE400}"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4EE-40E8-B15A-CBC5222BA48E}"/>
                </c:ext>
              </c:extLst>
            </c:dLbl>
            <c:dLbl>
              <c:idx val="5"/>
              <c:tx>
                <c:rich>
                  <a:bodyPr/>
                  <a:lstStyle/>
                  <a:p>
                    <a:fld id="{E847A2CA-758F-456E-990A-7CDA724F2420}"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4EE-40E8-B15A-CBC5222BA48E}"/>
                </c:ext>
              </c:extLst>
            </c:dLbl>
            <c:dLbl>
              <c:idx val="6"/>
              <c:tx>
                <c:rich>
                  <a:bodyPr/>
                  <a:lstStyle/>
                  <a:p>
                    <a:fld id="{1A2091C1-06EA-41EB-97FF-89B5F26E9645}"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4EE-40E8-B15A-CBC5222BA48E}"/>
                </c:ext>
              </c:extLst>
            </c:dLbl>
            <c:dLbl>
              <c:idx val="7"/>
              <c:tx>
                <c:rich>
                  <a:bodyPr/>
                  <a:lstStyle/>
                  <a:p>
                    <a:fld id="{E8BDA69C-0C87-49D7-B066-BDFC5B2C329E}"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4EE-40E8-B15A-CBC5222BA48E}"/>
                </c:ext>
              </c:extLst>
            </c:dLbl>
            <c:dLbl>
              <c:idx val="8"/>
              <c:tx>
                <c:rich>
                  <a:bodyPr/>
                  <a:lstStyle/>
                  <a:p>
                    <a:fld id="{D7F0A4D4-64F5-4428-8E64-9B83986C03BB}"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4EE-40E8-B15A-CBC5222BA48E}"/>
                </c:ext>
              </c:extLst>
            </c:dLbl>
            <c:dLbl>
              <c:idx val="9"/>
              <c:tx>
                <c:rich>
                  <a:bodyPr/>
                  <a:lstStyle/>
                  <a:p>
                    <a:fld id="{02DCA282-7A9B-4ABE-9FA9-D053303DA00F}"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4EE-40E8-B15A-CBC5222BA48E}"/>
                </c:ext>
              </c:extLst>
            </c:dLbl>
            <c:dLbl>
              <c:idx val="10"/>
              <c:tx>
                <c:rich>
                  <a:bodyPr/>
                  <a:lstStyle/>
                  <a:p>
                    <a:fld id="{E6CF897B-40C6-45D9-ABDF-2CA1C20239F5}"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4EE-40E8-B15A-CBC5222BA48E}"/>
                </c:ext>
              </c:extLst>
            </c:dLbl>
            <c:dLbl>
              <c:idx val="11"/>
              <c:tx>
                <c:rich>
                  <a:bodyPr/>
                  <a:lstStyle/>
                  <a:p>
                    <a:fld id="{A2529005-0EE7-4854-A60B-FA38DD27F867}"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4EE-40E8-B15A-CBC5222BA4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2'!$G$3:$G$14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2'!$H$3:$H$14</c:f>
              <c:numCache>
                <c:formatCode>[&gt;999999999]"$"0,,,"B";[&gt;999999]"$"0,,"M";"$"0,"K"</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443447.43000000028</c:v>
                </c:pt>
                <c:pt idx="9">
                  <c:v>458984.37999999971</c:v>
                </c:pt>
                <c:pt idx="10">
                  <c:v>462537.40999999939</c:v>
                </c:pt>
                <c:pt idx="11">
                  <c:v>441225.2900000001</c:v>
                </c:pt>
              </c:numCache>
            </c:numRef>
          </c:val>
          <c:smooth val="1"/>
          <c:extLst>
            <c:ext xmlns:c15="http://schemas.microsoft.com/office/drawing/2012/chart" uri="{02D57815-91ED-43cb-92C2-25804820EDAC}">
              <c15:datalabelsRange>
                <c15:f>'Analysis 2'!$J$3:$J$14</c15:f>
                <c15:dlblRangeCache>
                  <c:ptCount val="12"/>
                  <c:pt idx="4">
                    <c:v>$481K</c:v>
                  </c:pt>
                  <c:pt idx="7">
                    <c:v>$486K</c:v>
                  </c:pt>
                </c15:dlblRangeCache>
              </c15:datalabelsRange>
            </c:ext>
            <c:ext xmlns:c16="http://schemas.microsoft.com/office/drawing/2014/chart" uri="{C3380CC4-5D6E-409C-BE32-E72D297353CC}">
              <c16:uniqueId val="{0000000C-44EE-40E8-B15A-CBC5222BA48E}"/>
            </c:ext>
          </c:extLst>
        </c:ser>
        <c:ser>
          <c:idx val="1"/>
          <c:order val="1"/>
          <c:tx>
            <c:strRef>
              <c:f>'Analysis 2'!$I$2</c:f>
              <c:strCache>
                <c:ptCount val="1"/>
                <c:pt idx="0">
                  <c:v>Total Targets</c:v>
                </c:pt>
              </c:strCache>
            </c:strRef>
          </c:tx>
          <c:spPr>
            <a:ln w="28575" cap="rnd">
              <a:solidFill>
                <a:schemeClr val="bg1">
                  <a:lumMod val="65000"/>
                </a:schemeClr>
              </a:solidFill>
              <a:round/>
            </a:ln>
            <a:effectLst/>
          </c:spPr>
          <c:marker>
            <c:symbol val="circle"/>
            <c:size val="2"/>
            <c:spPr>
              <a:solidFill>
                <a:schemeClr val="bg1">
                  <a:lumMod val="50000"/>
                  <a:alpha val="91000"/>
                </a:schemeClr>
              </a:solidFill>
              <a:ln w="41275">
                <a:solidFill>
                  <a:schemeClr val="bg1">
                    <a:lumMod val="50000"/>
                  </a:schemeClr>
                </a:solidFill>
              </a:ln>
              <a:effectLst/>
            </c:spPr>
          </c:marker>
          <c:cat>
            <c:strRef>
              <c:f>'Analysis 2'!$G$3:$G$14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2'!$I$3:$I$14</c:f>
              <c:numCache>
                <c:formatCode>[&gt;999999999]"$"0,,,"B";[&gt;999999]"$"0,,"M";"$"0,"K"</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44EE-40E8-B15A-CBC5222BA48E}"/>
            </c:ext>
          </c:extLst>
        </c:ser>
        <c:dLbls>
          <c:showLegendKey val="0"/>
          <c:showVal val="0"/>
          <c:showCatName val="0"/>
          <c:showSerName val="0"/>
          <c:showPercent val="0"/>
          <c:showBubbleSize val="0"/>
        </c:dLbls>
        <c:marker val="1"/>
        <c:smooth val="0"/>
        <c:axId val="672204495"/>
        <c:axId val="672203055"/>
      </c:lineChart>
      <c:catAx>
        <c:axId val="6722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203055"/>
        <c:crosses val="autoZero"/>
        <c:auto val="1"/>
        <c:lblAlgn val="ctr"/>
        <c:lblOffset val="100"/>
        <c:noMultiLvlLbl val="0"/>
      </c:catAx>
      <c:valAx>
        <c:axId val="672203055"/>
        <c:scaling>
          <c:orientation val="minMax"/>
        </c:scaling>
        <c:delete val="0"/>
        <c:axPos val="l"/>
        <c:numFmt formatCode="[&gt;999999999]&quot;$&quot;0,,,&quot;B&quot;;[&gt;999999]&quot;$&quot;0,,&quot;M&quot;;&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20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2'!$M$2</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2'!$L$3:$L$14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2'!$M$3:$M$14</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-7.7522420521259575E-3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F380-4376-A937-0DE73C29698C}"/>
            </c:ext>
          </c:extLst>
        </c:ser>
        <c:dLbls>
          <c:dLblPos val="outEnd"/>
          <c:showLegendKey val="0"/>
          <c:showVal val="1"/>
          <c:showCatName val="0"/>
          <c:showSerName val="0"/>
          <c:showPercent val="0"/>
          <c:showBubbleSize val="0"/>
        </c:dLbls>
        <c:gapWidth val="59"/>
        <c:overlap val="-27"/>
        <c:axId val="768263663"/>
        <c:axId val="768264143"/>
      </c:barChart>
      <c:catAx>
        <c:axId val="768263663"/>
        <c:scaling>
          <c:orientation val="minMax"/>
        </c:scaling>
        <c:delete val="1"/>
        <c:axPos val="b"/>
        <c:numFmt formatCode="General" sourceLinked="1"/>
        <c:majorTickMark val="out"/>
        <c:minorTickMark val="none"/>
        <c:tickLblPos val="nextTo"/>
        <c:crossAx val="768264143"/>
        <c:crosses val="autoZero"/>
        <c:auto val="1"/>
        <c:lblAlgn val="ctr"/>
        <c:lblOffset val="100"/>
        <c:noMultiLvlLbl val="0"/>
      </c:catAx>
      <c:valAx>
        <c:axId val="768264143"/>
        <c:scaling>
          <c:orientation val="minMax"/>
        </c:scaling>
        <c:delete val="1"/>
        <c:axPos val="l"/>
        <c:numFmt formatCode="\+0.0%;\-0.0%" sourceLinked="1"/>
        <c:majorTickMark val="out"/>
        <c:minorTickMark val="none"/>
        <c:tickLblPos val="nextTo"/>
        <c:crossAx val="7682636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046859272637335E-2"/>
          <c:y val="0.33294916780699746"/>
          <c:w val="0.85390628145472536"/>
          <c:h val="0.51560291198154351"/>
        </c:manualLayout>
      </c:layout>
      <c:barChart>
        <c:barDir val="col"/>
        <c:grouping val="clustered"/>
        <c:varyColors val="0"/>
        <c:ser>
          <c:idx val="0"/>
          <c:order val="0"/>
          <c:tx>
            <c:strRef>
              <c:f>'Analysis 2'!$C$51</c:f>
              <c:strCache>
                <c:ptCount val="1"/>
                <c:pt idx="0">
                  <c:v>Total Revenue</c:v>
                </c:pt>
              </c:strCache>
            </c:strRef>
          </c:tx>
          <c:spPr>
            <a:solidFill>
              <a:srgbClr val="70C7E6"/>
            </a:solidFill>
            <a:ln>
              <a:noFill/>
            </a:ln>
            <a:effectLst/>
          </c:spPr>
          <c:invertIfNegative val="0"/>
          <c:dLbls>
            <c:dLbl>
              <c:idx val="0"/>
              <c:tx>
                <c:rich>
                  <a:bodyPr/>
                  <a:lstStyle/>
                  <a:p>
                    <a:fld id="{3F75F8DC-886C-49DD-8EEF-BB47E5999EEE}" type="CELLRANGE">
                      <a:rPr lang="en-US"/>
                      <a:pPr/>
                      <a:t>[CELLRANGE]</a:t>
                    </a:fld>
                    <a:endParaRPr lang="en-US" baseline="0"/>
                  </a:p>
                  <a:p>
                    <a:fld id="{276AF4ED-7178-49DE-A8C5-1E721CDD2AEB}"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7FFC-4026-A60D-09203C230832}"/>
                </c:ext>
              </c:extLst>
            </c:dLbl>
            <c:dLbl>
              <c:idx val="1"/>
              <c:tx>
                <c:rich>
                  <a:bodyPr/>
                  <a:lstStyle/>
                  <a:p>
                    <a:fld id="{45C98710-47CE-420D-AC72-B8A4680857A6}" type="CELLRANGE">
                      <a:rPr lang="en-US"/>
                      <a:pPr/>
                      <a:t>[CELLRANGE]</a:t>
                    </a:fld>
                    <a:endParaRPr lang="en-US" baseline="0"/>
                  </a:p>
                  <a:p>
                    <a:fld id="{ACA16FA3-A39F-445A-8F76-997F92C4A3B7}"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7FFC-4026-A60D-09203C230832}"/>
                </c:ext>
              </c:extLst>
            </c:dLbl>
            <c:dLbl>
              <c:idx val="2"/>
              <c:tx>
                <c:rich>
                  <a:bodyPr/>
                  <a:lstStyle/>
                  <a:p>
                    <a:fld id="{52EF353F-CE84-4F34-A376-4E4CB98795C0}" type="CELLRANGE">
                      <a:rPr lang="en-US"/>
                      <a:pPr/>
                      <a:t>[CELLRANGE]</a:t>
                    </a:fld>
                    <a:endParaRPr lang="en-US" baseline="0"/>
                  </a:p>
                  <a:p>
                    <a:fld id="{AA8E995C-CDAC-4B27-8F77-2A0930FC0DD6}"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7FFC-4026-A60D-09203C230832}"/>
                </c:ext>
              </c:extLst>
            </c:dLbl>
            <c:dLbl>
              <c:idx val="3"/>
              <c:tx>
                <c:rich>
                  <a:bodyPr/>
                  <a:lstStyle/>
                  <a:p>
                    <a:fld id="{28B9085B-B499-4CAC-802A-0DFA629C2F26}" type="CELLRANGE">
                      <a:rPr lang="en-US"/>
                      <a:pPr/>
                      <a:t>[CELLRANGE]</a:t>
                    </a:fld>
                    <a:endParaRPr lang="en-US" baseline="0"/>
                  </a:p>
                  <a:p>
                    <a:fld id="{AB4D4657-F274-491D-BBBA-80B65B3AF1E2}"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7FFC-4026-A60D-09203C230832}"/>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2'!$B$52:$B$55</c:f>
              <c:strCache>
                <c:ptCount val="4"/>
                <c:pt idx="0">
                  <c:v>Q-1</c:v>
                </c:pt>
                <c:pt idx="1">
                  <c:v>Q-2</c:v>
                </c:pt>
                <c:pt idx="2">
                  <c:v>Q-3</c:v>
                </c:pt>
                <c:pt idx="3">
                  <c:v>Q-4</c:v>
                </c:pt>
              </c:strCache>
            </c:strRef>
          </c:cat>
          <c:val>
            <c:numRef>
              <c:f>'Analysis 2'!$C$52:$C$55</c:f>
              <c:numCache>
                <c:formatCode>[&gt;999999999]"$"0.0,,,"B";[&gt;999999]"$"0.0,,"M";"$"0.0,"K"</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2'!$D$43:$D$46</c15:f>
                <c15:dlblRangeCache>
                  <c:ptCount val="4"/>
                  <c:pt idx="1">
                    <c:v>+3.6%</c:v>
                  </c:pt>
                  <c:pt idx="2">
                    <c:v>-1.6%</c:v>
                  </c:pt>
                  <c:pt idx="3">
                    <c:v>-0.0%</c:v>
                  </c:pt>
                </c15:dlblRangeCache>
              </c15:datalabelsRange>
            </c:ext>
            <c:ext xmlns:c16="http://schemas.microsoft.com/office/drawing/2014/chart" uri="{C3380CC4-5D6E-409C-BE32-E72D297353CC}">
              <c16:uniqueId val="{00000004-7FFC-4026-A60D-09203C230832}"/>
            </c:ext>
          </c:extLst>
        </c:ser>
        <c:ser>
          <c:idx val="1"/>
          <c:order val="1"/>
          <c:tx>
            <c:strRef>
              <c:f>'Analysis 2'!$D$51</c:f>
              <c:strCache>
                <c:ptCount val="1"/>
                <c:pt idx="0">
                  <c:v>highlight</c:v>
                </c:pt>
              </c:strCache>
            </c:strRef>
          </c:tx>
          <c:spPr>
            <a:solidFill>
              <a:srgbClr val="1F8CB3"/>
            </a:solidFill>
            <a:ln>
              <a:noFill/>
            </a:ln>
            <a:effectLst/>
          </c:spPr>
          <c:invertIfNegative val="0"/>
          <c:val>
            <c:numRef>
              <c:f>'Analysis 2'!$D$52:$D$55</c:f>
              <c:numCache>
                <c:formatCode>[&gt;999999999]"$"0.0,,,"B";[&gt;999999]"$"0.0,,"M";"$"0.0,"K"</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7FFC-4026-A60D-09203C230832}"/>
            </c:ext>
          </c:extLst>
        </c:ser>
        <c:dLbls>
          <c:showLegendKey val="0"/>
          <c:showVal val="0"/>
          <c:showCatName val="0"/>
          <c:showSerName val="0"/>
          <c:showPercent val="0"/>
          <c:showBubbleSize val="0"/>
        </c:dLbls>
        <c:gapWidth val="78"/>
        <c:overlap val="100"/>
        <c:axId val="747647135"/>
        <c:axId val="747646175"/>
      </c:barChart>
      <c:lineChart>
        <c:grouping val="standard"/>
        <c:varyColors val="0"/>
        <c:ser>
          <c:idx val="2"/>
          <c:order val="2"/>
          <c:tx>
            <c:strRef>
              <c:f>'Analysis 2'!$E$51</c:f>
              <c:strCache>
                <c:ptCount val="1"/>
                <c:pt idx="0">
                  <c:v>average</c:v>
                </c:pt>
              </c:strCache>
            </c:strRef>
          </c:tx>
          <c:spPr>
            <a:ln w="28575" cap="rnd">
              <a:solidFill>
                <a:schemeClr val="accent3"/>
              </a:solidFill>
              <a:prstDash val="dash"/>
              <a:round/>
            </a:ln>
            <a:effectLst/>
          </c:spPr>
          <c:marker>
            <c:symbol val="none"/>
          </c:marker>
          <c:val>
            <c:numRef>
              <c:f>'Analysis 2'!$E$52:$E$55</c:f>
              <c:numCache>
                <c:formatCode>[&gt;999999999]"$"0.0,,,"B";[&gt;999999]"$"0.0,,"M";"$"0.0,"K"</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7FFC-4026-A60D-09203C230832}"/>
            </c:ext>
          </c:extLst>
        </c:ser>
        <c:dLbls>
          <c:showLegendKey val="0"/>
          <c:showVal val="0"/>
          <c:showCatName val="0"/>
          <c:showSerName val="0"/>
          <c:showPercent val="0"/>
          <c:showBubbleSize val="0"/>
        </c:dLbls>
        <c:marker val="1"/>
        <c:smooth val="0"/>
        <c:axId val="747647135"/>
        <c:axId val="747646175"/>
      </c:lineChart>
      <c:catAx>
        <c:axId val="74764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646175"/>
        <c:crosses val="autoZero"/>
        <c:auto val="1"/>
        <c:lblAlgn val="ctr"/>
        <c:lblOffset val="100"/>
        <c:noMultiLvlLbl val="0"/>
      </c:catAx>
      <c:valAx>
        <c:axId val="747646175"/>
        <c:scaling>
          <c:orientation val="minMax"/>
        </c:scaling>
        <c:delete val="1"/>
        <c:axPos val="l"/>
        <c:numFmt formatCode="[&gt;999999999]&quot;$&quot;0.0,,,&quot;B&quot;;[&gt;999999]&quot;$&quot;0.0,,&quot;M&quot;;&quot;$&quot;0.0,&quot;K&quot;" sourceLinked="1"/>
        <c:majorTickMark val="none"/>
        <c:minorTickMark val="none"/>
        <c:tickLblPos val="nextTo"/>
        <c:crossAx val="7476471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43335467291758506"/>
          <c:w val="0.93888888888888888"/>
          <c:h val="0.45924578236031349"/>
        </c:manualLayout>
      </c:layout>
      <c:barChart>
        <c:barDir val="col"/>
        <c:grouping val="clustered"/>
        <c:varyColors val="0"/>
        <c:ser>
          <c:idx val="0"/>
          <c:order val="0"/>
          <c:tx>
            <c:strRef>
              <c:f>'Analysis 2'!$C$72</c:f>
              <c:strCache>
                <c:ptCount val="1"/>
                <c:pt idx="0">
                  <c:v>Total Revenue</c:v>
                </c:pt>
              </c:strCache>
            </c:strRef>
          </c:tx>
          <c:spPr>
            <a:solidFill>
              <a:srgbClr val="70C7E6"/>
            </a:solidFill>
            <a:ln>
              <a:noFill/>
            </a:ln>
            <a:effectLst/>
          </c:spPr>
          <c:invertIfNegative val="0"/>
          <c:dLbls>
            <c:dLbl>
              <c:idx val="0"/>
              <c:tx>
                <c:rich>
                  <a:bodyPr/>
                  <a:lstStyle/>
                  <a:p>
                    <a:fld id="{95358B86-2FF9-4373-9EA1-BA9C1A16C6A3}" type="CELLRANGE">
                      <a:rPr lang="en-US"/>
                      <a:pPr/>
                      <a:t>[CELLRANGE]</a:t>
                    </a:fld>
                    <a:endParaRPr lang="en-US" baseline="0"/>
                  </a:p>
                  <a:p>
                    <a:fld id="{46217572-77F7-4DF1-AAAC-4B301341FBB3}"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9C98-4B18-BCA1-1273D399D882}"/>
                </c:ext>
              </c:extLst>
            </c:dLbl>
            <c:dLbl>
              <c:idx val="1"/>
              <c:tx>
                <c:rich>
                  <a:bodyPr/>
                  <a:lstStyle/>
                  <a:p>
                    <a:fld id="{45052A5B-E194-4FCD-B7B0-16889E23D8B3}" type="CELLRANGE">
                      <a:rPr lang="en-US"/>
                      <a:pPr/>
                      <a:t>[CELLRANGE]</a:t>
                    </a:fld>
                    <a:endParaRPr lang="en-US" baseline="0"/>
                  </a:p>
                  <a:p>
                    <a:fld id="{924B78EF-7857-4C6A-8197-F720A5113E50}"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C98-4B18-BCA1-1273D399D882}"/>
                </c:ext>
              </c:extLst>
            </c:dLbl>
            <c:dLbl>
              <c:idx val="2"/>
              <c:tx>
                <c:rich>
                  <a:bodyPr/>
                  <a:lstStyle/>
                  <a:p>
                    <a:fld id="{1A801820-9995-4E05-806B-851BEBD51317}" type="CELLRANGE">
                      <a:rPr lang="en-US"/>
                      <a:pPr/>
                      <a:t>[CELLRANGE]</a:t>
                    </a:fld>
                    <a:endParaRPr lang="en-US" baseline="0"/>
                  </a:p>
                  <a:p>
                    <a:fld id="{60791EFE-CF93-4089-AC06-2293FDFB5B19}"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C98-4B18-BCA1-1273D399D882}"/>
                </c:ext>
              </c:extLst>
            </c:dLbl>
            <c:dLbl>
              <c:idx val="3"/>
              <c:tx>
                <c:rich>
                  <a:bodyPr/>
                  <a:lstStyle/>
                  <a:p>
                    <a:fld id="{29BD0101-975E-4D1E-97C3-90871A1B6B78}" type="CELLRANGE">
                      <a:rPr lang="en-US"/>
                      <a:pPr/>
                      <a:t>[CELLRANGE]</a:t>
                    </a:fld>
                    <a:endParaRPr lang="en-US" baseline="0"/>
                  </a:p>
                  <a:p>
                    <a:fld id="{0F65732A-D35A-4FEC-88A4-65148AFE35C2}"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9C98-4B18-BCA1-1273D399D882}"/>
                </c:ext>
              </c:extLst>
            </c:dLbl>
            <c:dLbl>
              <c:idx val="4"/>
              <c:tx>
                <c:rich>
                  <a:bodyPr/>
                  <a:lstStyle/>
                  <a:p>
                    <a:fld id="{53D02B88-D4F5-41DB-A5FA-B3B71E5A8C7C}" type="CELLRANGE">
                      <a:rPr lang="en-US"/>
                      <a:pPr/>
                      <a:t>[CELLRANGE]</a:t>
                    </a:fld>
                    <a:endParaRPr lang="en-US" baseline="0"/>
                  </a:p>
                  <a:p>
                    <a:fld id="{0240D651-A8E4-4EC7-BA6A-78812B34F88F}"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C98-4B18-BCA1-1273D399D882}"/>
                </c:ext>
              </c:extLst>
            </c:dLbl>
            <c:dLbl>
              <c:idx val="5"/>
              <c:tx>
                <c:rich>
                  <a:bodyPr/>
                  <a:lstStyle/>
                  <a:p>
                    <a:fld id="{F1741FF5-A0F2-4910-A498-BA3B0EE09B6E}" type="CELLRANGE">
                      <a:rPr lang="en-US"/>
                      <a:pPr/>
                      <a:t>[CELLRANGE]</a:t>
                    </a:fld>
                    <a:endParaRPr lang="en-US" baseline="0"/>
                  </a:p>
                  <a:p>
                    <a:fld id="{00B9D9F8-A7AC-407B-8EF6-929724A4A31B}" type="VALUE">
                      <a:rPr lang="en-US"/>
                      <a:pPr/>
                      <a:t>[VALUE]</a:t>
                    </a:fld>
                    <a:endParaRPr lang="en-GB"/>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C98-4B18-BCA1-1273D399D882}"/>
                </c:ext>
              </c:extLst>
            </c:dLbl>
            <c:dLbl>
              <c:idx val="6"/>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0B52A53A-702B-4C25-9FEC-0B5F4490139E}" type="CELLRANGE">
                      <a:rPr lang="en-US"/>
                      <a:pPr>
                        <a:defRPr b="1"/>
                      </a:pPr>
                      <a:t>[CELLRANGE]</a:t>
                    </a:fld>
                    <a:endParaRPr lang="en-US" baseline="0"/>
                  </a:p>
                  <a:p>
                    <a:pPr>
                      <a:defRPr b="1"/>
                    </a:pPr>
                    <a:fld id="{49F3DEAA-94A4-44D9-A2BF-62A269861DD9}" type="VALUE">
                      <a:rPr lang="en-US"/>
                      <a:pPr>
                        <a:defRPr b="1"/>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0549970681588879"/>
                      <c:h val="0.13875000000000001"/>
                    </c:manualLayout>
                  </c15:layout>
                  <c15:dlblFieldTable/>
                  <c15:showDataLabelsRange val="1"/>
                </c:ext>
                <c:ext xmlns:c16="http://schemas.microsoft.com/office/drawing/2014/chart" uri="{C3380CC4-5D6E-409C-BE32-E72D297353CC}">
                  <c16:uniqueId val="{00000006-9C98-4B18-BCA1-1273D399D88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2'!$B$73:$B$79</c:f>
              <c:strCache>
                <c:ptCount val="7"/>
                <c:pt idx="0">
                  <c:v>Mon</c:v>
                </c:pt>
                <c:pt idx="1">
                  <c:v>Tue</c:v>
                </c:pt>
                <c:pt idx="2">
                  <c:v>Wed</c:v>
                </c:pt>
                <c:pt idx="3">
                  <c:v>Thu</c:v>
                </c:pt>
                <c:pt idx="4">
                  <c:v>Fri</c:v>
                </c:pt>
                <c:pt idx="5">
                  <c:v>Sat</c:v>
                </c:pt>
                <c:pt idx="6">
                  <c:v>Sun</c:v>
                </c:pt>
              </c:strCache>
            </c:strRef>
          </c:cat>
          <c:val>
            <c:numRef>
              <c:f>'Analysis 2'!$C$73:$C$79</c:f>
              <c:numCache>
                <c:formatCode>[&gt;999999999]"$"0.0,,,"B";[&gt;999999]"$"0.0,,"M";"$"0.0,"K"</c:formatCode>
                <c:ptCount val="7"/>
                <c:pt idx="0">
                  <c:v>789470.8800000028</c:v>
                </c:pt>
                <c:pt idx="1">
                  <c:v>772166.82999999914</c:v>
                </c:pt>
                <c:pt idx="2">
                  <c:v>774303.62999999756</c:v>
                </c:pt>
                <c:pt idx="3">
                  <c:v>795985.00999999966</c:v>
                </c:pt>
                <c:pt idx="4">
                  <c:v>762351.78000000084</c:v>
                </c:pt>
                <c:pt idx="5">
                  <c:v>786663.06000000041</c:v>
                </c:pt>
                <c:pt idx="6">
                  <c:v>765868.27999999898</c:v>
                </c:pt>
              </c:numCache>
            </c:numRef>
          </c:val>
          <c:extLst>
            <c:ext xmlns:c15="http://schemas.microsoft.com/office/drawing/2012/chart" uri="{02D57815-91ED-43cb-92C2-25804820EDAC}">
              <c15:datalabelsRange>
                <c15:f>'Analysis 2'!$D$63:$D$69</c15:f>
                <c15:dlblRangeCache>
                  <c:ptCount val="7"/>
                  <c:pt idx="1">
                    <c:v>-2.2%</c:v>
                  </c:pt>
                  <c:pt idx="2">
                    <c:v>+0.3%</c:v>
                  </c:pt>
                  <c:pt idx="3">
                    <c:v>+2.8%</c:v>
                  </c:pt>
                  <c:pt idx="4">
                    <c:v>-4.2%</c:v>
                  </c:pt>
                  <c:pt idx="5">
                    <c:v>+3.2%</c:v>
                  </c:pt>
                  <c:pt idx="6">
                    <c:v>-2.6%</c:v>
                  </c:pt>
                </c15:dlblRangeCache>
              </c15:datalabelsRange>
            </c:ext>
            <c:ext xmlns:c16="http://schemas.microsoft.com/office/drawing/2014/chart" uri="{C3380CC4-5D6E-409C-BE32-E72D297353CC}">
              <c16:uniqueId val="{00000007-9C98-4B18-BCA1-1273D399D882}"/>
            </c:ext>
          </c:extLst>
        </c:ser>
        <c:ser>
          <c:idx val="1"/>
          <c:order val="1"/>
          <c:tx>
            <c:strRef>
              <c:f>'Analysis 2'!$D$72</c:f>
              <c:strCache>
                <c:ptCount val="1"/>
                <c:pt idx="0">
                  <c:v>highlight</c:v>
                </c:pt>
              </c:strCache>
            </c:strRef>
          </c:tx>
          <c:spPr>
            <a:solidFill>
              <a:srgbClr val="1F8CB3"/>
            </a:solidFill>
            <a:ln>
              <a:noFill/>
            </a:ln>
            <a:effectLst/>
          </c:spPr>
          <c:invertIfNegative val="0"/>
          <c:val>
            <c:numRef>
              <c:f>'Analysis 2'!$D$73:$D$79</c:f>
              <c:numCache>
                <c:formatCode>[&gt;999999999]"$"0.0,,,"B";[&gt;999999]"$"0.0,,"M";"$"0.0,"K"</c:formatCode>
                <c:ptCount val="7"/>
                <c:pt idx="0">
                  <c:v>789470.8800000028</c:v>
                </c:pt>
                <c:pt idx="1">
                  <c:v>0</c:v>
                </c:pt>
                <c:pt idx="2">
                  <c:v>0</c:v>
                </c:pt>
                <c:pt idx="3">
                  <c:v>795985.00999999966</c:v>
                </c:pt>
                <c:pt idx="4">
                  <c:v>0</c:v>
                </c:pt>
                <c:pt idx="5">
                  <c:v>786663.06000000041</c:v>
                </c:pt>
                <c:pt idx="6">
                  <c:v>0</c:v>
                </c:pt>
              </c:numCache>
            </c:numRef>
          </c:val>
          <c:extLst>
            <c:ext xmlns:c16="http://schemas.microsoft.com/office/drawing/2014/chart" uri="{C3380CC4-5D6E-409C-BE32-E72D297353CC}">
              <c16:uniqueId val="{00000008-9C98-4B18-BCA1-1273D399D882}"/>
            </c:ext>
          </c:extLst>
        </c:ser>
        <c:dLbls>
          <c:showLegendKey val="0"/>
          <c:showVal val="0"/>
          <c:showCatName val="0"/>
          <c:showSerName val="0"/>
          <c:showPercent val="0"/>
          <c:showBubbleSize val="0"/>
        </c:dLbls>
        <c:gapWidth val="55"/>
        <c:overlap val="100"/>
        <c:axId val="129056895"/>
        <c:axId val="628148127"/>
      </c:barChart>
      <c:lineChart>
        <c:grouping val="standard"/>
        <c:varyColors val="0"/>
        <c:ser>
          <c:idx val="2"/>
          <c:order val="2"/>
          <c:tx>
            <c:strRef>
              <c:f>'Analysis 2'!$E$72</c:f>
              <c:strCache>
                <c:ptCount val="1"/>
                <c:pt idx="0">
                  <c:v>average</c:v>
                </c:pt>
              </c:strCache>
            </c:strRef>
          </c:tx>
          <c:spPr>
            <a:ln w="38100" cap="rnd">
              <a:solidFill>
                <a:schemeClr val="accent3"/>
              </a:solidFill>
              <a:prstDash val="dash"/>
              <a:round/>
            </a:ln>
            <a:effectLst/>
          </c:spPr>
          <c:marker>
            <c:symbol val="none"/>
          </c:marker>
          <c:val>
            <c:numRef>
              <c:f>'Analysis 2'!$E$73:$E$79</c:f>
              <c:numCache>
                <c:formatCode>[&gt;999999999]"$"0.0,,,"B";[&gt;999999]"$"0.0,,"M";"$"0.0,"K"</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9C98-4B18-BCA1-1273D399D882}"/>
            </c:ext>
          </c:extLst>
        </c:ser>
        <c:dLbls>
          <c:showLegendKey val="0"/>
          <c:showVal val="0"/>
          <c:showCatName val="0"/>
          <c:showSerName val="0"/>
          <c:showPercent val="0"/>
          <c:showBubbleSize val="0"/>
        </c:dLbls>
        <c:marker val="1"/>
        <c:smooth val="0"/>
        <c:axId val="129056895"/>
        <c:axId val="628148127"/>
      </c:lineChart>
      <c:catAx>
        <c:axId val="12905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148127"/>
        <c:crosses val="autoZero"/>
        <c:auto val="1"/>
        <c:lblAlgn val="ctr"/>
        <c:lblOffset val="100"/>
        <c:noMultiLvlLbl val="0"/>
      </c:catAx>
      <c:valAx>
        <c:axId val="628148127"/>
        <c:scaling>
          <c:orientation val="minMax"/>
        </c:scaling>
        <c:delete val="1"/>
        <c:axPos val="l"/>
        <c:numFmt formatCode="[&gt;999999999]&quot;$&quot;0.0,,,&quot;B&quot;;[&gt;999999]&quot;$&quot;0.0,,&quot;M&quot;;&quot;$&quot;0.0,&quot;K&quot;" sourceLinked="1"/>
        <c:majorTickMark val="none"/>
        <c:minorTickMark val="none"/>
        <c:tickLblPos val="nextTo"/>
        <c:crossAx val="12905689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449425062743539E-2"/>
          <c:y val="0.24421865717186092"/>
          <c:w val="0.9805505749372565"/>
          <c:h val="0.53609183350218459"/>
        </c:manualLayout>
      </c:layout>
      <c:barChart>
        <c:barDir val="col"/>
        <c:grouping val="clustered"/>
        <c:varyColors val="0"/>
        <c:ser>
          <c:idx val="0"/>
          <c:order val="0"/>
          <c:tx>
            <c:strRef>
              <c:f>'analysis 3'!$D$34</c:f>
              <c:strCache>
                <c:ptCount val="1"/>
                <c:pt idx="0">
                  <c:v>Profit Margin</c:v>
                </c:pt>
              </c:strCache>
            </c:strRef>
          </c:tx>
          <c:spPr>
            <a:solidFill>
              <a:srgbClr val="70C7E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3'!$C$35:$C$39</c:f>
              <c:strCache>
                <c:ptCount val="5"/>
                <c:pt idx="0">
                  <c:v>Washington</c:v>
                </c:pt>
                <c:pt idx="1">
                  <c:v>California</c:v>
                </c:pt>
                <c:pt idx="2">
                  <c:v>Michigan</c:v>
                </c:pt>
                <c:pt idx="3">
                  <c:v>Virginia</c:v>
                </c:pt>
                <c:pt idx="4">
                  <c:v>Missouri</c:v>
                </c:pt>
              </c:strCache>
            </c:strRef>
          </c:cat>
          <c:val>
            <c:numRef>
              <c:f>'analysis 3'!$D$35:$D$39</c:f>
              <c:numCache>
                <c:formatCode>[&gt;999999999]"$"0.00,,,"B";[&gt;999999]"$"0.00,,"M";"$"0.00,"K"</c:formatCode>
                <c:ptCount val="5"/>
                <c:pt idx="0">
                  <c:v>134907.56</c:v>
                </c:pt>
                <c:pt idx="1">
                  <c:v>132555.79000000024</c:v>
                </c:pt>
                <c:pt idx="2">
                  <c:v>132061.01999999973</c:v>
                </c:pt>
                <c:pt idx="3">
                  <c:v>131335.97000000015</c:v>
                </c:pt>
                <c:pt idx="4">
                  <c:v>128176.22000000032</c:v>
                </c:pt>
              </c:numCache>
            </c:numRef>
          </c:val>
          <c:extLst>
            <c:ext xmlns:c16="http://schemas.microsoft.com/office/drawing/2014/chart" uri="{C3380CC4-5D6E-409C-BE32-E72D297353CC}">
              <c16:uniqueId val="{00000000-4756-4F39-8902-55F7A340F6AF}"/>
            </c:ext>
          </c:extLst>
        </c:ser>
        <c:dLbls>
          <c:showLegendKey val="0"/>
          <c:showVal val="0"/>
          <c:showCatName val="0"/>
          <c:showSerName val="0"/>
          <c:showPercent val="0"/>
          <c:showBubbleSize val="0"/>
        </c:dLbls>
        <c:gapWidth val="94"/>
        <c:overlap val="-36"/>
        <c:axId val="630197583"/>
        <c:axId val="630194703"/>
      </c:barChart>
      <c:catAx>
        <c:axId val="63019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0194703"/>
        <c:crosses val="autoZero"/>
        <c:auto val="1"/>
        <c:lblAlgn val="ctr"/>
        <c:lblOffset val="100"/>
        <c:noMultiLvlLbl val="0"/>
      </c:catAx>
      <c:valAx>
        <c:axId val="630194703"/>
        <c:scaling>
          <c:orientation val="minMax"/>
        </c:scaling>
        <c:delete val="1"/>
        <c:axPos val="l"/>
        <c:numFmt formatCode="[&gt;999999999]&quot;$&quot;0.00,,,&quot;B&quot;;[&gt;999999]&quot;$&quot;0.00,,&quot;M&quot;;&quot;$&quot;0.00,&quot;K&quot;" sourceLinked="1"/>
        <c:majorTickMark val="none"/>
        <c:minorTickMark val="none"/>
        <c:tickLblPos val="nextTo"/>
        <c:crossAx val="630197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(version 1).xlsx]analysis 3!customerAgeGroup</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C7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3'!$AI$7</c:f>
              <c:strCache>
                <c:ptCount val="1"/>
                <c:pt idx="0">
                  <c:v>Total</c:v>
                </c:pt>
              </c:strCache>
            </c:strRef>
          </c:tx>
          <c:spPr>
            <a:solidFill>
              <a:srgbClr val="70C7E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3'!$AH$8:$AH$12</c:f>
              <c:strCache>
                <c:ptCount val="5"/>
                <c:pt idx="0">
                  <c:v>0 - 20</c:v>
                </c:pt>
                <c:pt idx="1">
                  <c:v>21 - 30</c:v>
                </c:pt>
                <c:pt idx="2">
                  <c:v>31 - 40</c:v>
                </c:pt>
                <c:pt idx="3">
                  <c:v>41 - 50</c:v>
                </c:pt>
                <c:pt idx="4">
                  <c:v>50 +</c:v>
                </c:pt>
              </c:strCache>
            </c:strRef>
          </c:cat>
          <c:val>
            <c:numRef>
              <c:f>'analysis 3'!$AI$8:$AI$12</c:f>
              <c:numCache>
                <c:formatCode>[&gt;999999999]"$"0.0,,,"B";[&gt;999999]"$"0.0,,"M";"$"0.0,"K"</c:formatCode>
                <c:ptCount val="5"/>
                <c:pt idx="0">
                  <c:v>77466.27</c:v>
                </c:pt>
                <c:pt idx="1">
                  <c:v>396623.19999999949</c:v>
                </c:pt>
                <c:pt idx="2">
                  <c:v>419234.04999999842</c:v>
                </c:pt>
                <c:pt idx="3">
                  <c:v>489567.43000000133</c:v>
                </c:pt>
                <c:pt idx="4">
                  <c:v>914621.10999999498</c:v>
                </c:pt>
              </c:numCache>
            </c:numRef>
          </c:val>
          <c:extLst>
            <c:ext xmlns:c16="http://schemas.microsoft.com/office/drawing/2014/chart" uri="{C3380CC4-5D6E-409C-BE32-E72D297353CC}">
              <c16:uniqueId val="{00000000-3749-4552-A484-9EE69E9EF862}"/>
            </c:ext>
          </c:extLst>
        </c:ser>
        <c:dLbls>
          <c:showLegendKey val="0"/>
          <c:showVal val="0"/>
          <c:showCatName val="0"/>
          <c:showSerName val="0"/>
          <c:showPercent val="0"/>
          <c:showBubbleSize val="0"/>
        </c:dLbls>
        <c:gapWidth val="118"/>
        <c:overlap val="-27"/>
        <c:axId val="1738908272"/>
        <c:axId val="1738911632"/>
      </c:barChart>
      <c:catAx>
        <c:axId val="173890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8911632"/>
        <c:crosses val="autoZero"/>
        <c:auto val="1"/>
        <c:lblAlgn val="ctr"/>
        <c:lblOffset val="100"/>
        <c:noMultiLvlLbl val="0"/>
      </c:catAx>
      <c:valAx>
        <c:axId val="1738911632"/>
        <c:scaling>
          <c:orientation val="minMax"/>
        </c:scaling>
        <c:delete val="1"/>
        <c:axPos val="l"/>
        <c:numFmt formatCode="[&gt;999999999]&quot;$&quot;0.0,,,&quot;B&quot;;[&gt;999999]&quot;$&quot;0.0,,&quot;M&quot;;&quot;$&quot;0.0,&quot;K&quot;" sourceLinked="1"/>
        <c:majorTickMark val="none"/>
        <c:minorTickMark val="none"/>
        <c:tickLblPos val="nextTo"/>
        <c:crossAx val="17389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
          <c:w val="0.96903284637654041"/>
          <c:h val="0.87120829641517739"/>
        </c:manualLayout>
      </c:layout>
      <c:areaChart>
        <c:grouping val="stacked"/>
        <c:varyColors val="0"/>
        <c:ser>
          <c:idx val="1"/>
          <c:order val="1"/>
          <c:tx>
            <c:strRef>
              <c:f>'analysis 3'!$AX$7</c:f>
              <c:strCache>
                <c:ptCount val="1"/>
                <c:pt idx="0">
                  <c:v>new chart</c:v>
                </c:pt>
              </c:strCache>
            </c:strRef>
          </c:tx>
          <c:spPr>
            <a:gradFill flip="none" rotWithShape="1">
              <a:gsLst>
                <a:gs pos="100000">
                  <a:srgbClr val="70C7E6">
                    <a:alpha val="5000"/>
                  </a:srgbClr>
                </a:gs>
                <a:gs pos="67000">
                  <a:srgbClr val="70C7E6">
                    <a:alpha val="10000"/>
                  </a:srgbClr>
                </a:gs>
                <a:gs pos="40000">
                  <a:srgbClr val="70C7E6">
                    <a:alpha val="22000"/>
                  </a:srgbClr>
                </a:gs>
                <a:gs pos="0">
                  <a:srgbClr val="70C7E6"/>
                </a:gs>
              </a:gsLst>
              <a:path path="circle">
                <a:fillToRect l="50000" t="-80000" r="50000" b="180000"/>
              </a:path>
              <a:tileRect/>
            </a:gradFill>
            <a:ln>
              <a:noFill/>
            </a:ln>
            <a:effectLst/>
          </c:spPr>
          <c:val>
            <c:numRef>
              <c:f>'analysis 3'!$AX$8:$AX$19</c:f>
              <c:numCache>
                <c:formatCode>[&gt;999999999]"$"0.0,,,"B";[&gt;999999]"$"0.0,,"M";"$"0.0,"K"</c:formatCode>
                <c:ptCount val="12"/>
                <c:pt idx="0">
                  <c:v>177715.37999999989</c:v>
                </c:pt>
                <c:pt idx="1">
                  <c:v>177756.57000000004</c:v>
                </c:pt>
                <c:pt idx="2">
                  <c:v>204515.86999999953</c:v>
                </c:pt>
                <c:pt idx="3">
                  <c:v>192977.03999999998</c:v>
                </c:pt>
                <c:pt idx="4">
                  <c:v>205642.8500000005</c:v>
                </c:pt>
                <c:pt idx="5">
                  <c:v>195489.95000000042</c:v>
                </c:pt>
                <c:pt idx="6">
                  <c:v>182737.19000000064</c:v>
                </c:pt>
                <c:pt idx="7">
                  <c:v>208599.36000000034</c:v>
                </c:pt>
                <c:pt idx="8">
                  <c:v>190084.82000000018</c:v>
                </c:pt>
                <c:pt idx="9">
                  <c:v>190384.21999999968</c:v>
                </c:pt>
                <c:pt idx="10">
                  <c:v>192253.24999999942</c:v>
                </c:pt>
                <c:pt idx="11">
                  <c:v>179355.56000000011</c:v>
                </c:pt>
              </c:numCache>
            </c:numRef>
          </c:val>
          <c:extLst>
            <c:ext xmlns:c16="http://schemas.microsoft.com/office/drawing/2014/chart" uri="{C3380CC4-5D6E-409C-BE32-E72D297353CC}">
              <c16:uniqueId val="{00000000-F952-4557-911E-56A027490064}"/>
            </c:ext>
          </c:extLst>
        </c:ser>
        <c:dLbls>
          <c:showLegendKey val="0"/>
          <c:showVal val="0"/>
          <c:showCatName val="0"/>
          <c:showSerName val="0"/>
          <c:showPercent val="0"/>
          <c:showBubbleSize val="0"/>
        </c:dLbls>
        <c:axId val="1731171439"/>
        <c:axId val="1670756975"/>
      </c:areaChart>
      <c:lineChart>
        <c:grouping val="standard"/>
        <c:varyColors val="0"/>
        <c:ser>
          <c:idx val="0"/>
          <c:order val="0"/>
          <c:tx>
            <c:strRef>
              <c:f>'analysis 3'!$AW$7</c:f>
              <c:strCache>
                <c:ptCount val="1"/>
                <c:pt idx="0">
                  <c:v>Profit Margin</c:v>
                </c:pt>
              </c:strCache>
            </c:strRef>
          </c:tx>
          <c:spPr>
            <a:ln w="28575" cap="rnd">
              <a:solidFill>
                <a:srgbClr val="70C7E6"/>
              </a:solidFill>
              <a:round/>
            </a:ln>
            <a:effectLst/>
          </c:spPr>
          <c:marker>
            <c:symbol val="circle"/>
            <c:size val="6"/>
            <c:spPr>
              <a:solidFill>
                <a:srgbClr val="70C7E6"/>
              </a:solidFill>
              <a:ln w="9525">
                <a:solidFill>
                  <a:schemeClr val="tx1"/>
                </a:solidFill>
              </a:ln>
              <a:effectLst/>
            </c:spPr>
          </c:marker>
          <c:dLbls>
            <c:dLbl>
              <c:idx val="0"/>
              <c:tx>
                <c:rich>
                  <a:bodyPr/>
                  <a:lstStyle/>
                  <a:p>
                    <a:fld id="{1C091FDC-6B30-4F87-87D2-B72AE10E3869}" type="CELLRANGE">
                      <a:rPr lang="en-US"/>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F952-4557-911E-56A027490064}"/>
                </c:ext>
              </c:extLst>
            </c:dLbl>
            <c:dLbl>
              <c:idx val="1"/>
              <c:tx>
                <c:rich>
                  <a:bodyPr/>
                  <a:lstStyle/>
                  <a:p>
                    <a:fld id="{C64ABA6B-CD30-486F-B26F-9773A35EA9D7}"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952-4557-911E-56A027490064}"/>
                </c:ext>
              </c:extLst>
            </c:dLbl>
            <c:dLbl>
              <c:idx val="2"/>
              <c:tx>
                <c:rich>
                  <a:bodyPr/>
                  <a:lstStyle/>
                  <a:p>
                    <a:fld id="{1053E725-B0D2-495A-8498-566ECAA9A657}"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952-4557-911E-56A027490064}"/>
                </c:ext>
              </c:extLst>
            </c:dLbl>
            <c:dLbl>
              <c:idx val="3"/>
              <c:tx>
                <c:rich>
                  <a:bodyPr/>
                  <a:lstStyle/>
                  <a:p>
                    <a:fld id="{3DCDBE0C-0902-46DE-94FC-C0E01E15512A}"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952-4557-911E-56A027490064}"/>
                </c:ext>
              </c:extLst>
            </c:dLbl>
            <c:dLbl>
              <c:idx val="4"/>
              <c:tx>
                <c:rich>
                  <a:bodyPr/>
                  <a:lstStyle/>
                  <a:p>
                    <a:fld id="{0310C078-0D69-4297-A217-7B177FD027E8}"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952-4557-911E-56A027490064}"/>
                </c:ext>
              </c:extLst>
            </c:dLbl>
            <c:dLbl>
              <c:idx val="5"/>
              <c:tx>
                <c:rich>
                  <a:bodyPr/>
                  <a:lstStyle/>
                  <a:p>
                    <a:fld id="{3DE39F51-33AD-45F6-B2C9-E07598275680}"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952-4557-911E-56A027490064}"/>
                </c:ext>
              </c:extLst>
            </c:dLbl>
            <c:dLbl>
              <c:idx val="6"/>
              <c:tx>
                <c:rich>
                  <a:bodyPr/>
                  <a:lstStyle/>
                  <a:p>
                    <a:fld id="{10DF3ECD-08B5-4B95-B9E6-5C704AD63B33}"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952-4557-911E-56A027490064}"/>
                </c:ext>
              </c:extLst>
            </c:dLbl>
            <c:dLbl>
              <c:idx val="7"/>
              <c:tx>
                <c:rich>
                  <a:bodyPr/>
                  <a:lstStyle/>
                  <a:p>
                    <a:fld id="{D0FDD98C-C51A-4484-9E89-332BFD5C30B9}"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952-4557-911E-56A027490064}"/>
                </c:ext>
              </c:extLst>
            </c:dLbl>
            <c:dLbl>
              <c:idx val="8"/>
              <c:tx>
                <c:rich>
                  <a:bodyPr/>
                  <a:lstStyle/>
                  <a:p>
                    <a:fld id="{4D664431-FD08-4580-B32E-37E398B773C0}"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952-4557-911E-56A027490064}"/>
                </c:ext>
              </c:extLst>
            </c:dLbl>
            <c:dLbl>
              <c:idx val="9"/>
              <c:tx>
                <c:rich>
                  <a:bodyPr/>
                  <a:lstStyle/>
                  <a:p>
                    <a:fld id="{30BB0870-1926-488E-BC6D-2D3729907A89}"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952-4557-911E-56A027490064}"/>
                </c:ext>
              </c:extLst>
            </c:dLbl>
            <c:dLbl>
              <c:idx val="10"/>
              <c:tx>
                <c:rich>
                  <a:bodyPr/>
                  <a:lstStyle/>
                  <a:p>
                    <a:fld id="{6CABFEEA-ED48-435D-8D49-B13F1590B618}"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952-4557-911E-56A027490064}"/>
                </c:ext>
              </c:extLst>
            </c:dLbl>
            <c:dLbl>
              <c:idx val="11"/>
              <c:tx>
                <c:rich>
                  <a:bodyPr/>
                  <a:lstStyle/>
                  <a:p>
                    <a:fld id="{E94C8D7B-42ED-4B50-95B1-9E88822F7263}" type="CELLRANGE">
                      <a:rPr lang="en-GB"/>
                      <a:pPr/>
                      <a:t>[CELLRANGE]</a:t>
                    </a:fld>
                    <a:endParaRPr lang="en-GB"/>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952-4557-911E-56A02749006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3'!$AV$8:$AV$19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3'!$AW$8:$AW$19</c:f>
              <c:numCache>
                <c:formatCode>[&gt;999999999]"$"0.0,,,"B";[&gt;999999]"$"0.0,,"M";"$"0.0,"K"</c:formatCode>
                <c:ptCount val="12"/>
                <c:pt idx="0">
                  <c:v>177715.37999999989</c:v>
                </c:pt>
                <c:pt idx="1">
                  <c:v>177756.57000000004</c:v>
                </c:pt>
                <c:pt idx="2">
                  <c:v>204515.86999999953</c:v>
                </c:pt>
                <c:pt idx="3">
                  <c:v>192977.03999999998</c:v>
                </c:pt>
                <c:pt idx="4">
                  <c:v>205642.8500000005</c:v>
                </c:pt>
                <c:pt idx="5">
                  <c:v>195489.95000000042</c:v>
                </c:pt>
                <c:pt idx="6">
                  <c:v>182737.19000000064</c:v>
                </c:pt>
                <c:pt idx="7">
                  <c:v>208599.36000000034</c:v>
                </c:pt>
                <c:pt idx="8">
                  <c:v>190084.82000000018</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3'!$AP$8:$AP$19</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F952-4557-911E-56A027490064}"/>
            </c:ext>
          </c:extLst>
        </c:ser>
        <c:dLbls>
          <c:showLegendKey val="0"/>
          <c:showVal val="0"/>
          <c:showCatName val="0"/>
          <c:showSerName val="0"/>
          <c:showPercent val="0"/>
          <c:showBubbleSize val="0"/>
        </c:dLbls>
        <c:marker val="1"/>
        <c:smooth val="0"/>
        <c:axId val="1731171439"/>
        <c:axId val="1670756975"/>
      </c:lineChart>
      <c:catAx>
        <c:axId val="173117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756975"/>
        <c:crosses val="autoZero"/>
        <c:auto val="1"/>
        <c:lblAlgn val="ctr"/>
        <c:lblOffset val="100"/>
        <c:noMultiLvlLbl val="0"/>
      </c:catAx>
      <c:valAx>
        <c:axId val="1670756975"/>
        <c:scaling>
          <c:orientation val="minMax"/>
        </c:scaling>
        <c:delete val="1"/>
        <c:axPos val="l"/>
        <c:numFmt formatCode="[&gt;999999999]&quot;$&quot;0.0,,,&quot;B&quot;;[&gt;999999]&quot;$&quot;0.0,,&quot;M&quot;;&quot;$&quot;0.0,&quot;K&quot;" sourceLinked="1"/>
        <c:majorTickMark val="none"/>
        <c:minorTickMark val="none"/>
        <c:tickLblPos val="nextTo"/>
        <c:crossAx val="17311714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 3'!$BI$15</c:f>
              <c:strCache>
                <c:ptCount val="1"/>
                <c:pt idx="0">
                  <c:v>Profit Margin</c:v>
                </c:pt>
              </c:strCache>
            </c:strRef>
          </c:tx>
          <c:spPr>
            <a:solidFill>
              <a:srgbClr val="70C7E6"/>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3'!$BH$16:$BH$20</c:f>
              <c:strCache>
                <c:ptCount val="5"/>
                <c:pt idx="0">
                  <c:v>Begin Brew</c:v>
                </c:pt>
                <c:pt idx="1">
                  <c:v>Common Splash</c:v>
                </c:pt>
                <c:pt idx="2">
                  <c:v>Onto Dew</c:v>
                </c:pt>
                <c:pt idx="3">
                  <c:v>Eight Brew</c:v>
                </c:pt>
                <c:pt idx="4">
                  <c:v>Attorney Mist</c:v>
                </c:pt>
              </c:strCache>
            </c:strRef>
          </c:cat>
          <c:val>
            <c:numRef>
              <c:f>'analysis 3'!$BI$16:$BI$20</c:f>
              <c:numCache>
                <c:formatCode>[&gt;999999999]"$"0.00,,,"B";[&gt;999999]"$"0.00,,"M";"$"0.00,"K"</c:formatCode>
                <c:ptCount val="5"/>
                <c:pt idx="0">
                  <c:v>95024.850000000035</c:v>
                </c:pt>
                <c:pt idx="1">
                  <c:v>84506.489999999932</c:v>
                </c:pt>
                <c:pt idx="2">
                  <c:v>83284.599999999977</c:v>
                </c:pt>
                <c:pt idx="3">
                  <c:v>82987.239999999991</c:v>
                </c:pt>
                <c:pt idx="4">
                  <c:v>78081.849999999962</c:v>
                </c:pt>
              </c:numCache>
            </c:numRef>
          </c:val>
          <c:extLst>
            <c:ext xmlns:c16="http://schemas.microsoft.com/office/drawing/2014/chart" uri="{C3380CC4-5D6E-409C-BE32-E72D297353CC}">
              <c16:uniqueId val="{00000000-4957-456B-A83E-282E26371F60}"/>
            </c:ext>
          </c:extLst>
        </c:ser>
        <c:dLbls>
          <c:dLblPos val="outEnd"/>
          <c:showLegendKey val="0"/>
          <c:showVal val="1"/>
          <c:showCatName val="0"/>
          <c:showSerName val="0"/>
          <c:showPercent val="0"/>
          <c:showBubbleSize val="0"/>
        </c:dLbls>
        <c:gapWidth val="67"/>
        <c:axId val="1152229456"/>
        <c:axId val="1152234256"/>
      </c:barChart>
      <c:catAx>
        <c:axId val="1152229456"/>
        <c:scaling>
          <c:orientation val="minMax"/>
        </c:scaling>
        <c:delete val="0"/>
        <c:axPos val="l"/>
        <c:numFmt formatCode="General" sourceLinked="1"/>
        <c:majorTickMark val="none"/>
        <c:minorTickMark val="none"/>
        <c:tickLblPos val="nextTo"/>
        <c:spPr>
          <a:noFill/>
          <a:ln w="9525" cap="flat" cmpd="sng" algn="ctr">
            <a:solidFill>
              <a:srgbClr val="9FE6FF"/>
            </a:solidFill>
            <a:round/>
          </a:ln>
          <a:effectLst/>
        </c:spPr>
        <c:txPr>
          <a:bodyPr rot="-60000000" spcFirstLastPara="1" vertOverflow="ellipsis" vert="horz" wrap="square" anchor="ctr" anchorCtr="1"/>
          <a:lstStyle/>
          <a:p>
            <a:pPr>
              <a:defRPr sz="900" b="1" i="0" u="none" strike="noStrike" kern="1200" baseline="0">
                <a:solidFill>
                  <a:srgbClr val="9FE6FF"/>
                </a:solidFill>
                <a:latin typeface="+mn-lt"/>
                <a:ea typeface="+mn-ea"/>
                <a:cs typeface="+mn-cs"/>
              </a:defRPr>
            </a:pPr>
            <a:endParaRPr lang="en-US"/>
          </a:p>
        </c:txPr>
        <c:crossAx val="1152234256"/>
        <c:crosses val="autoZero"/>
        <c:auto val="1"/>
        <c:lblAlgn val="ctr"/>
        <c:lblOffset val="100"/>
        <c:noMultiLvlLbl val="0"/>
      </c:catAx>
      <c:valAx>
        <c:axId val="1152234256"/>
        <c:scaling>
          <c:orientation val="minMax"/>
        </c:scaling>
        <c:delete val="1"/>
        <c:axPos val="b"/>
        <c:numFmt formatCode="[&gt;999999999]&quot;$&quot;0.00,,,&quot;B&quot;;[&gt;999999]&quot;$&quot;0.00,,&quot;M&quot;;&quot;$&quot;0.00,&quot;K&quot;" sourceLinked="1"/>
        <c:majorTickMark val="none"/>
        <c:minorTickMark val="none"/>
        <c:tickLblPos val="nextTo"/>
        <c:crossAx val="1152229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544673527093377E-2"/>
          <c:y val="6.6573764159469501E-2"/>
          <c:w val="0.52327398558008698"/>
          <c:h val="0.89814814814814814"/>
        </c:manualLayout>
      </c:layout>
      <c:barChart>
        <c:barDir val="bar"/>
        <c:grouping val="clustered"/>
        <c:varyColors val="0"/>
        <c:ser>
          <c:idx val="0"/>
          <c:order val="1"/>
          <c:tx>
            <c:strRef>
              <c:f>'analysis 3'!$BT$17</c:f>
              <c:strCache>
                <c:ptCount val="1"/>
                <c:pt idx="0">
                  <c:v>Profit Margin</c:v>
                </c:pt>
              </c:strCache>
            </c:strRef>
          </c:tx>
          <c:spPr>
            <a:solidFill>
              <a:srgbClr val="70C7E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9FE6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3'!$BS$18:$BS$25</c:f>
              <c:strCache>
                <c:ptCount val="8"/>
                <c:pt idx="0">
                  <c:v>Juice</c:v>
                </c:pt>
                <c:pt idx="1">
                  <c:v>Alcoholic Beverage</c:v>
                </c:pt>
                <c:pt idx="2">
                  <c:v>Coffee</c:v>
                </c:pt>
                <c:pt idx="3">
                  <c:v>Energy Drink</c:v>
                </c:pt>
                <c:pt idx="4">
                  <c:v>Water</c:v>
                </c:pt>
                <c:pt idx="5">
                  <c:v>Tea</c:v>
                </c:pt>
                <c:pt idx="6">
                  <c:v>Sports Drink</c:v>
                </c:pt>
                <c:pt idx="7">
                  <c:v>Soft Drink</c:v>
                </c:pt>
              </c:strCache>
            </c:strRef>
          </c:cat>
          <c:val>
            <c:numRef>
              <c:f>'analysis 3'!$BT$18:$BT$25</c:f>
              <c:numCache>
                <c:formatCode>[&gt;999999999]"$"0.00,,,"B";[&gt;999999]"$"0.00,,"M";"$"0.00,"K"</c:formatCode>
                <c:ptCount val="8"/>
                <c:pt idx="0">
                  <c:v>52455.239999999583</c:v>
                </c:pt>
                <c:pt idx="1">
                  <c:v>86449.160000000265</c:v>
                </c:pt>
                <c:pt idx="2">
                  <c:v>142236.05999999901</c:v>
                </c:pt>
                <c:pt idx="3">
                  <c:v>174072.76000000047</c:v>
                </c:pt>
                <c:pt idx="4">
                  <c:v>339210.4900000029</c:v>
                </c:pt>
                <c:pt idx="5">
                  <c:v>367414.25000000029</c:v>
                </c:pt>
                <c:pt idx="6">
                  <c:v>417457.83000000106</c:v>
                </c:pt>
                <c:pt idx="7">
                  <c:v>718216.26999999897</c:v>
                </c:pt>
              </c:numCache>
            </c:numRef>
          </c:val>
          <c:extLst>
            <c:ext xmlns:c16="http://schemas.microsoft.com/office/drawing/2014/chart" uri="{C3380CC4-5D6E-409C-BE32-E72D297353CC}">
              <c16:uniqueId val="{00000001-3B47-4AB3-B5F0-CDBB1269586C}"/>
            </c:ext>
          </c:extLst>
        </c:ser>
        <c:dLbls>
          <c:showLegendKey val="0"/>
          <c:showVal val="0"/>
          <c:showCatName val="0"/>
          <c:showSerName val="0"/>
          <c:showPercent val="0"/>
          <c:showBubbleSize val="0"/>
        </c:dLbls>
        <c:gapWidth val="56"/>
        <c:overlap val="98"/>
        <c:axId val="2101218720"/>
        <c:axId val="2101223040"/>
      </c:barChart>
      <c:barChart>
        <c:barDir val="bar"/>
        <c:grouping val="clustered"/>
        <c:varyColors val="0"/>
        <c:dLbls>
          <c:showLegendKey val="0"/>
          <c:showVal val="0"/>
          <c:showCatName val="0"/>
          <c:showSerName val="0"/>
          <c:showPercent val="0"/>
          <c:showBubbleSize val="0"/>
        </c:dLbls>
        <c:gapWidth val="56"/>
        <c:overlap val="98"/>
        <c:axId val="2095673856"/>
        <c:axId val="809820911"/>
        <c:extLst>
          <c:ext xmlns:c15="http://schemas.microsoft.com/office/drawing/2012/chart" uri="{02D57815-91ED-43cb-92C2-25804820EDAC}">
            <c15:filteredBarSeries>
              <c15:ser>
                <c:idx val="1"/>
                <c:order val="0"/>
                <c:tx>
                  <c:strRef>
                    <c:extLst>
                      <c:ext uri="{02D57815-91ED-43cb-92C2-25804820EDAC}">
                        <c15:formulaRef>
                          <c15:sqref>'analysis 3'!$BU$17</c15:sqref>
                        </c15:formulaRef>
                      </c:ext>
                    </c:extLst>
                    <c:strCache>
                      <c:ptCount val="1"/>
                      <c:pt idx="0">
                        <c:v>total</c:v>
                      </c:pt>
                    </c:strCache>
                  </c:strRef>
                </c:tx>
                <c:spPr>
                  <a:solidFill>
                    <a:srgbClr val="9FE6FF">
                      <a:alpha val="16000"/>
                    </a:srgbClr>
                  </a:solidFill>
                  <a:ln>
                    <a:noFill/>
                  </a:ln>
                  <a:effectLst/>
                </c:spPr>
                <c:invertIfNegative val="0"/>
                <c:cat>
                  <c:strRef>
                    <c:extLst>
                      <c:ext uri="{02D57815-91ED-43cb-92C2-25804820EDAC}">
                        <c15:formulaRef>
                          <c15:sqref>'analysis 3'!$BS$18:$BS$25</c15:sqref>
                        </c15:formulaRef>
                      </c:ext>
                    </c:extLst>
                    <c:strCache>
                      <c:ptCount val="8"/>
                      <c:pt idx="0">
                        <c:v>Juice</c:v>
                      </c:pt>
                      <c:pt idx="1">
                        <c:v>Alcoholic Beverage</c:v>
                      </c:pt>
                      <c:pt idx="2">
                        <c:v>Coffee</c:v>
                      </c:pt>
                      <c:pt idx="3">
                        <c:v>Energy Drink</c:v>
                      </c:pt>
                      <c:pt idx="4">
                        <c:v>Water</c:v>
                      </c:pt>
                      <c:pt idx="5">
                        <c:v>Tea</c:v>
                      </c:pt>
                      <c:pt idx="6">
                        <c:v>Sports Drink</c:v>
                      </c:pt>
                      <c:pt idx="7">
                        <c:v>Soft Drink</c:v>
                      </c:pt>
                    </c:strCache>
                  </c:strRef>
                </c:cat>
                <c:val>
                  <c:numRef>
                    <c:extLst>
                      <c:ext uri="{02D57815-91ED-43cb-92C2-25804820EDAC}">
                        <c15:formulaRef>
                          <c15:sqref>'analysis 3'!$BU$18:$BU$25</c15:sqref>
                        </c15:formulaRef>
                      </c:ext>
                    </c:extLst>
                    <c:numCache>
                      <c:formatCode>[&gt;999999999]"$"0.00,,,"B";[&gt;999999]"$"0.00,,"M";"$"0.00,"K"</c:formatCode>
                      <c:ptCount val="8"/>
                      <c:pt idx="0">
                        <c:v>2297512.0600000024</c:v>
                      </c:pt>
                      <c:pt idx="1">
                        <c:v>2297512.0600000024</c:v>
                      </c:pt>
                      <c:pt idx="2">
                        <c:v>2297512.0600000024</c:v>
                      </c:pt>
                      <c:pt idx="3">
                        <c:v>2297512.0600000024</c:v>
                      </c:pt>
                      <c:pt idx="4">
                        <c:v>2297512.0600000024</c:v>
                      </c:pt>
                      <c:pt idx="5">
                        <c:v>2297512.0600000024</c:v>
                      </c:pt>
                      <c:pt idx="6">
                        <c:v>2297512.0600000024</c:v>
                      </c:pt>
                      <c:pt idx="7">
                        <c:v>2297512.0600000024</c:v>
                      </c:pt>
                    </c:numCache>
                  </c:numRef>
                </c:val>
                <c:extLst>
                  <c:ext xmlns:c16="http://schemas.microsoft.com/office/drawing/2014/chart" uri="{C3380CC4-5D6E-409C-BE32-E72D297353CC}">
                    <c16:uniqueId val="{00000000-3B47-4AB3-B5F0-CDBB1269586C}"/>
                  </c:ext>
                </c:extLst>
              </c15:ser>
            </c15:filteredBarSeries>
          </c:ext>
        </c:extLst>
      </c:barChart>
      <c:catAx>
        <c:axId val="2101218720"/>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9FE6FF"/>
                </a:solidFill>
                <a:latin typeface="+mn-lt"/>
                <a:ea typeface="+mn-ea"/>
                <a:cs typeface="+mn-cs"/>
              </a:defRPr>
            </a:pPr>
            <a:endParaRPr lang="en-US"/>
          </a:p>
        </c:txPr>
        <c:crossAx val="2101223040"/>
        <c:crosses val="autoZero"/>
        <c:auto val="1"/>
        <c:lblAlgn val="ctr"/>
        <c:lblOffset val="500"/>
        <c:noMultiLvlLbl val="0"/>
      </c:catAx>
      <c:valAx>
        <c:axId val="2101223040"/>
        <c:scaling>
          <c:orientation val="minMax"/>
        </c:scaling>
        <c:delete val="1"/>
        <c:axPos val="b"/>
        <c:numFmt formatCode="[&gt;999999999]&quot;$&quot;0.00,,,&quot;B&quot;;[&gt;999999]&quot;$&quot;0.00,,&quot;M&quot;;&quot;$&quot;0.00,&quot;K&quot;" sourceLinked="1"/>
        <c:majorTickMark val="none"/>
        <c:minorTickMark val="none"/>
        <c:tickLblPos val="nextTo"/>
        <c:crossAx val="2101218720"/>
        <c:crosses val="autoZero"/>
        <c:crossBetween val="between"/>
      </c:valAx>
      <c:valAx>
        <c:axId val="809820911"/>
        <c:scaling>
          <c:orientation val="minMax"/>
        </c:scaling>
        <c:delete val="1"/>
        <c:axPos val="t"/>
        <c:numFmt formatCode="[&gt;999999999]&quot;$&quot;0.00,,,&quot;B&quot;;[&gt;999999]&quot;$&quot;0.00,,&quot;M&quot;;&quot;$&quot;0.00,&quot;K&quot;" sourceLinked="1"/>
        <c:majorTickMark val="out"/>
        <c:minorTickMark val="none"/>
        <c:tickLblPos val="nextTo"/>
        <c:crossAx val="2095673856"/>
        <c:crosses val="max"/>
        <c:crossBetween val="between"/>
      </c:valAx>
      <c:catAx>
        <c:axId val="2095673856"/>
        <c:scaling>
          <c:orientation val="minMax"/>
        </c:scaling>
        <c:delete val="1"/>
        <c:axPos val="l"/>
        <c:numFmt formatCode="General" sourceLinked="1"/>
        <c:majorTickMark val="out"/>
        <c:minorTickMark val="none"/>
        <c:tickLblPos val="nextTo"/>
        <c:crossAx val="809820911"/>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(version 1).xlsx]analysis 3!WeekDay</c:name>
    <c:fmtId val="17"/>
  </c:pivotSource>
  <c:chart>
    <c:autoTitleDeleted val="1"/>
    <c:pivotFmts>
      <c:pivotFmt>
        <c:idx val="0"/>
        <c:spPr>
          <a:solidFill>
            <a:srgbClr val="70C7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C7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C7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54954954954955E-2"/>
          <c:y val="0.18962962962962962"/>
          <c:w val="0.90090090090090091"/>
          <c:h val="0.67289915427238267"/>
        </c:manualLayout>
      </c:layout>
      <c:barChart>
        <c:barDir val="col"/>
        <c:grouping val="clustered"/>
        <c:varyColors val="0"/>
        <c:ser>
          <c:idx val="0"/>
          <c:order val="0"/>
          <c:tx>
            <c:strRef>
              <c:f>'analysis 3'!$BY$7</c:f>
              <c:strCache>
                <c:ptCount val="1"/>
                <c:pt idx="0">
                  <c:v>Total</c:v>
                </c:pt>
              </c:strCache>
            </c:strRef>
          </c:tx>
          <c:spPr>
            <a:solidFill>
              <a:srgbClr val="70C7E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3'!$BX$8:$BX$14</c:f>
              <c:strCache>
                <c:ptCount val="7"/>
                <c:pt idx="0">
                  <c:v>Mon</c:v>
                </c:pt>
                <c:pt idx="1">
                  <c:v>Tue</c:v>
                </c:pt>
                <c:pt idx="2">
                  <c:v>Wed</c:v>
                </c:pt>
                <c:pt idx="3">
                  <c:v>Thu</c:v>
                </c:pt>
                <c:pt idx="4">
                  <c:v>Fri</c:v>
                </c:pt>
                <c:pt idx="5">
                  <c:v>Sat</c:v>
                </c:pt>
                <c:pt idx="6">
                  <c:v>Sun</c:v>
                </c:pt>
              </c:strCache>
            </c:strRef>
          </c:cat>
          <c:val>
            <c:numRef>
              <c:f>'analysis 3'!$BY$8:$BY$14</c:f>
              <c:numCache>
                <c:formatCode>[&gt;999999999]"$"0.00,,,"B";[&gt;999999]"$"0.00,,"M";"$"0.00,"K"</c:formatCode>
                <c:ptCount val="7"/>
                <c:pt idx="0">
                  <c:v>342889.85000000324</c:v>
                </c:pt>
                <c:pt idx="1">
                  <c:v>324340.81999999884</c:v>
                </c:pt>
                <c:pt idx="2">
                  <c:v>324189.0599999979</c:v>
                </c:pt>
                <c:pt idx="3">
                  <c:v>340665.27999999869</c:v>
                </c:pt>
                <c:pt idx="4">
                  <c:v>319564.96000000124</c:v>
                </c:pt>
                <c:pt idx="5">
                  <c:v>332458.74000000069</c:v>
                </c:pt>
                <c:pt idx="6">
                  <c:v>313403.34999999951</c:v>
                </c:pt>
              </c:numCache>
            </c:numRef>
          </c:val>
          <c:extLst>
            <c:ext xmlns:c16="http://schemas.microsoft.com/office/drawing/2014/chart" uri="{C3380CC4-5D6E-409C-BE32-E72D297353CC}">
              <c16:uniqueId val="{00000000-14A3-446F-8E08-67A244B1A96D}"/>
            </c:ext>
          </c:extLst>
        </c:ser>
        <c:dLbls>
          <c:dLblPos val="outEnd"/>
          <c:showLegendKey val="0"/>
          <c:showVal val="1"/>
          <c:showCatName val="0"/>
          <c:showSerName val="0"/>
          <c:showPercent val="0"/>
          <c:showBubbleSize val="0"/>
        </c:dLbls>
        <c:gapWidth val="115"/>
        <c:overlap val="-22"/>
        <c:axId val="1495044880"/>
        <c:axId val="1495046800"/>
      </c:barChart>
      <c:catAx>
        <c:axId val="149504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46800"/>
        <c:crosses val="autoZero"/>
        <c:auto val="1"/>
        <c:lblAlgn val="ctr"/>
        <c:lblOffset val="100"/>
        <c:noMultiLvlLbl val="0"/>
      </c:catAx>
      <c:valAx>
        <c:axId val="1495046800"/>
        <c:scaling>
          <c:orientation val="minMax"/>
        </c:scaling>
        <c:delete val="1"/>
        <c:axPos val="l"/>
        <c:numFmt formatCode="[&gt;999999999]&quot;$&quot;0.00,,,&quot;B&quot;;[&gt;999999]&quot;$&quot;0.00,,&quot;M&quot;;&quot;$&quot;0.00,&quot;K&quot;" sourceLinked="1"/>
        <c:majorTickMark val="none"/>
        <c:minorTickMark val="none"/>
        <c:tickLblPos val="nextTo"/>
        <c:crossAx val="1495044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3'!$D$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6" fmlaLink="'analysis 3'!$D$4" fmlaRange="'analysis 3'!$F$3:$F$4" noThreeD="1" sel="2" val="0"/>
</file>

<file path=xl/ctrlProps/ctrlProp4.xml><?xml version="1.0" encoding="utf-8"?>
<formControlPr xmlns="http://schemas.microsoft.com/office/spreadsheetml/2009/9/main" objectType="GBox" noThreeD="1"/>
</file>

<file path=xl/ctrlProps/ctrlProp5.xml><?xml version="1.0" encoding="utf-8"?>
<formControlPr xmlns="http://schemas.microsoft.com/office/spreadsheetml/2009/9/main" objectType="Radio" checked="Checked" firstButton="1" fmlaLink="'analysis 3'!$BK$5" lockText="1" noThreeD="1"/>
</file>

<file path=xl/ctrlProps/ctrlProp6.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microsoft.com/office/2011/relationships/webextension" Target="../webextensions/webextension1.xml"/><Relationship Id="rId6" Type="http://schemas.openxmlformats.org/officeDocument/2006/relationships/hyperlink" Target="#'Profit View'!A1"/><Relationship Id="rId5" Type="http://schemas.openxmlformats.org/officeDocument/2006/relationships/hyperlink" Target="#'Store Dashboard'!A1"/><Relationship Id="rId4" Type="http://schemas.openxmlformats.org/officeDocument/2006/relationships/hyperlink" Target="#'Time Frame'!A1"/></Relationships>
</file>

<file path=xl/drawings/_rels/drawing2.xml.rels><?xml version="1.0" encoding="UTF-8" standalone="yes"?>
<Relationships xmlns="http://schemas.openxmlformats.org/package/2006/relationships"><Relationship Id="rId8" Type="http://schemas.openxmlformats.org/officeDocument/2006/relationships/hyperlink" Target="#'Time Frame'!A1"/><Relationship Id="rId3" Type="http://schemas.openxmlformats.org/officeDocument/2006/relationships/image" Target="../media/image4.emf"/><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6.emf"/><Relationship Id="rId10" Type="http://schemas.openxmlformats.org/officeDocument/2006/relationships/hyperlink" Target="#'Profit View'!A1"/><Relationship Id="rId4" Type="http://schemas.openxmlformats.org/officeDocument/2006/relationships/image" Target="../media/image5.emf"/><Relationship Id="rId9" Type="http://schemas.openxmlformats.org/officeDocument/2006/relationships/hyperlink" Target="#'Store 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5.xml"/><Relationship Id="rId7" Type="http://schemas.openxmlformats.org/officeDocument/2006/relationships/chart" Target="../charts/chart8.xml"/><Relationship Id="rId12" Type="http://schemas.openxmlformats.org/officeDocument/2006/relationships/hyperlink" Target="#'Profit View'!A1"/><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chart" Target="../charts/chart7.xml"/><Relationship Id="rId11" Type="http://schemas.openxmlformats.org/officeDocument/2006/relationships/hyperlink" Target="#'Store Dashboard'!A1"/><Relationship Id="rId5" Type="http://schemas.openxmlformats.org/officeDocument/2006/relationships/image" Target="../media/image12.emf"/><Relationship Id="rId10" Type="http://schemas.openxmlformats.org/officeDocument/2006/relationships/hyperlink" Target="#'Time Frame'!A1"/><Relationship Id="rId4" Type="http://schemas.openxmlformats.org/officeDocument/2006/relationships/chart" Target="../charts/chart6.xml"/><Relationship Id="rId9"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editAs="absolute">
    <xdr:from>
      <xdr:col>14</xdr:col>
      <xdr:colOff>436049</xdr:colOff>
      <xdr:row>0</xdr:row>
      <xdr:rowOff>0</xdr:rowOff>
    </xdr:from>
    <xdr:to>
      <xdr:col>21</xdr:col>
      <xdr:colOff>426905</xdr:colOff>
      <xdr:row>43</xdr:row>
      <xdr:rowOff>131064</xdr:rowOff>
    </xdr:to>
    <xdr:sp macro="" textlink="">
      <xdr:nvSpPr>
        <xdr:cNvPr id="38" name="Moon 37">
          <a:extLst>
            <a:ext uri="{FF2B5EF4-FFF2-40B4-BE49-F238E27FC236}">
              <a16:creationId xmlns:a16="http://schemas.microsoft.com/office/drawing/2014/main" id="{DF63E87B-B5F4-4391-8D17-F3E3F0667D9B}"/>
            </a:ext>
          </a:extLst>
        </xdr:cNvPr>
        <xdr:cNvSpPr/>
      </xdr:nvSpPr>
      <xdr:spPr>
        <a:xfrm flipH="1">
          <a:off x="8979414" y="0"/>
          <a:ext cx="4518032" cy="7186288"/>
        </a:xfrm>
        <a:prstGeom prst="moon">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500149</xdr:colOff>
      <xdr:row>0</xdr:row>
      <xdr:rowOff>0</xdr:rowOff>
    </xdr:from>
    <xdr:to>
      <xdr:col>21</xdr:col>
      <xdr:colOff>491005</xdr:colOff>
      <xdr:row>43</xdr:row>
      <xdr:rowOff>131064</xdr:rowOff>
    </xdr:to>
    <xdr:sp macro="" textlink="">
      <xdr:nvSpPr>
        <xdr:cNvPr id="2" name="Moon 1">
          <a:extLst>
            <a:ext uri="{FF2B5EF4-FFF2-40B4-BE49-F238E27FC236}">
              <a16:creationId xmlns:a16="http://schemas.microsoft.com/office/drawing/2014/main" id="{3474E0C1-CC36-73CC-37BB-5B5E3D5C7D0C}"/>
            </a:ext>
          </a:extLst>
        </xdr:cNvPr>
        <xdr:cNvSpPr/>
      </xdr:nvSpPr>
      <xdr:spPr>
        <a:xfrm flipH="1">
          <a:off x="9042169" y="0"/>
          <a:ext cx="4517136" cy="7324344"/>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53340</xdr:colOff>
      <xdr:row>0</xdr:row>
      <xdr:rowOff>15240</xdr:rowOff>
    </xdr:from>
    <xdr:to>
      <xdr:col>23</xdr:col>
      <xdr:colOff>15240</xdr:colOff>
      <xdr:row>11</xdr:row>
      <xdr:rowOff>144780</xdr:rowOff>
    </xdr:to>
    <xdr:sp macro="" textlink="">
      <xdr:nvSpPr>
        <xdr:cNvPr id="3" name="Rectangle 2">
          <a:extLst>
            <a:ext uri="{FF2B5EF4-FFF2-40B4-BE49-F238E27FC236}">
              <a16:creationId xmlns:a16="http://schemas.microsoft.com/office/drawing/2014/main" id="{8E014146-94F9-F8A0-C244-130874D0BCCA}"/>
            </a:ext>
          </a:extLst>
        </xdr:cNvPr>
        <xdr:cNvSpPr/>
      </xdr:nvSpPr>
      <xdr:spPr>
        <a:xfrm>
          <a:off x="10675620" y="15240"/>
          <a:ext cx="3619500" cy="147066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18</xdr:col>
      <xdr:colOff>68580</xdr:colOff>
      <xdr:row>11</xdr:row>
      <xdr:rowOff>76199</xdr:rowOff>
    </xdr:from>
    <xdr:to>
      <xdr:col>23</xdr:col>
      <xdr:colOff>17930</xdr:colOff>
      <xdr:row>44</xdr:row>
      <xdr:rowOff>44822</xdr:rowOff>
    </xdr:to>
    <xdr:sp macro="" textlink="">
      <xdr:nvSpPr>
        <xdr:cNvPr id="4" name="Rectangle 3">
          <a:extLst>
            <a:ext uri="{FF2B5EF4-FFF2-40B4-BE49-F238E27FC236}">
              <a16:creationId xmlns:a16="http://schemas.microsoft.com/office/drawing/2014/main" id="{EE92F608-4810-47F6-992C-1F265DDA8A29}"/>
            </a:ext>
          </a:extLst>
        </xdr:cNvPr>
        <xdr:cNvSpPr/>
      </xdr:nvSpPr>
      <xdr:spPr>
        <a:xfrm>
          <a:off x="11310321" y="1394011"/>
          <a:ext cx="2997350" cy="588532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15</xdr:col>
      <xdr:colOff>259080</xdr:colOff>
      <xdr:row>41</xdr:row>
      <xdr:rowOff>22860</xdr:rowOff>
    </xdr:from>
    <xdr:to>
      <xdr:col>21</xdr:col>
      <xdr:colOff>220980</xdr:colOff>
      <xdr:row>43</xdr:row>
      <xdr:rowOff>170329</xdr:rowOff>
    </xdr:to>
    <xdr:sp macro="" textlink="">
      <xdr:nvSpPr>
        <xdr:cNvPr id="5" name="Rectangle 4">
          <a:extLst>
            <a:ext uri="{FF2B5EF4-FFF2-40B4-BE49-F238E27FC236}">
              <a16:creationId xmlns:a16="http://schemas.microsoft.com/office/drawing/2014/main" id="{CC2C2D72-A907-49E7-859A-E20DD8D43843}"/>
            </a:ext>
          </a:extLst>
        </xdr:cNvPr>
        <xdr:cNvSpPr/>
      </xdr:nvSpPr>
      <xdr:spPr>
        <a:xfrm>
          <a:off x="9672021" y="6719495"/>
          <a:ext cx="3619500" cy="506058"/>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0</xdr:colOff>
      <xdr:row>0</xdr:row>
      <xdr:rowOff>99060</xdr:rowOff>
    </xdr:from>
    <xdr:to>
      <xdr:col>14</xdr:col>
      <xdr:colOff>582168</xdr:colOff>
      <xdr:row>7</xdr:row>
      <xdr:rowOff>1524</xdr:rowOff>
    </xdr:to>
    <xdr:sp macro="" textlink="">
      <xdr:nvSpPr>
        <xdr:cNvPr id="6" name="Rectangle 5">
          <a:extLst>
            <a:ext uri="{FF2B5EF4-FFF2-40B4-BE49-F238E27FC236}">
              <a16:creationId xmlns:a16="http://schemas.microsoft.com/office/drawing/2014/main" id="{32798BE4-098A-D112-127C-E35CD845E87F}"/>
            </a:ext>
          </a:extLst>
        </xdr:cNvPr>
        <xdr:cNvSpPr/>
      </xdr:nvSpPr>
      <xdr:spPr>
        <a:xfrm>
          <a:off x="0" y="99060"/>
          <a:ext cx="9124188" cy="512064"/>
        </a:xfrm>
        <a:prstGeom prst="rect">
          <a:avLst/>
        </a:prstGeom>
        <a:gradFill flip="none" rotWithShape="1">
          <a:gsLst>
            <a:gs pos="0">
              <a:schemeClr val="bg1">
                <a:lumMod val="95000"/>
              </a:schemeClr>
            </a:gs>
            <a:gs pos="53000">
              <a:schemeClr val="bg1"/>
            </a:gs>
            <a:gs pos="100000">
              <a:schemeClr val="bg1">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230440</xdr:colOff>
      <xdr:row>10</xdr:row>
      <xdr:rowOff>10510</xdr:rowOff>
    </xdr:from>
    <xdr:to>
      <xdr:col>16</xdr:col>
      <xdr:colOff>184720</xdr:colOff>
      <xdr:row>37</xdr:row>
      <xdr:rowOff>56230</xdr:rowOff>
    </xdr:to>
    <xdr:sp macro="" textlink="">
      <xdr:nvSpPr>
        <xdr:cNvPr id="7" name="Rectangle: Diagonal Corners Rounded 6">
          <a:extLst>
            <a:ext uri="{FF2B5EF4-FFF2-40B4-BE49-F238E27FC236}">
              <a16:creationId xmlns:a16="http://schemas.microsoft.com/office/drawing/2014/main" id="{68681531-5802-4A0E-EB4F-C2A4BC468752}"/>
            </a:ext>
          </a:extLst>
        </xdr:cNvPr>
        <xdr:cNvSpPr/>
      </xdr:nvSpPr>
      <xdr:spPr>
        <a:xfrm>
          <a:off x="230440" y="1177158"/>
          <a:ext cx="9970639" cy="5011858"/>
        </a:xfrm>
        <a:prstGeom prst="round2DiagRect">
          <a:avLst>
            <a:gd name="adj1" fmla="val 734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7</xdr:row>
      <xdr:rowOff>60960</xdr:rowOff>
    </xdr:from>
    <xdr:to>
      <xdr:col>4</xdr:col>
      <xdr:colOff>510540</xdr:colOff>
      <xdr:row>23</xdr:row>
      <xdr:rowOff>83820</xdr:rowOff>
    </xdr:to>
    <xdr:sp macro="" textlink="">
      <xdr:nvSpPr>
        <xdr:cNvPr id="9" name="Oval 8">
          <a:extLst>
            <a:ext uri="{FF2B5EF4-FFF2-40B4-BE49-F238E27FC236}">
              <a16:creationId xmlns:a16="http://schemas.microsoft.com/office/drawing/2014/main" id="{839EF58D-2DFA-8BC4-882E-00DE43A0FFD8}"/>
            </a:ext>
          </a:extLst>
        </xdr:cNvPr>
        <xdr:cNvSpPr/>
      </xdr:nvSpPr>
      <xdr:spPr>
        <a:xfrm>
          <a:off x="0" y="679027"/>
          <a:ext cx="2948940" cy="2816860"/>
        </a:xfrm>
        <a:prstGeom prst="ellipse">
          <a:avLst/>
        </a:prstGeom>
        <a:solidFill>
          <a:schemeClr val="bg1">
            <a:lumMod val="95000"/>
          </a:schemeClr>
        </a:solidFill>
        <a:ln>
          <a:noFill/>
        </a:ln>
        <a:effectLst>
          <a:outerShdw blurRad="50800" dist="50800" dir="5400000" algn="ctr" rotWithShape="0">
            <a:schemeClr val="bg1">
              <a:lumMod val="9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563880</xdr:colOff>
      <xdr:row>11</xdr:row>
      <xdr:rowOff>22860</xdr:rowOff>
    </xdr:from>
    <xdr:to>
      <xdr:col>15</xdr:col>
      <xdr:colOff>541020</xdr:colOff>
      <xdr:row>35</xdr:row>
      <xdr:rowOff>175260</xdr:rowOff>
    </xdr:to>
    <xdr:sp macro="" textlink="">
      <xdr:nvSpPr>
        <xdr:cNvPr id="8" name="Rectangle: Diagonal Corners Rounded 7">
          <a:extLst>
            <a:ext uri="{FF2B5EF4-FFF2-40B4-BE49-F238E27FC236}">
              <a16:creationId xmlns:a16="http://schemas.microsoft.com/office/drawing/2014/main" id="{F51C1433-8751-B9F0-4995-7197BE8C9E32}"/>
            </a:ext>
          </a:extLst>
        </xdr:cNvPr>
        <xdr:cNvSpPr/>
      </xdr:nvSpPr>
      <xdr:spPr>
        <a:xfrm>
          <a:off x="563880" y="1363980"/>
          <a:ext cx="9391106" cy="4541520"/>
        </a:xfrm>
        <a:prstGeom prst="round2DiagRect">
          <a:avLst>
            <a:gd name="adj1" fmla="val 7340"/>
            <a:gd name="adj2" fmla="val 0"/>
          </a:avLst>
        </a:prstGeom>
        <a:solidFill>
          <a:schemeClr val="bg1"/>
        </a:solidFill>
        <a:ln>
          <a:noFill/>
        </a:ln>
        <a:effectLst>
          <a:outerShdw blurRad="63500" sx="102000" sy="102000" algn="ctr"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472440</xdr:colOff>
      <xdr:row>12</xdr:row>
      <xdr:rowOff>22860</xdr:rowOff>
    </xdr:from>
    <xdr:to>
      <xdr:col>15</xdr:col>
      <xdr:colOff>236220</xdr:colOff>
      <xdr:row>35</xdr:row>
      <xdr:rowOff>60960</xdr:rowOff>
    </xdr:to>
    <xdr:sp macro="" textlink="">
      <xdr:nvSpPr>
        <xdr:cNvPr id="10" name="Rectangle: Diagonal Corners Rounded 9">
          <a:extLst>
            <a:ext uri="{FF2B5EF4-FFF2-40B4-BE49-F238E27FC236}">
              <a16:creationId xmlns:a16="http://schemas.microsoft.com/office/drawing/2014/main" id="{0B106F98-68E9-D7F4-C55F-00E1C84652D9}"/>
            </a:ext>
          </a:extLst>
        </xdr:cNvPr>
        <xdr:cNvSpPr/>
      </xdr:nvSpPr>
      <xdr:spPr>
        <a:xfrm>
          <a:off x="2910840" y="1546860"/>
          <a:ext cx="6728460" cy="4244340"/>
        </a:xfrm>
        <a:prstGeom prst="round2DiagRect">
          <a:avLst>
            <a:gd name="adj1" fmla="val 7340"/>
            <a:gd name="adj2" fmla="val 0"/>
          </a:avLst>
        </a:prstGeom>
        <a:solidFill>
          <a:schemeClr val="bg1"/>
        </a:solidFill>
        <a:ln>
          <a:noFill/>
        </a:ln>
        <a:effectLst>
          <a:outerShdw blurRad="63500" sx="102000" sy="102000" algn="ctr"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53341</xdr:colOff>
      <xdr:row>12</xdr:row>
      <xdr:rowOff>76201</xdr:rowOff>
    </xdr:from>
    <xdr:to>
      <xdr:col>15</xdr:col>
      <xdr:colOff>69888</xdr:colOff>
      <xdr:row>35</xdr:row>
      <xdr:rowOff>2256</xdr:rowOff>
    </xdr:to>
    <mc:AlternateContent xmlns:mc="http://schemas.openxmlformats.org/markup-compatibility/2006">
      <mc:Choice xmlns:we="http://schemas.microsoft.com/office/webextensions/webextension/2010/11" Requires="we">
        <xdr:graphicFrame macro="">
          <xdr:nvGraphicFramePr>
            <xdr:cNvPr id="13" name="Add-in 12">
              <a:extLst>
                <a:ext uri="{FF2B5EF4-FFF2-40B4-BE49-F238E27FC236}">
                  <a16:creationId xmlns:a16="http://schemas.microsoft.com/office/drawing/2014/main" id="{2CCBF0EF-0F9C-4BD8-B14A-0DAA33DC3833}"/>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3" name="Add-in 12">
              <a:extLst>
                <a:ext uri="{FF2B5EF4-FFF2-40B4-BE49-F238E27FC236}">
                  <a16:creationId xmlns:a16="http://schemas.microsoft.com/office/drawing/2014/main" id="{2CCBF0EF-0F9C-4BD8-B14A-0DAA33DC3833}"/>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oneCellAnchor>
    <xdr:from>
      <xdr:col>4</xdr:col>
      <xdr:colOff>567781</xdr:colOff>
      <xdr:row>13</xdr:row>
      <xdr:rowOff>182695</xdr:rowOff>
    </xdr:from>
    <xdr:ext cx="525593" cy="280205"/>
    <xdr:sp macro="" textlink="">
      <xdr:nvSpPr>
        <xdr:cNvPr id="14" name="Rectangle 13">
          <a:extLst>
            <a:ext uri="{FF2B5EF4-FFF2-40B4-BE49-F238E27FC236}">
              <a16:creationId xmlns:a16="http://schemas.microsoft.com/office/drawing/2014/main" id="{4CB54E84-07C9-D4EB-F092-6BEA8A2E3A81}"/>
            </a:ext>
          </a:extLst>
        </xdr:cNvPr>
        <xdr:cNvSpPr/>
      </xdr:nvSpPr>
      <xdr:spPr>
        <a:xfrm>
          <a:off x="3006181" y="1889575"/>
          <a:ext cx="525593" cy="280205"/>
        </a:xfrm>
        <a:prstGeom prst="rect">
          <a:avLst/>
        </a:prstGeom>
        <a:noFill/>
      </xdr:spPr>
      <xdr:txBody>
        <a:bodyPr wrap="none" lIns="91440" tIns="45720" rIns="91440" bIns="45720">
          <a:spAutoFit/>
        </a:bodyPr>
        <a:lstStyle/>
        <a:p>
          <a:pPr algn="ctr"/>
          <a:r>
            <a:rPr lang="en-GB" sz="1200" b="0" cap="none" spc="0">
              <a:ln w="0"/>
              <a:solidFill>
                <a:schemeClr val="tx1">
                  <a:lumMod val="65000"/>
                  <a:lumOff val="35000"/>
                </a:schemeClr>
              </a:solidFill>
              <a:effectLst>
                <a:outerShdw blurRad="38100" dist="19050" dir="2700000" algn="tl" rotWithShape="0">
                  <a:schemeClr val="dk1">
                    <a:alpha val="40000"/>
                  </a:schemeClr>
                </a:outerShdw>
              </a:effectLst>
            </a:rPr>
            <a:t>Store</a:t>
          </a:r>
        </a:p>
      </xdr:txBody>
    </xdr:sp>
    <xdr:clientData/>
  </xdr:oneCellAnchor>
  <xdr:twoCellAnchor>
    <xdr:from>
      <xdr:col>9</xdr:col>
      <xdr:colOff>491095</xdr:colOff>
      <xdr:row>32</xdr:row>
      <xdr:rowOff>162910</xdr:rowOff>
    </xdr:from>
    <xdr:to>
      <xdr:col>15</xdr:col>
      <xdr:colOff>78828</xdr:colOff>
      <xdr:row>35</xdr:row>
      <xdr:rowOff>21021</xdr:rowOff>
    </xdr:to>
    <xdr:sp macro="" textlink="">
      <xdr:nvSpPr>
        <xdr:cNvPr id="16" name="Rectangle: Rounded Corners 15">
          <a:extLst>
            <a:ext uri="{FF2B5EF4-FFF2-40B4-BE49-F238E27FC236}">
              <a16:creationId xmlns:a16="http://schemas.microsoft.com/office/drawing/2014/main" id="{90BBC82E-6CD4-AD96-BFAA-CEAA1B11C25B}"/>
            </a:ext>
          </a:extLst>
        </xdr:cNvPr>
        <xdr:cNvSpPr/>
      </xdr:nvSpPr>
      <xdr:spPr>
        <a:xfrm>
          <a:off x="5977495" y="5376041"/>
          <a:ext cx="3502836" cy="409904"/>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1</xdr:col>
      <xdr:colOff>60960</xdr:colOff>
      <xdr:row>12</xdr:row>
      <xdr:rowOff>114300</xdr:rowOff>
    </xdr:from>
    <xdr:to>
      <xdr:col>4</xdr:col>
      <xdr:colOff>318137</xdr:colOff>
      <xdr:row>23</xdr:row>
      <xdr:rowOff>5079</xdr:rowOff>
    </xdr:to>
    <mc:AlternateContent xmlns:mc="http://schemas.openxmlformats.org/markup-compatibility/2006" xmlns:a14="http://schemas.microsoft.com/office/drawing/2010/main">
      <mc:Choice Requires="a14">
        <xdr:graphicFrame macro="">
          <xdr:nvGraphicFramePr>
            <xdr:cNvPr id="17" name="Month">
              <a:extLst>
                <a:ext uri="{FF2B5EF4-FFF2-40B4-BE49-F238E27FC236}">
                  <a16:creationId xmlns:a16="http://schemas.microsoft.com/office/drawing/2014/main" id="{37DD0A46-FB68-4A02-886C-ADD1C60F9C7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70560" y="1663700"/>
              <a:ext cx="2085977" cy="19397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60960</xdr:colOff>
      <xdr:row>24</xdr:row>
      <xdr:rowOff>30480</xdr:rowOff>
    </xdr:from>
    <xdr:to>
      <xdr:col>4</xdr:col>
      <xdr:colOff>297180</xdr:colOff>
      <xdr:row>27</xdr:row>
      <xdr:rowOff>38100</xdr:rowOff>
    </xdr:to>
    <xdr:sp macro="" textlink="">
      <xdr:nvSpPr>
        <xdr:cNvPr id="18" name="Rectangle: Diagonal Corners Rounded 17">
          <a:extLst>
            <a:ext uri="{FF2B5EF4-FFF2-40B4-BE49-F238E27FC236}">
              <a16:creationId xmlns:a16="http://schemas.microsoft.com/office/drawing/2014/main" id="{CA2FC57B-6C4F-4E93-8142-162CF3A02164}"/>
            </a:ext>
          </a:extLst>
        </xdr:cNvPr>
        <xdr:cNvSpPr/>
      </xdr:nvSpPr>
      <xdr:spPr>
        <a:xfrm>
          <a:off x="670560" y="3749040"/>
          <a:ext cx="2065020" cy="556260"/>
        </a:xfrm>
        <a:prstGeom prst="round2DiagRect">
          <a:avLst>
            <a:gd name="adj1" fmla="val 15559"/>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60960</xdr:colOff>
      <xdr:row>28</xdr:row>
      <xdr:rowOff>3810</xdr:rowOff>
    </xdr:from>
    <xdr:to>
      <xdr:col>4</xdr:col>
      <xdr:colOff>297180</xdr:colOff>
      <xdr:row>31</xdr:row>
      <xdr:rowOff>11430</xdr:rowOff>
    </xdr:to>
    <xdr:sp macro="" textlink="">
      <xdr:nvSpPr>
        <xdr:cNvPr id="19" name="Rectangle: Diagonal Corners Rounded 18">
          <a:extLst>
            <a:ext uri="{FF2B5EF4-FFF2-40B4-BE49-F238E27FC236}">
              <a16:creationId xmlns:a16="http://schemas.microsoft.com/office/drawing/2014/main" id="{65E791FC-C9F5-403F-8C71-708942A8E63C}"/>
            </a:ext>
          </a:extLst>
        </xdr:cNvPr>
        <xdr:cNvSpPr/>
      </xdr:nvSpPr>
      <xdr:spPr>
        <a:xfrm>
          <a:off x="670560" y="4453890"/>
          <a:ext cx="2065020" cy="556260"/>
        </a:xfrm>
        <a:prstGeom prst="round2DiagRect">
          <a:avLst>
            <a:gd name="adj1" fmla="val 15559"/>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60960</xdr:colOff>
      <xdr:row>31</xdr:row>
      <xdr:rowOff>160020</xdr:rowOff>
    </xdr:from>
    <xdr:to>
      <xdr:col>4</xdr:col>
      <xdr:colOff>297180</xdr:colOff>
      <xdr:row>34</xdr:row>
      <xdr:rowOff>167640</xdr:rowOff>
    </xdr:to>
    <xdr:sp macro="" textlink="">
      <xdr:nvSpPr>
        <xdr:cNvPr id="20" name="Rectangle: Diagonal Corners Rounded 19">
          <a:extLst>
            <a:ext uri="{FF2B5EF4-FFF2-40B4-BE49-F238E27FC236}">
              <a16:creationId xmlns:a16="http://schemas.microsoft.com/office/drawing/2014/main" id="{10CBD041-1D93-4E00-9B05-DB531A8C9886}"/>
            </a:ext>
          </a:extLst>
        </xdr:cNvPr>
        <xdr:cNvSpPr/>
      </xdr:nvSpPr>
      <xdr:spPr>
        <a:xfrm>
          <a:off x="670560" y="5189220"/>
          <a:ext cx="2065020" cy="559413"/>
        </a:xfrm>
        <a:prstGeom prst="round2DiagRect">
          <a:avLst>
            <a:gd name="adj1" fmla="val 15559"/>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223994</xdr:colOff>
      <xdr:row>25</xdr:row>
      <xdr:rowOff>55055</xdr:rowOff>
    </xdr:from>
    <xdr:to>
      <xdr:col>1</xdr:col>
      <xdr:colOff>403374</xdr:colOff>
      <xdr:row>26</xdr:row>
      <xdr:rowOff>14686</xdr:rowOff>
    </xdr:to>
    <xdr:sp macro="" textlink="">
      <xdr:nvSpPr>
        <xdr:cNvPr id="21" name="Rectangle: Rounded Corners 20">
          <a:extLst>
            <a:ext uri="{FF2B5EF4-FFF2-40B4-BE49-F238E27FC236}">
              <a16:creationId xmlns:a16="http://schemas.microsoft.com/office/drawing/2014/main" id="{309A1824-7AA0-D05C-0800-868E99F98409}"/>
            </a:ext>
          </a:extLst>
        </xdr:cNvPr>
        <xdr:cNvSpPr/>
      </xdr:nvSpPr>
      <xdr:spPr>
        <a:xfrm>
          <a:off x="833594" y="3956495"/>
          <a:ext cx="179380" cy="142511"/>
        </a:xfrm>
        <a:prstGeom prst="roundRect">
          <a:avLst/>
        </a:prstGeom>
        <a:solidFill>
          <a:schemeClr val="bg1">
            <a:lumMod val="65000"/>
          </a:schemeClr>
        </a:solidFill>
        <a:ln>
          <a:noFill/>
        </a:ln>
        <a:effectLst>
          <a:outerShdw blurRad="63500" sx="102000" sy="102000" algn="ctr" rotWithShape="0">
            <a:prstClr val="black">
              <a:alpha val="1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223994</xdr:colOff>
      <xdr:row>29</xdr:row>
      <xdr:rowOff>27805</xdr:rowOff>
    </xdr:from>
    <xdr:to>
      <xdr:col>1</xdr:col>
      <xdr:colOff>403374</xdr:colOff>
      <xdr:row>29</xdr:row>
      <xdr:rowOff>170316</xdr:rowOff>
    </xdr:to>
    <xdr:sp macro="" textlink="">
      <xdr:nvSpPr>
        <xdr:cNvPr id="22" name="Rectangle: Rounded Corners 21">
          <a:extLst>
            <a:ext uri="{FF2B5EF4-FFF2-40B4-BE49-F238E27FC236}">
              <a16:creationId xmlns:a16="http://schemas.microsoft.com/office/drawing/2014/main" id="{80E1C6F6-8E6C-44FF-87CF-DA443655741B}"/>
            </a:ext>
          </a:extLst>
        </xdr:cNvPr>
        <xdr:cNvSpPr/>
      </xdr:nvSpPr>
      <xdr:spPr>
        <a:xfrm>
          <a:off x="833594" y="4660765"/>
          <a:ext cx="179380" cy="142511"/>
        </a:xfrm>
        <a:prstGeom prst="roundRect">
          <a:avLst/>
        </a:prstGeom>
        <a:solidFill>
          <a:schemeClr val="bg1">
            <a:lumMod val="65000"/>
          </a:schemeClr>
        </a:solidFill>
        <a:ln>
          <a:noFill/>
        </a:ln>
        <a:effectLst>
          <a:outerShdw blurRad="63500" sx="102000" sy="102000" algn="ctr" rotWithShape="0">
            <a:prstClr val="black">
              <a:alpha val="1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223994</xdr:colOff>
      <xdr:row>33</xdr:row>
      <xdr:rowOff>1135</xdr:rowOff>
    </xdr:from>
    <xdr:to>
      <xdr:col>1</xdr:col>
      <xdr:colOff>403374</xdr:colOff>
      <xdr:row>33</xdr:row>
      <xdr:rowOff>143646</xdr:rowOff>
    </xdr:to>
    <xdr:sp macro="" textlink="">
      <xdr:nvSpPr>
        <xdr:cNvPr id="23" name="Rectangle: Rounded Corners 22">
          <a:extLst>
            <a:ext uri="{FF2B5EF4-FFF2-40B4-BE49-F238E27FC236}">
              <a16:creationId xmlns:a16="http://schemas.microsoft.com/office/drawing/2014/main" id="{05AF27C4-EA80-4A99-9A9A-6BAA00FD532A}"/>
            </a:ext>
          </a:extLst>
        </xdr:cNvPr>
        <xdr:cNvSpPr/>
      </xdr:nvSpPr>
      <xdr:spPr>
        <a:xfrm>
          <a:off x="833594" y="5365615"/>
          <a:ext cx="179380" cy="142511"/>
        </a:xfrm>
        <a:prstGeom prst="roundRect">
          <a:avLst/>
        </a:prstGeom>
        <a:solidFill>
          <a:schemeClr val="bg1">
            <a:lumMod val="65000"/>
          </a:schemeClr>
        </a:solidFill>
        <a:ln>
          <a:noFill/>
        </a:ln>
        <a:effectLst>
          <a:outerShdw blurRad="63500" sx="102000" sy="102000" algn="ctr" rotWithShape="0">
            <a:prstClr val="black">
              <a:alpha val="1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378400</xdr:colOff>
      <xdr:row>24</xdr:row>
      <xdr:rowOff>169088</xdr:rowOff>
    </xdr:from>
    <xdr:ext cx="1102482" cy="280205"/>
    <xdr:sp macro="" textlink="">
      <xdr:nvSpPr>
        <xdr:cNvPr id="24" name="Rectangle 23">
          <a:extLst>
            <a:ext uri="{FF2B5EF4-FFF2-40B4-BE49-F238E27FC236}">
              <a16:creationId xmlns:a16="http://schemas.microsoft.com/office/drawing/2014/main" id="{342B1954-B4C1-A749-8155-9D9A5C6E216E}"/>
            </a:ext>
          </a:extLst>
        </xdr:cNvPr>
        <xdr:cNvSpPr/>
      </xdr:nvSpPr>
      <xdr:spPr>
        <a:xfrm>
          <a:off x="988000" y="3887648"/>
          <a:ext cx="1102482" cy="280205"/>
        </a:xfrm>
        <a:prstGeom prst="rect">
          <a:avLst/>
        </a:prstGeom>
        <a:noFill/>
      </xdr:spPr>
      <xdr:txBody>
        <a:bodyPr wrap="none" lIns="91440" tIns="45720" rIns="91440" bIns="45720">
          <a:spAutoFit/>
        </a:bodyPr>
        <a:lstStyle/>
        <a:p>
          <a:pPr algn="l"/>
          <a:r>
            <a:rPr lang="en-GB" sz="1200" b="0" cap="none" spc="0">
              <a:ln w="0"/>
              <a:solidFill>
                <a:schemeClr val="tx1">
                  <a:lumMod val="75000"/>
                  <a:lumOff val="25000"/>
                </a:schemeClr>
              </a:solidFill>
              <a:effectLst>
                <a:outerShdw blurRad="38100" dist="19050" dir="2700000" algn="tl" rotWithShape="0">
                  <a:schemeClr val="dk1">
                    <a:alpha val="40000"/>
                  </a:schemeClr>
                </a:outerShdw>
              </a:effectLst>
            </a:rPr>
            <a:t>Total Revenue</a:t>
          </a:r>
        </a:p>
      </xdr:txBody>
    </xdr:sp>
    <xdr:clientData/>
  </xdr:oneCellAnchor>
  <xdr:oneCellAnchor>
    <xdr:from>
      <xdr:col>1</xdr:col>
      <xdr:colOff>378400</xdr:colOff>
      <xdr:row>28</xdr:row>
      <xdr:rowOff>134253</xdr:rowOff>
    </xdr:from>
    <xdr:ext cx="939296" cy="280205"/>
    <xdr:sp macro="" textlink="">
      <xdr:nvSpPr>
        <xdr:cNvPr id="25" name="Rectangle 24">
          <a:extLst>
            <a:ext uri="{FF2B5EF4-FFF2-40B4-BE49-F238E27FC236}">
              <a16:creationId xmlns:a16="http://schemas.microsoft.com/office/drawing/2014/main" id="{B734B772-DD3B-4C32-939E-84C3E97CB34A}"/>
            </a:ext>
          </a:extLst>
        </xdr:cNvPr>
        <xdr:cNvSpPr/>
      </xdr:nvSpPr>
      <xdr:spPr>
        <a:xfrm>
          <a:off x="988000" y="4584333"/>
          <a:ext cx="939296" cy="280205"/>
        </a:xfrm>
        <a:prstGeom prst="rect">
          <a:avLst/>
        </a:prstGeom>
        <a:noFill/>
      </xdr:spPr>
      <xdr:txBody>
        <a:bodyPr wrap="none" lIns="91440" tIns="45720" rIns="91440" bIns="45720">
          <a:spAutoFit/>
        </a:bodyPr>
        <a:lstStyle/>
        <a:p>
          <a:pPr algn="l"/>
          <a:r>
            <a:rPr lang="en-GB" sz="1200" b="0" cap="none" spc="0">
              <a:ln w="0"/>
              <a:solidFill>
                <a:schemeClr val="tx1">
                  <a:lumMod val="75000"/>
                  <a:lumOff val="25000"/>
                </a:schemeClr>
              </a:solidFill>
              <a:effectLst>
                <a:outerShdw blurRad="38100" dist="19050" dir="2700000" algn="tl" rotWithShape="0">
                  <a:schemeClr val="dk1">
                    <a:alpha val="40000"/>
                  </a:schemeClr>
                </a:outerShdw>
              </a:effectLst>
            </a:rPr>
            <a:t>Total Target</a:t>
          </a:r>
        </a:p>
      </xdr:txBody>
    </xdr:sp>
    <xdr:clientData/>
  </xdr:oneCellAnchor>
  <xdr:oneCellAnchor>
    <xdr:from>
      <xdr:col>1</xdr:col>
      <xdr:colOff>378400</xdr:colOff>
      <xdr:row>32</xdr:row>
      <xdr:rowOff>111632</xdr:rowOff>
    </xdr:from>
    <xdr:ext cx="875817" cy="280205"/>
    <xdr:sp macro="" textlink="">
      <xdr:nvSpPr>
        <xdr:cNvPr id="26" name="Rectangle 25">
          <a:extLst>
            <a:ext uri="{FF2B5EF4-FFF2-40B4-BE49-F238E27FC236}">
              <a16:creationId xmlns:a16="http://schemas.microsoft.com/office/drawing/2014/main" id="{1432CC06-2EBA-44D4-9C15-F04FD527C52F}"/>
            </a:ext>
          </a:extLst>
        </xdr:cNvPr>
        <xdr:cNvSpPr/>
      </xdr:nvSpPr>
      <xdr:spPr>
        <a:xfrm>
          <a:off x="988000" y="5324763"/>
          <a:ext cx="875817" cy="280205"/>
        </a:xfrm>
        <a:prstGeom prst="rect">
          <a:avLst/>
        </a:prstGeom>
        <a:noFill/>
      </xdr:spPr>
      <xdr:txBody>
        <a:bodyPr wrap="none" lIns="91440" tIns="45720" rIns="91440" bIns="45720">
          <a:spAutoFit/>
        </a:bodyPr>
        <a:lstStyle/>
        <a:p>
          <a:pPr algn="l"/>
          <a:r>
            <a:rPr lang="en-GB" sz="1200" b="0" cap="none" spc="0">
              <a:ln w="0"/>
              <a:solidFill>
                <a:schemeClr val="tx1">
                  <a:lumMod val="75000"/>
                  <a:lumOff val="25000"/>
                </a:schemeClr>
              </a:solidFill>
              <a:effectLst>
                <a:outerShdw blurRad="38100" dist="19050" dir="2700000" algn="tl" rotWithShape="0">
                  <a:schemeClr val="dk1">
                    <a:alpha val="40000"/>
                  </a:schemeClr>
                </a:outerShdw>
              </a:effectLst>
            </a:rPr>
            <a:t>Varaince %</a:t>
          </a:r>
        </a:p>
      </xdr:txBody>
    </xdr:sp>
    <xdr:clientData/>
  </xdr:oneCellAnchor>
  <xdr:oneCellAnchor>
    <xdr:from>
      <xdr:col>3</xdr:col>
      <xdr:colOff>147144</xdr:colOff>
      <xdr:row>24</xdr:row>
      <xdr:rowOff>161730</xdr:rowOff>
    </xdr:from>
    <xdr:ext cx="783021" cy="311496"/>
    <xdr:sp macro="" textlink="Analysis!Q14">
      <xdr:nvSpPr>
        <xdr:cNvPr id="27" name="Rectangle 26">
          <a:extLst>
            <a:ext uri="{FF2B5EF4-FFF2-40B4-BE49-F238E27FC236}">
              <a16:creationId xmlns:a16="http://schemas.microsoft.com/office/drawing/2014/main" id="{AFA5B045-1F2C-4766-9056-B71B16083F74}"/>
            </a:ext>
          </a:extLst>
        </xdr:cNvPr>
        <xdr:cNvSpPr/>
      </xdr:nvSpPr>
      <xdr:spPr>
        <a:xfrm>
          <a:off x="1975944" y="3903413"/>
          <a:ext cx="783021" cy="311496"/>
        </a:xfrm>
        <a:prstGeom prst="rect">
          <a:avLst/>
        </a:prstGeom>
        <a:noFill/>
      </xdr:spPr>
      <xdr:txBody>
        <a:bodyPr wrap="square" lIns="91440" tIns="45720" rIns="91440" bIns="45720">
          <a:spAutoFit/>
        </a:bodyPr>
        <a:lstStyle/>
        <a:p>
          <a:pPr marL="0" indent="0" algn="l"/>
          <a:fld id="{0845B71F-0CD0-4962-BB28-F4678229F1BC}" type="TxLink">
            <a:rPr lang="en-US" sz="1400" b="0"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Calibri"/>
              <a:ea typeface="Calibri"/>
              <a:cs typeface="Calibri"/>
            </a:rPr>
            <a:pPr marL="0" indent="0" algn="l"/>
            <a:t>$5.4M</a:t>
          </a:fld>
          <a:endParaRPr lang="en-GB" sz="1400" b="0"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oneCellAnchor>
  <xdr:oneCellAnchor>
    <xdr:from>
      <xdr:col>3</xdr:col>
      <xdr:colOff>147144</xdr:colOff>
      <xdr:row>28</xdr:row>
      <xdr:rowOff>135453</xdr:rowOff>
    </xdr:from>
    <xdr:ext cx="783021" cy="311496"/>
    <xdr:sp macro="" textlink="Analysis!R14">
      <xdr:nvSpPr>
        <xdr:cNvPr id="28" name="Rectangle 27">
          <a:extLst>
            <a:ext uri="{FF2B5EF4-FFF2-40B4-BE49-F238E27FC236}">
              <a16:creationId xmlns:a16="http://schemas.microsoft.com/office/drawing/2014/main" id="{72535C5D-5A8B-472E-81BD-59B9DD5BDF4A}"/>
            </a:ext>
          </a:extLst>
        </xdr:cNvPr>
        <xdr:cNvSpPr/>
      </xdr:nvSpPr>
      <xdr:spPr>
        <a:xfrm>
          <a:off x="1975944" y="4612860"/>
          <a:ext cx="783021" cy="311496"/>
        </a:xfrm>
        <a:prstGeom prst="rect">
          <a:avLst/>
        </a:prstGeom>
        <a:noFill/>
      </xdr:spPr>
      <xdr:txBody>
        <a:bodyPr wrap="square" lIns="91440" tIns="45720" rIns="91440" bIns="45720">
          <a:spAutoFit/>
        </a:bodyPr>
        <a:lstStyle/>
        <a:p>
          <a:pPr marL="0" indent="0" algn="l"/>
          <a:fld id="{C8B63756-AEAA-4177-8938-16B48C7CA468}" type="TxLink">
            <a:rPr lang="en-US" sz="1400" b="0"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Calibri"/>
              <a:ea typeface="Calibri"/>
              <a:cs typeface="Calibri"/>
            </a:rPr>
            <a:pPr marL="0" indent="0" algn="l"/>
            <a:t>$5.3M</a:t>
          </a:fld>
          <a:endParaRPr lang="en-GB" sz="1400" b="0"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oneCellAnchor>
  <mc:AlternateContent xmlns:mc="http://schemas.openxmlformats.org/markup-compatibility/2006">
    <mc:Choice xmlns:a14="http://schemas.microsoft.com/office/drawing/2010/main" Requires="a14">
      <xdr:twoCellAnchor editAs="oneCell">
        <xdr:from>
          <xdr:col>3</xdr:col>
          <xdr:colOff>147144</xdr:colOff>
          <xdr:row>32</xdr:row>
          <xdr:rowOff>120869</xdr:rowOff>
        </xdr:from>
        <xdr:to>
          <xdr:col>4</xdr:col>
          <xdr:colOff>323455</xdr:colOff>
          <xdr:row>34</xdr:row>
          <xdr:rowOff>37575</xdr:rowOff>
        </xdr:to>
        <xdr:pic>
          <xdr:nvPicPr>
            <xdr:cNvPr id="37" name="Picture 36">
              <a:extLst>
                <a:ext uri="{FF2B5EF4-FFF2-40B4-BE49-F238E27FC236}">
                  <a16:creationId xmlns:a16="http://schemas.microsoft.com/office/drawing/2014/main" id="{D61B043A-8B1A-5787-CDFE-E9262DF14FBB}"/>
                </a:ext>
              </a:extLst>
            </xdr:cNvPr>
            <xdr:cNvPicPr>
              <a:picLocks noChangeAspect="1" noChangeArrowheads="1"/>
              <a:extLst>
                <a:ext uri="{84589F7E-364E-4C9E-8A38-B11213B215E9}">
                  <a14:cameraTool cellRange="Analysis!$B$12" spid="_x0000_s5188"/>
                </a:ext>
              </a:extLst>
            </xdr:cNvPicPr>
          </xdr:nvPicPr>
          <xdr:blipFill>
            <a:blip xmlns:r="http://schemas.openxmlformats.org/officeDocument/2006/relationships" r:embed="rId3"/>
            <a:srcRect/>
            <a:stretch>
              <a:fillRect/>
            </a:stretch>
          </xdr:blipFill>
          <xdr:spPr bwMode="auto">
            <a:xfrm>
              <a:off x="1975944" y="5334000"/>
              <a:ext cx="785911" cy="28456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xdr:row>
      <xdr:rowOff>10236</xdr:rowOff>
    </xdr:from>
    <xdr:to>
      <xdr:col>6</xdr:col>
      <xdr:colOff>492918</xdr:colOff>
      <xdr:row>6</xdr:row>
      <xdr:rowOff>90347</xdr:rowOff>
    </xdr:to>
    <xdr:sp macro="" textlink="">
      <xdr:nvSpPr>
        <xdr:cNvPr id="12" name="Rectangle 11">
          <a:extLst>
            <a:ext uri="{FF2B5EF4-FFF2-40B4-BE49-F238E27FC236}">
              <a16:creationId xmlns:a16="http://schemas.microsoft.com/office/drawing/2014/main" id="{93FA319D-792E-4AD8-BA63-E6C2144A7398}"/>
            </a:ext>
          </a:extLst>
        </xdr:cNvPr>
        <xdr:cNvSpPr/>
      </xdr:nvSpPr>
      <xdr:spPr>
        <a:xfrm>
          <a:off x="0" y="196503"/>
          <a:ext cx="4150518" cy="325644"/>
        </a:xfrm>
        <a:prstGeom prst="rect">
          <a:avLst/>
        </a:prstGeom>
        <a:noFill/>
        <a:ln>
          <a:noFill/>
        </a:ln>
      </xdr:spPr>
      <xdr:txBody>
        <a:bodyPr wrap="square" lIns="91440" tIns="45720" rIns="91440" bIns="45720" anchor="ctr">
          <a:noAutofit/>
        </a:bodyPr>
        <a:lstStyle/>
        <a:p>
          <a:pPr algn="l"/>
          <a:r>
            <a:rPr lang="en-GB" sz="2800" b="1" cap="none" spc="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rPr>
            <a:t>Kix Business</a:t>
          </a:r>
          <a:r>
            <a:rPr lang="en-GB" sz="2800" b="1" cap="none" spc="0" baseline="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rPr>
            <a:t> Dashboard</a:t>
          </a:r>
          <a:endParaRPr lang="en-GB" sz="2000" b="1" cap="none" spc="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endParaRPr>
        </a:p>
      </xdr:txBody>
    </xdr:sp>
    <xdr:clientData/>
  </xdr:twoCellAnchor>
  <xdr:twoCellAnchor>
    <xdr:from>
      <xdr:col>6</xdr:col>
      <xdr:colOff>586740</xdr:colOff>
      <xdr:row>1</xdr:row>
      <xdr:rowOff>42672</xdr:rowOff>
    </xdr:from>
    <xdr:to>
      <xdr:col>8</xdr:col>
      <xdr:colOff>388620</xdr:colOff>
      <xdr:row>6</xdr:row>
      <xdr:rowOff>57912</xdr:rowOff>
    </xdr:to>
    <xdr:sp macro="" textlink="">
      <xdr:nvSpPr>
        <xdr:cNvPr id="31" name="Rectangle: Diagonal Corners Rounded 30">
          <a:hlinkClick xmlns:r="http://schemas.openxmlformats.org/officeDocument/2006/relationships" r:id="rId4"/>
          <a:extLst>
            <a:ext uri="{FF2B5EF4-FFF2-40B4-BE49-F238E27FC236}">
              <a16:creationId xmlns:a16="http://schemas.microsoft.com/office/drawing/2014/main" id="{D6F1D628-4754-42A2-ACEB-09901DEBB79A}"/>
            </a:ext>
          </a:extLst>
        </xdr:cNvPr>
        <xdr:cNvSpPr/>
      </xdr:nvSpPr>
      <xdr:spPr>
        <a:xfrm>
          <a:off x="4244340" y="225552"/>
          <a:ext cx="1021080" cy="25908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lumMod val="75000"/>
                  <a:lumOff val="25000"/>
                </a:schemeClr>
              </a:solidFill>
            </a:rPr>
            <a:t>Time Frame</a:t>
          </a:r>
        </a:p>
      </xdr:txBody>
    </xdr:sp>
    <xdr:clientData/>
  </xdr:twoCellAnchor>
  <xdr:twoCellAnchor>
    <xdr:from>
      <xdr:col>9</xdr:col>
      <xdr:colOff>11430</xdr:colOff>
      <xdr:row>1</xdr:row>
      <xdr:rowOff>42672</xdr:rowOff>
    </xdr:from>
    <xdr:to>
      <xdr:col>10</xdr:col>
      <xdr:colOff>422910</xdr:colOff>
      <xdr:row>6</xdr:row>
      <xdr:rowOff>57912</xdr:rowOff>
    </xdr:to>
    <xdr:sp macro="" textlink="">
      <xdr:nvSpPr>
        <xdr:cNvPr id="32" name="Rectangle: Diagonal Corners Rounded 31">
          <a:hlinkClick xmlns:r="http://schemas.openxmlformats.org/officeDocument/2006/relationships" r:id="rId5"/>
          <a:extLst>
            <a:ext uri="{FF2B5EF4-FFF2-40B4-BE49-F238E27FC236}">
              <a16:creationId xmlns:a16="http://schemas.microsoft.com/office/drawing/2014/main" id="{B0C56163-CAF2-4040-8352-28139C9370E0}"/>
            </a:ext>
          </a:extLst>
        </xdr:cNvPr>
        <xdr:cNvSpPr/>
      </xdr:nvSpPr>
      <xdr:spPr>
        <a:xfrm>
          <a:off x="5497830" y="225552"/>
          <a:ext cx="1021080" cy="25908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lumMod val="75000"/>
                  <a:lumOff val="25000"/>
                </a:schemeClr>
              </a:solidFill>
            </a:rPr>
            <a:t>Store</a:t>
          </a:r>
        </a:p>
      </xdr:txBody>
    </xdr:sp>
    <xdr:clientData/>
  </xdr:twoCellAnchor>
  <xdr:twoCellAnchor>
    <xdr:from>
      <xdr:col>11</xdr:col>
      <xdr:colOff>45720</xdr:colOff>
      <xdr:row>1</xdr:row>
      <xdr:rowOff>42672</xdr:rowOff>
    </xdr:from>
    <xdr:to>
      <xdr:col>12</xdr:col>
      <xdr:colOff>457200</xdr:colOff>
      <xdr:row>6</xdr:row>
      <xdr:rowOff>57912</xdr:rowOff>
    </xdr:to>
    <xdr:sp macro="" textlink="">
      <xdr:nvSpPr>
        <xdr:cNvPr id="33" name="Rectangle: Diagonal Corners Rounded 32">
          <a:hlinkClick xmlns:r="http://schemas.openxmlformats.org/officeDocument/2006/relationships" r:id="rId6"/>
          <a:extLst>
            <a:ext uri="{FF2B5EF4-FFF2-40B4-BE49-F238E27FC236}">
              <a16:creationId xmlns:a16="http://schemas.microsoft.com/office/drawing/2014/main" id="{D72D629B-743B-4D81-9921-A6C0714CC29C}"/>
            </a:ext>
          </a:extLst>
        </xdr:cNvPr>
        <xdr:cNvSpPr/>
      </xdr:nvSpPr>
      <xdr:spPr>
        <a:xfrm>
          <a:off x="6751320" y="225552"/>
          <a:ext cx="1021080" cy="259080"/>
        </a:xfrm>
        <a:prstGeom prst="round2DiagRect">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bg1"/>
              </a:solidFill>
            </a:rPr>
            <a:t>Profit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436049</xdr:colOff>
      <xdr:row>0</xdr:row>
      <xdr:rowOff>0</xdr:rowOff>
    </xdr:from>
    <xdr:to>
      <xdr:col>21</xdr:col>
      <xdr:colOff>426905</xdr:colOff>
      <xdr:row>43</xdr:row>
      <xdr:rowOff>131064</xdr:rowOff>
    </xdr:to>
    <xdr:sp macro="" textlink="">
      <xdr:nvSpPr>
        <xdr:cNvPr id="2" name="Moon 1">
          <a:extLst>
            <a:ext uri="{FF2B5EF4-FFF2-40B4-BE49-F238E27FC236}">
              <a16:creationId xmlns:a16="http://schemas.microsoft.com/office/drawing/2014/main" id="{DE40D84F-3753-440A-9F84-90DCB1F99837}"/>
            </a:ext>
          </a:extLst>
        </xdr:cNvPr>
        <xdr:cNvSpPr/>
      </xdr:nvSpPr>
      <xdr:spPr>
        <a:xfrm flipH="1">
          <a:off x="8978069" y="0"/>
          <a:ext cx="4517136" cy="7324344"/>
        </a:xfrm>
        <a:prstGeom prst="moon">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500149</xdr:colOff>
      <xdr:row>0</xdr:row>
      <xdr:rowOff>0</xdr:rowOff>
    </xdr:from>
    <xdr:to>
      <xdr:col>21</xdr:col>
      <xdr:colOff>491005</xdr:colOff>
      <xdr:row>43</xdr:row>
      <xdr:rowOff>131064</xdr:rowOff>
    </xdr:to>
    <xdr:sp macro="" textlink="">
      <xdr:nvSpPr>
        <xdr:cNvPr id="3" name="Moon 2">
          <a:extLst>
            <a:ext uri="{FF2B5EF4-FFF2-40B4-BE49-F238E27FC236}">
              <a16:creationId xmlns:a16="http://schemas.microsoft.com/office/drawing/2014/main" id="{CAD150C8-C89C-4A7C-8184-840F8A4D2783}"/>
            </a:ext>
          </a:extLst>
        </xdr:cNvPr>
        <xdr:cNvSpPr/>
      </xdr:nvSpPr>
      <xdr:spPr>
        <a:xfrm flipH="1">
          <a:off x="9042169" y="0"/>
          <a:ext cx="4517136" cy="7324344"/>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53340</xdr:colOff>
      <xdr:row>0</xdr:row>
      <xdr:rowOff>15240</xdr:rowOff>
    </xdr:from>
    <xdr:to>
      <xdr:col>23</xdr:col>
      <xdr:colOff>15240</xdr:colOff>
      <xdr:row>11</xdr:row>
      <xdr:rowOff>144780</xdr:rowOff>
    </xdr:to>
    <xdr:sp macro="" textlink="">
      <xdr:nvSpPr>
        <xdr:cNvPr id="4" name="Rectangle 3">
          <a:extLst>
            <a:ext uri="{FF2B5EF4-FFF2-40B4-BE49-F238E27FC236}">
              <a16:creationId xmlns:a16="http://schemas.microsoft.com/office/drawing/2014/main" id="{EBFBCE83-C11A-4817-82D4-57D712E561D3}"/>
            </a:ext>
          </a:extLst>
        </xdr:cNvPr>
        <xdr:cNvSpPr/>
      </xdr:nvSpPr>
      <xdr:spPr>
        <a:xfrm>
          <a:off x="10683240" y="15240"/>
          <a:ext cx="3619500" cy="147066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18</xdr:col>
      <xdr:colOff>68580</xdr:colOff>
      <xdr:row>11</xdr:row>
      <xdr:rowOff>76199</xdr:rowOff>
    </xdr:from>
    <xdr:to>
      <xdr:col>23</xdr:col>
      <xdr:colOff>17930</xdr:colOff>
      <xdr:row>44</xdr:row>
      <xdr:rowOff>44822</xdr:rowOff>
    </xdr:to>
    <xdr:sp macro="" textlink="">
      <xdr:nvSpPr>
        <xdr:cNvPr id="5" name="Rectangle 4">
          <a:extLst>
            <a:ext uri="{FF2B5EF4-FFF2-40B4-BE49-F238E27FC236}">
              <a16:creationId xmlns:a16="http://schemas.microsoft.com/office/drawing/2014/main" id="{54F0A761-A7C5-4E42-A86B-D1A8AB33EB9B}"/>
            </a:ext>
          </a:extLst>
        </xdr:cNvPr>
        <xdr:cNvSpPr/>
      </xdr:nvSpPr>
      <xdr:spPr>
        <a:xfrm>
          <a:off x="11308080" y="1417319"/>
          <a:ext cx="2997350" cy="6003663"/>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15</xdr:col>
      <xdr:colOff>259080</xdr:colOff>
      <xdr:row>41</xdr:row>
      <xdr:rowOff>22860</xdr:rowOff>
    </xdr:from>
    <xdr:to>
      <xdr:col>21</xdr:col>
      <xdr:colOff>220980</xdr:colOff>
      <xdr:row>43</xdr:row>
      <xdr:rowOff>170329</xdr:rowOff>
    </xdr:to>
    <xdr:sp macro="" textlink="">
      <xdr:nvSpPr>
        <xdr:cNvPr id="6" name="Rectangle 5">
          <a:extLst>
            <a:ext uri="{FF2B5EF4-FFF2-40B4-BE49-F238E27FC236}">
              <a16:creationId xmlns:a16="http://schemas.microsoft.com/office/drawing/2014/main" id="{9DCDE460-4055-445C-BA73-A37B2CE5B1C6}"/>
            </a:ext>
          </a:extLst>
        </xdr:cNvPr>
        <xdr:cNvSpPr/>
      </xdr:nvSpPr>
      <xdr:spPr>
        <a:xfrm>
          <a:off x="9669780" y="6850380"/>
          <a:ext cx="3619500" cy="51322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0</xdr:colOff>
      <xdr:row>0</xdr:row>
      <xdr:rowOff>99060</xdr:rowOff>
    </xdr:from>
    <xdr:to>
      <xdr:col>14</xdr:col>
      <xdr:colOff>582168</xdr:colOff>
      <xdr:row>7</xdr:row>
      <xdr:rowOff>1524</xdr:rowOff>
    </xdr:to>
    <xdr:sp macro="" textlink="">
      <xdr:nvSpPr>
        <xdr:cNvPr id="7" name="Rectangle 6">
          <a:extLst>
            <a:ext uri="{FF2B5EF4-FFF2-40B4-BE49-F238E27FC236}">
              <a16:creationId xmlns:a16="http://schemas.microsoft.com/office/drawing/2014/main" id="{36EEA457-0187-4F20-A1AF-45E4B9525F09}"/>
            </a:ext>
          </a:extLst>
        </xdr:cNvPr>
        <xdr:cNvSpPr/>
      </xdr:nvSpPr>
      <xdr:spPr>
        <a:xfrm>
          <a:off x="0" y="99060"/>
          <a:ext cx="9124188" cy="512064"/>
        </a:xfrm>
        <a:prstGeom prst="rect">
          <a:avLst/>
        </a:prstGeom>
        <a:gradFill flip="none" rotWithShape="1">
          <a:gsLst>
            <a:gs pos="0">
              <a:schemeClr val="bg1">
                <a:lumMod val="95000"/>
              </a:schemeClr>
            </a:gs>
            <a:gs pos="53000">
              <a:schemeClr val="bg1"/>
            </a:gs>
            <a:gs pos="100000">
              <a:schemeClr val="bg1">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7</xdr:col>
      <xdr:colOff>195943</xdr:colOff>
      <xdr:row>8</xdr:row>
      <xdr:rowOff>24571</xdr:rowOff>
    </xdr:from>
    <xdr:to>
      <xdr:col>15</xdr:col>
      <xdr:colOff>505924</xdr:colOff>
      <xdr:row>37</xdr:row>
      <xdr:rowOff>132522</xdr:rowOff>
    </xdr:to>
    <xdr:sp macro="" textlink="">
      <xdr:nvSpPr>
        <xdr:cNvPr id="8" name="Rectangle: Diagonal Corners Rounded 7">
          <a:extLst>
            <a:ext uri="{FF2B5EF4-FFF2-40B4-BE49-F238E27FC236}">
              <a16:creationId xmlns:a16="http://schemas.microsoft.com/office/drawing/2014/main" id="{F376835D-3D80-491C-B55B-BD4D3C74F912}"/>
            </a:ext>
          </a:extLst>
        </xdr:cNvPr>
        <xdr:cNvSpPr/>
      </xdr:nvSpPr>
      <xdr:spPr>
        <a:xfrm>
          <a:off x="4463143" y="826328"/>
          <a:ext cx="5451824" cy="5488333"/>
        </a:xfrm>
        <a:prstGeom prst="round2DiagRect">
          <a:avLst>
            <a:gd name="adj1" fmla="val 734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239486</xdr:colOff>
      <xdr:row>26</xdr:row>
      <xdr:rowOff>146050</xdr:rowOff>
    </xdr:from>
    <xdr:to>
      <xdr:col>15</xdr:col>
      <xdr:colOff>406400</xdr:colOff>
      <xdr:row>37</xdr:row>
      <xdr:rowOff>13970</xdr:rowOff>
    </xdr:to>
    <xdr:graphicFrame macro="">
      <xdr:nvGraphicFramePr>
        <xdr:cNvPr id="28" name="Chart 27">
          <a:extLst>
            <a:ext uri="{FF2B5EF4-FFF2-40B4-BE49-F238E27FC236}">
              <a16:creationId xmlns:a16="http://schemas.microsoft.com/office/drawing/2014/main" id="{752AEA30-BF98-4A1C-8D76-394A53692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402771</xdr:colOff>
      <xdr:row>16</xdr:row>
      <xdr:rowOff>47290</xdr:rowOff>
    </xdr:from>
    <xdr:to>
      <xdr:col>15</xdr:col>
      <xdr:colOff>419100</xdr:colOff>
      <xdr:row>25</xdr:row>
      <xdr:rowOff>123293</xdr:rowOff>
    </xdr:to>
    <xdr:graphicFrame macro="">
      <xdr:nvGraphicFramePr>
        <xdr:cNvPr id="29" name="Chart 28">
          <a:extLst>
            <a:ext uri="{FF2B5EF4-FFF2-40B4-BE49-F238E27FC236}">
              <a16:creationId xmlns:a16="http://schemas.microsoft.com/office/drawing/2014/main" id="{60056CBC-266C-4AE4-822E-FDE47B9F1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340127</xdr:colOff>
      <xdr:row>13</xdr:row>
      <xdr:rowOff>80311</xdr:rowOff>
    </xdr:from>
    <xdr:to>
      <xdr:col>11</xdr:col>
      <xdr:colOff>178015</xdr:colOff>
      <xdr:row>14</xdr:row>
      <xdr:rowOff>181222</xdr:rowOff>
    </xdr:to>
    <xdr:sp macro="" textlink="">
      <xdr:nvSpPr>
        <xdr:cNvPr id="30" name="Rectangle 29">
          <a:extLst>
            <a:ext uri="{FF2B5EF4-FFF2-40B4-BE49-F238E27FC236}">
              <a16:creationId xmlns:a16="http://schemas.microsoft.com/office/drawing/2014/main" id="{C3C42162-71FB-378A-95EB-364B6422421E}"/>
            </a:ext>
          </a:extLst>
        </xdr:cNvPr>
        <xdr:cNvSpPr/>
      </xdr:nvSpPr>
      <xdr:spPr>
        <a:xfrm>
          <a:off x="4607327" y="1851961"/>
          <a:ext cx="2276288" cy="291411"/>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1200" b="0" cap="none" spc="0">
              <a:ln w="0"/>
              <a:solidFill>
                <a:schemeClr val="tx1">
                  <a:lumMod val="75000"/>
                  <a:lumOff val="25000"/>
                </a:schemeClr>
              </a:solidFill>
              <a:effectLst>
                <a:outerShdw blurRad="38100" dist="19050" dir="2700000" algn="tl" rotWithShape="0">
                  <a:schemeClr val="dk1">
                    <a:alpha val="40000"/>
                  </a:schemeClr>
                </a:outerShdw>
              </a:effectLst>
            </a:rPr>
            <a:t>Revenue vs Target by Month</a:t>
          </a:r>
        </a:p>
      </xdr:txBody>
    </xdr:sp>
    <xdr:clientData/>
  </xdr:twoCellAnchor>
  <xdr:twoCellAnchor>
    <xdr:from>
      <xdr:col>7</xdr:col>
      <xdr:colOff>446956</xdr:colOff>
      <xdr:row>14</xdr:row>
      <xdr:rowOff>162486</xdr:rowOff>
    </xdr:from>
    <xdr:to>
      <xdr:col>9</xdr:col>
      <xdr:colOff>142156</xdr:colOff>
      <xdr:row>14</xdr:row>
      <xdr:rowOff>162486</xdr:rowOff>
    </xdr:to>
    <xdr:cxnSp macro="">
      <xdr:nvCxnSpPr>
        <xdr:cNvPr id="32" name="Straight Connector 31">
          <a:extLst>
            <a:ext uri="{FF2B5EF4-FFF2-40B4-BE49-F238E27FC236}">
              <a16:creationId xmlns:a16="http://schemas.microsoft.com/office/drawing/2014/main" id="{50ABCD96-4598-8CA7-D0C9-01DF2A274151}"/>
            </a:ext>
          </a:extLst>
        </xdr:cNvPr>
        <xdr:cNvCxnSpPr/>
      </xdr:nvCxnSpPr>
      <xdr:spPr>
        <a:xfrm flipV="1">
          <a:off x="4714156" y="2124636"/>
          <a:ext cx="914400" cy="0"/>
        </a:xfrm>
        <a:prstGeom prst="line">
          <a:avLst/>
        </a:prstGeom>
        <a:ln w="28575">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157420</xdr:colOff>
      <xdr:row>8</xdr:row>
      <xdr:rowOff>129285</xdr:rowOff>
    </xdr:from>
    <xdr:to>
      <xdr:col>10</xdr:col>
      <xdr:colOff>76882</xdr:colOff>
      <xdr:row>10</xdr:row>
      <xdr:rowOff>38429</xdr:rowOff>
    </xdr:to>
    <xdr:sp macro="" textlink="">
      <xdr:nvSpPr>
        <xdr:cNvPr id="37" name="Rectangle 36">
          <a:extLst>
            <a:ext uri="{FF2B5EF4-FFF2-40B4-BE49-F238E27FC236}">
              <a16:creationId xmlns:a16="http://schemas.microsoft.com/office/drawing/2014/main" id="{038894A0-EEA4-40DB-A98B-3FF0E3FDD3A1}"/>
            </a:ext>
          </a:extLst>
        </xdr:cNvPr>
        <xdr:cNvSpPr/>
      </xdr:nvSpPr>
      <xdr:spPr>
        <a:xfrm>
          <a:off x="5034220" y="948435"/>
          <a:ext cx="1138662" cy="29014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1200" b="1" cap="none" spc="0">
              <a:ln w="0"/>
              <a:solidFill>
                <a:schemeClr val="bg1">
                  <a:lumMod val="50000"/>
                </a:schemeClr>
              </a:solidFill>
              <a:effectLst>
                <a:outerShdw blurRad="38100" dist="19050" dir="2700000" algn="tl" rotWithShape="0">
                  <a:schemeClr val="dk1">
                    <a:alpha val="40000"/>
                  </a:schemeClr>
                </a:outerShdw>
              </a:effectLst>
            </a:rPr>
            <a:t>Total</a:t>
          </a:r>
          <a:r>
            <a:rPr lang="en-GB" sz="1200" b="1" cap="none" spc="0" baseline="0">
              <a:ln w="0"/>
              <a:solidFill>
                <a:schemeClr val="bg1">
                  <a:lumMod val="50000"/>
                </a:schemeClr>
              </a:solidFill>
              <a:effectLst>
                <a:outerShdw blurRad="38100" dist="19050" dir="2700000" algn="tl" rotWithShape="0">
                  <a:schemeClr val="dk1">
                    <a:alpha val="40000"/>
                  </a:schemeClr>
                </a:outerShdw>
              </a:effectLst>
            </a:rPr>
            <a:t> Revenue</a:t>
          </a:r>
          <a:endParaRPr lang="en-GB" sz="1200" b="1" cap="none" spc="0">
            <a:ln w="0"/>
            <a:solidFill>
              <a:schemeClr val="bg1">
                <a:lumMod val="50000"/>
              </a:schemeClr>
            </a:solidFill>
            <a:effectLst>
              <a:outerShdw blurRad="38100" dist="19050" dir="2700000" algn="tl" rotWithShape="0">
                <a:schemeClr val="dk1">
                  <a:alpha val="40000"/>
                </a:schemeClr>
              </a:outerShdw>
            </a:effectLst>
          </a:endParaRPr>
        </a:p>
      </xdr:txBody>
    </xdr:sp>
    <xdr:clientData/>
  </xdr:twoCellAnchor>
  <xdr:twoCellAnchor>
    <xdr:from>
      <xdr:col>8</xdr:col>
      <xdr:colOff>129269</xdr:colOff>
      <xdr:row>9</xdr:row>
      <xdr:rowOff>-1</xdr:rowOff>
    </xdr:from>
    <xdr:to>
      <xdr:col>8</xdr:col>
      <xdr:colOff>129269</xdr:colOff>
      <xdr:row>11</xdr:row>
      <xdr:rowOff>104774</xdr:rowOff>
    </xdr:to>
    <xdr:cxnSp macro="">
      <xdr:nvCxnSpPr>
        <xdr:cNvPr id="39" name="Straight Connector 38">
          <a:extLst>
            <a:ext uri="{FF2B5EF4-FFF2-40B4-BE49-F238E27FC236}">
              <a16:creationId xmlns:a16="http://schemas.microsoft.com/office/drawing/2014/main" id="{029F96DC-E231-81A0-79D8-84649979DB2F}"/>
            </a:ext>
          </a:extLst>
        </xdr:cNvPr>
        <xdr:cNvCxnSpPr/>
      </xdr:nvCxnSpPr>
      <xdr:spPr>
        <a:xfrm>
          <a:off x="5006069" y="1009649"/>
          <a:ext cx="0" cy="485775"/>
        </a:xfrm>
        <a:prstGeom prst="line">
          <a:avLst/>
        </a:prstGeom>
        <a:ln w="3810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316446</xdr:colOff>
      <xdr:row>9</xdr:row>
      <xdr:rowOff>162415</xdr:rowOff>
    </xdr:from>
    <xdr:to>
      <xdr:col>9</xdr:col>
      <xdr:colOff>447735</xdr:colOff>
      <xdr:row>11</xdr:row>
      <xdr:rowOff>134140</xdr:rowOff>
    </xdr:to>
    <xdr:sp macro="" textlink="'Analysis 2'!$B$25">
      <xdr:nvSpPr>
        <xdr:cNvPr id="40" name="Rectangle 39">
          <a:extLst>
            <a:ext uri="{FF2B5EF4-FFF2-40B4-BE49-F238E27FC236}">
              <a16:creationId xmlns:a16="http://schemas.microsoft.com/office/drawing/2014/main" id="{54C11AB8-1093-4372-8507-E9776A84F55A}"/>
            </a:ext>
          </a:extLst>
        </xdr:cNvPr>
        <xdr:cNvSpPr/>
      </xdr:nvSpPr>
      <xdr:spPr>
        <a:xfrm>
          <a:off x="5193246" y="1172065"/>
          <a:ext cx="740889" cy="352725"/>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fld id="{25941663-3772-4BEC-BCD0-F95F8AA6EB7B}" type="TxLink">
            <a:rPr lang="en-US" sz="16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rPr>
            <a:pPr algn="l"/>
            <a:t>$5M</a:t>
          </a:fld>
          <a:endParaRPr lang="en-GB" sz="1800" b="1" cap="none" spc="0">
            <a:ln w="0"/>
            <a:solidFill>
              <a:schemeClr val="bg1">
                <a:lumMod val="50000"/>
              </a:schemeClr>
            </a:solidFill>
            <a:effectLst>
              <a:outerShdw blurRad="38100" dist="19050" dir="2700000" algn="tl" rotWithShape="0">
                <a:schemeClr val="dk1">
                  <a:alpha val="40000"/>
                </a:schemeClr>
              </a:outerShdw>
            </a:effectLst>
          </a:endParaRPr>
        </a:p>
      </xdr:txBody>
    </xdr:sp>
    <xdr:clientData/>
  </xdr:twoCellAnchor>
  <xdr:twoCellAnchor>
    <xdr:from>
      <xdr:col>11</xdr:col>
      <xdr:colOff>369457</xdr:colOff>
      <xdr:row>8</xdr:row>
      <xdr:rowOff>129285</xdr:rowOff>
    </xdr:from>
    <xdr:to>
      <xdr:col>13</xdr:col>
      <xdr:colOff>278033</xdr:colOff>
      <xdr:row>10</xdr:row>
      <xdr:rowOff>38429</xdr:rowOff>
    </xdr:to>
    <xdr:sp macro="" textlink="">
      <xdr:nvSpPr>
        <xdr:cNvPr id="41" name="Rectangle 40">
          <a:extLst>
            <a:ext uri="{FF2B5EF4-FFF2-40B4-BE49-F238E27FC236}">
              <a16:creationId xmlns:a16="http://schemas.microsoft.com/office/drawing/2014/main" id="{F4066D06-3F83-489E-A8E3-26089168D527}"/>
            </a:ext>
          </a:extLst>
        </xdr:cNvPr>
        <xdr:cNvSpPr/>
      </xdr:nvSpPr>
      <xdr:spPr>
        <a:xfrm>
          <a:off x="7075057" y="948435"/>
          <a:ext cx="1127776" cy="29014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GB" sz="1200" b="1"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Total Target</a:t>
          </a:r>
        </a:p>
      </xdr:txBody>
    </xdr:sp>
    <xdr:clientData/>
  </xdr:twoCellAnchor>
  <xdr:twoCellAnchor>
    <xdr:from>
      <xdr:col>11</xdr:col>
      <xdr:colOff>341306</xdr:colOff>
      <xdr:row>9</xdr:row>
      <xdr:rowOff>-1</xdr:rowOff>
    </xdr:from>
    <xdr:to>
      <xdr:col>11</xdr:col>
      <xdr:colOff>341306</xdr:colOff>
      <xdr:row>11</xdr:row>
      <xdr:rowOff>104774</xdr:rowOff>
    </xdr:to>
    <xdr:cxnSp macro="">
      <xdr:nvCxnSpPr>
        <xdr:cNvPr id="42" name="Straight Connector 41">
          <a:extLst>
            <a:ext uri="{FF2B5EF4-FFF2-40B4-BE49-F238E27FC236}">
              <a16:creationId xmlns:a16="http://schemas.microsoft.com/office/drawing/2014/main" id="{7924BFE4-8FB2-4FBB-B79B-41659770BCD4}"/>
            </a:ext>
          </a:extLst>
        </xdr:cNvPr>
        <xdr:cNvCxnSpPr/>
      </xdr:nvCxnSpPr>
      <xdr:spPr>
        <a:xfrm>
          <a:off x="7046906" y="1009649"/>
          <a:ext cx="0" cy="485775"/>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528483</xdr:colOff>
      <xdr:row>9</xdr:row>
      <xdr:rowOff>162415</xdr:rowOff>
    </xdr:from>
    <xdr:to>
      <xdr:col>13</xdr:col>
      <xdr:colOff>39286</xdr:colOff>
      <xdr:row>11</xdr:row>
      <xdr:rowOff>134140</xdr:rowOff>
    </xdr:to>
    <xdr:sp macro="" textlink="'Analysis 2'!$C$25">
      <xdr:nvSpPr>
        <xdr:cNvPr id="43" name="Rectangle 42">
          <a:extLst>
            <a:ext uri="{FF2B5EF4-FFF2-40B4-BE49-F238E27FC236}">
              <a16:creationId xmlns:a16="http://schemas.microsoft.com/office/drawing/2014/main" id="{96CB6444-48F8-4438-A06D-AF87229A88C8}"/>
            </a:ext>
          </a:extLst>
        </xdr:cNvPr>
        <xdr:cNvSpPr/>
      </xdr:nvSpPr>
      <xdr:spPr>
        <a:xfrm>
          <a:off x="7234083" y="1172065"/>
          <a:ext cx="730003" cy="352725"/>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fld id="{A628AA27-19ED-4FE7-B3DD-A4AFBFB1AEF1}" type="TxLink">
            <a:rPr lang="en-US" sz="1600" b="1" i="0" u="none" strike="noStrike" cap="none" spc="0">
              <a:ln w="0"/>
              <a:solidFill>
                <a:schemeClr val="bg1">
                  <a:lumMod val="65000"/>
                </a:schemeClr>
              </a:solidFill>
              <a:effectLst>
                <a:outerShdw blurRad="38100" dist="19050" dir="2700000" algn="tl" rotWithShape="0">
                  <a:schemeClr val="dk1">
                    <a:alpha val="40000"/>
                  </a:schemeClr>
                </a:outerShdw>
              </a:effectLst>
              <a:latin typeface="Calibri"/>
              <a:ea typeface="Calibri"/>
              <a:cs typeface="Calibri"/>
            </a:rPr>
            <a:pPr marL="0" indent="0" algn="l"/>
            <a:t>$5M</a:t>
          </a:fld>
          <a:endParaRPr lang="en-GB" sz="1600" b="1" i="0" u="none" strike="noStrike" cap="none" spc="0">
            <a:ln w="0"/>
            <a:solidFill>
              <a:schemeClr val="bg1">
                <a:lumMod val="65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14</xdr:col>
      <xdr:colOff>202383</xdr:colOff>
      <xdr:row>8</xdr:row>
      <xdr:rowOff>129285</xdr:rowOff>
    </xdr:from>
    <xdr:to>
      <xdr:col>15</xdr:col>
      <xdr:colOff>473028</xdr:colOff>
      <xdr:row>10</xdr:row>
      <xdr:rowOff>38429</xdr:rowOff>
    </xdr:to>
    <xdr:sp macro="" textlink="">
      <xdr:nvSpPr>
        <xdr:cNvPr id="46" name="Rectangle 45">
          <a:extLst>
            <a:ext uri="{FF2B5EF4-FFF2-40B4-BE49-F238E27FC236}">
              <a16:creationId xmlns:a16="http://schemas.microsoft.com/office/drawing/2014/main" id="{829E6A8F-0EB3-4FC6-8C3D-163408609371}"/>
            </a:ext>
          </a:extLst>
        </xdr:cNvPr>
        <xdr:cNvSpPr/>
      </xdr:nvSpPr>
      <xdr:spPr>
        <a:xfrm>
          <a:off x="8736783" y="948435"/>
          <a:ext cx="1146945" cy="29014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GB" sz="1200" b="1"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Variance</a:t>
          </a:r>
        </a:p>
      </xdr:txBody>
    </xdr:sp>
    <xdr:clientData/>
  </xdr:twoCellAnchor>
  <mc:AlternateContent xmlns:mc="http://schemas.openxmlformats.org/markup-compatibility/2006">
    <mc:Choice xmlns:a14="http://schemas.microsoft.com/office/drawing/2010/main" Requires="a14">
      <xdr:twoCellAnchor editAs="oneCell">
        <xdr:from>
          <xdr:col>14</xdr:col>
          <xdr:colOff>15239</xdr:colOff>
          <xdr:row>9</xdr:row>
          <xdr:rowOff>175804</xdr:rowOff>
        </xdr:from>
        <xdr:to>
          <xdr:col>15</xdr:col>
          <xdr:colOff>237308</xdr:colOff>
          <xdr:row>11</xdr:row>
          <xdr:rowOff>106136</xdr:rowOff>
        </xdr:to>
        <xdr:pic>
          <xdr:nvPicPr>
            <xdr:cNvPr id="47" name="Picture 46">
              <a:extLst>
                <a:ext uri="{FF2B5EF4-FFF2-40B4-BE49-F238E27FC236}">
                  <a16:creationId xmlns:a16="http://schemas.microsoft.com/office/drawing/2014/main" id="{FDB14683-9925-DE57-3823-91C84D3DD031}"/>
                </a:ext>
              </a:extLst>
            </xdr:cNvPr>
            <xdr:cNvPicPr>
              <a:picLocks noChangeAspect="1" noChangeArrowheads="1"/>
              <a:extLst>
                <a:ext uri="{84589F7E-364E-4C9E-8A38-B11213B215E9}">
                  <a14:cameraTool cellRange="'Analysis 2'!$D$28" spid="_x0000_s6301"/>
                </a:ext>
              </a:extLst>
            </xdr:cNvPicPr>
          </xdr:nvPicPr>
          <xdr:blipFill>
            <a:blip xmlns:r="http://schemas.openxmlformats.org/officeDocument/2006/relationships" r:embed="rId3"/>
            <a:srcRect/>
            <a:stretch>
              <a:fillRect/>
            </a:stretch>
          </xdr:blipFill>
          <xdr:spPr bwMode="auto">
            <a:xfrm>
              <a:off x="8549639" y="1185454"/>
              <a:ext cx="1098369" cy="3113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61138</xdr:colOff>
      <xdr:row>8</xdr:row>
      <xdr:rowOff>24571</xdr:rowOff>
    </xdr:from>
    <xdr:to>
      <xdr:col>3</xdr:col>
      <xdr:colOff>317170</xdr:colOff>
      <xdr:row>22</xdr:row>
      <xdr:rowOff>105343</xdr:rowOff>
    </xdr:to>
    <xdr:sp macro="" textlink="">
      <xdr:nvSpPr>
        <xdr:cNvPr id="48" name="Rectangle: Diagonal Corners Rounded 47">
          <a:extLst>
            <a:ext uri="{FF2B5EF4-FFF2-40B4-BE49-F238E27FC236}">
              <a16:creationId xmlns:a16="http://schemas.microsoft.com/office/drawing/2014/main" id="{9AC95530-D17E-4790-BE0E-E25AE56F52FF}"/>
            </a:ext>
          </a:extLst>
        </xdr:cNvPr>
        <xdr:cNvSpPr/>
      </xdr:nvSpPr>
      <xdr:spPr>
        <a:xfrm>
          <a:off x="61138" y="804500"/>
          <a:ext cx="2084832" cy="2590890"/>
        </a:xfrm>
        <a:prstGeom prst="round2DiagRect">
          <a:avLst>
            <a:gd name="adj1" fmla="val 734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442137</xdr:colOff>
      <xdr:row>8</xdr:row>
      <xdr:rowOff>24571</xdr:rowOff>
    </xdr:from>
    <xdr:to>
      <xdr:col>7</xdr:col>
      <xdr:colOff>88569</xdr:colOff>
      <xdr:row>22</xdr:row>
      <xdr:rowOff>105343</xdr:rowOff>
    </xdr:to>
    <xdr:sp macro="" textlink="">
      <xdr:nvSpPr>
        <xdr:cNvPr id="49" name="Rectangle: Diagonal Corners Rounded 48">
          <a:extLst>
            <a:ext uri="{FF2B5EF4-FFF2-40B4-BE49-F238E27FC236}">
              <a16:creationId xmlns:a16="http://schemas.microsoft.com/office/drawing/2014/main" id="{DA814424-6D1E-4EF2-BB5E-A62965236C88}"/>
            </a:ext>
          </a:extLst>
        </xdr:cNvPr>
        <xdr:cNvSpPr/>
      </xdr:nvSpPr>
      <xdr:spPr>
        <a:xfrm>
          <a:off x="2270937" y="812591"/>
          <a:ext cx="2084832" cy="2630684"/>
        </a:xfrm>
        <a:prstGeom prst="round2DiagRect">
          <a:avLst>
            <a:gd name="adj1" fmla="val 734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3</xdr:col>
          <xdr:colOff>583474</xdr:colOff>
          <xdr:row>10</xdr:row>
          <xdr:rowOff>26413</xdr:rowOff>
        </xdr:from>
        <xdr:to>
          <xdr:col>5</xdr:col>
          <xdr:colOff>400476</xdr:colOff>
          <xdr:row>15</xdr:row>
          <xdr:rowOff>30740</xdr:rowOff>
        </xdr:to>
        <xdr:pic>
          <xdr:nvPicPr>
            <xdr:cNvPr id="50" name="Picture 49">
              <a:extLst>
                <a:ext uri="{FF2B5EF4-FFF2-40B4-BE49-F238E27FC236}">
                  <a16:creationId xmlns:a16="http://schemas.microsoft.com/office/drawing/2014/main" id="{E93FF1DC-B524-805E-9022-F53937DBED32}"/>
                </a:ext>
              </a:extLst>
            </xdr:cNvPr>
            <xdr:cNvPicPr>
              <a:picLocks noChangeAspect="1" noChangeArrowheads="1"/>
              <a:extLst>
                <a:ext uri="{84589F7E-364E-4C9E-8A38-B11213B215E9}">
                  <a14:cameraTool cellRange="'Wafle Chart'!$C$8:$L$17" spid="_x0000_s6302"/>
                </a:ext>
              </a:extLst>
            </xdr:cNvPicPr>
          </xdr:nvPicPr>
          <xdr:blipFill>
            <a:blip xmlns:r="http://schemas.openxmlformats.org/officeDocument/2006/relationships" r:embed="rId4"/>
            <a:srcRect/>
            <a:stretch>
              <a:fillRect/>
            </a:stretch>
          </xdr:blipFill>
          <xdr:spPr bwMode="auto">
            <a:xfrm>
              <a:off x="2412274" y="1178706"/>
              <a:ext cx="1036202" cy="9150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595986</xdr:colOff>
          <xdr:row>17</xdr:row>
          <xdr:rowOff>51078</xdr:rowOff>
        </xdr:from>
        <xdr:to>
          <xdr:col>5</xdr:col>
          <xdr:colOff>412997</xdr:colOff>
          <xdr:row>22</xdr:row>
          <xdr:rowOff>42559</xdr:rowOff>
        </xdr:to>
        <xdr:pic>
          <xdr:nvPicPr>
            <xdr:cNvPr id="51" name="Picture 50">
              <a:extLst>
                <a:ext uri="{FF2B5EF4-FFF2-40B4-BE49-F238E27FC236}">
                  <a16:creationId xmlns:a16="http://schemas.microsoft.com/office/drawing/2014/main" id="{B4D6A8DB-7F66-A1BE-B043-B7E8C58ED8E8}"/>
                </a:ext>
              </a:extLst>
            </xdr:cNvPr>
            <xdr:cNvPicPr>
              <a:picLocks noChangeAspect="1" noChangeArrowheads="1"/>
              <a:extLst>
                <a:ext uri="{84589F7E-364E-4C9E-8A38-B11213B215E9}">
                  <a14:cameraTool cellRange="'Wafle Chart'!$C$19:$L$28" spid="_x0000_s6303"/>
                </a:ext>
              </a:extLst>
            </xdr:cNvPicPr>
          </xdr:nvPicPr>
          <xdr:blipFill>
            <a:blip xmlns:r="http://schemas.openxmlformats.org/officeDocument/2006/relationships" r:embed="rId5"/>
            <a:srcRect/>
            <a:stretch>
              <a:fillRect/>
            </a:stretch>
          </xdr:blipFill>
          <xdr:spPr bwMode="auto">
            <a:xfrm>
              <a:off x="2424786" y="2478327"/>
              <a:ext cx="1036211" cy="9021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489340</xdr:colOff>
      <xdr:row>8</xdr:row>
      <xdr:rowOff>811</xdr:rowOff>
    </xdr:from>
    <xdr:to>
      <xdr:col>5</xdr:col>
      <xdr:colOff>331694</xdr:colOff>
      <xdr:row>10</xdr:row>
      <xdr:rowOff>47589</xdr:rowOff>
    </xdr:to>
    <xdr:sp macro="" textlink="">
      <xdr:nvSpPr>
        <xdr:cNvPr id="52" name="Rectangle 51">
          <a:extLst>
            <a:ext uri="{FF2B5EF4-FFF2-40B4-BE49-F238E27FC236}">
              <a16:creationId xmlns:a16="http://schemas.microsoft.com/office/drawing/2014/main" id="{8EADC090-1D33-4EB6-B6E8-686C7E536650}"/>
            </a:ext>
          </a:extLst>
        </xdr:cNvPr>
        <xdr:cNvSpPr/>
      </xdr:nvSpPr>
      <xdr:spPr>
        <a:xfrm>
          <a:off x="2318140" y="780740"/>
          <a:ext cx="1061554" cy="405367"/>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10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Revenue</a:t>
          </a:r>
          <a:r>
            <a:rPr lang="en-GB" sz="1000" b="0" cap="none" spc="0">
              <a:ln w="0"/>
              <a:solidFill>
                <a:schemeClr val="tx1">
                  <a:lumMod val="75000"/>
                  <a:lumOff val="25000"/>
                </a:schemeClr>
              </a:solidFill>
              <a:effectLst>
                <a:outerShdw blurRad="38100" dist="19050" dir="2700000" algn="tl" rotWithShape="0">
                  <a:schemeClr val="dk1">
                    <a:alpha val="40000"/>
                  </a:schemeClr>
                </a:outerShdw>
              </a:effectLst>
            </a:rPr>
            <a:t> </a:t>
          </a:r>
          <a:br>
            <a:rPr lang="en-GB" sz="1000" b="0" cap="none" spc="0">
              <a:ln w="0"/>
              <a:solidFill>
                <a:schemeClr val="tx1">
                  <a:lumMod val="75000"/>
                  <a:lumOff val="25000"/>
                </a:schemeClr>
              </a:solidFill>
              <a:effectLst>
                <a:outerShdw blurRad="38100" dist="19050" dir="2700000" algn="tl" rotWithShape="0">
                  <a:schemeClr val="dk1">
                    <a:alpha val="40000"/>
                  </a:schemeClr>
                </a:outerShdw>
              </a:effectLst>
            </a:rPr>
          </a:br>
          <a:r>
            <a:rPr lang="en-GB" sz="10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Generated</a:t>
          </a:r>
        </a:p>
      </xdr:txBody>
    </xdr:sp>
    <xdr:clientData/>
  </xdr:twoCellAnchor>
  <xdr:twoCellAnchor>
    <xdr:from>
      <xdr:col>3</xdr:col>
      <xdr:colOff>504209</xdr:colOff>
      <xdr:row>15</xdr:row>
      <xdr:rowOff>11341</xdr:rowOff>
    </xdr:from>
    <xdr:to>
      <xdr:col>5</xdr:col>
      <xdr:colOff>403412</xdr:colOff>
      <xdr:row>17</xdr:row>
      <xdr:rowOff>58120</xdr:rowOff>
    </xdr:to>
    <xdr:sp macro="" textlink="">
      <xdr:nvSpPr>
        <xdr:cNvPr id="53" name="Rectangle 52">
          <a:extLst>
            <a:ext uri="{FF2B5EF4-FFF2-40B4-BE49-F238E27FC236}">
              <a16:creationId xmlns:a16="http://schemas.microsoft.com/office/drawing/2014/main" id="{50588C5E-3CBC-4185-95B8-92C58EE61AAE}"/>
            </a:ext>
          </a:extLst>
        </xdr:cNvPr>
        <xdr:cNvSpPr/>
      </xdr:nvSpPr>
      <xdr:spPr>
        <a:xfrm>
          <a:off x="2333009" y="2046329"/>
          <a:ext cx="1118403" cy="405367"/>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GB" sz="10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Revenue </a:t>
          </a:r>
          <a:br>
            <a:rPr lang="en-GB" sz="10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br>
          <a:r>
            <a:rPr lang="en-GB" sz="10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Generated</a:t>
          </a:r>
        </a:p>
      </xdr:txBody>
    </xdr:sp>
    <xdr:clientData/>
  </xdr:twoCellAnchor>
  <xdr:twoCellAnchor>
    <xdr:from>
      <xdr:col>5</xdr:col>
      <xdr:colOff>480374</xdr:colOff>
      <xdr:row>9</xdr:row>
      <xdr:rowOff>145323</xdr:rowOff>
    </xdr:from>
    <xdr:to>
      <xdr:col>7</xdr:col>
      <xdr:colOff>80681</xdr:colOff>
      <xdr:row>12</xdr:row>
      <xdr:rowOff>28582</xdr:rowOff>
    </xdr:to>
    <xdr:sp macro="" textlink="">
      <xdr:nvSpPr>
        <xdr:cNvPr id="54" name="Rectangle 53">
          <a:extLst>
            <a:ext uri="{FF2B5EF4-FFF2-40B4-BE49-F238E27FC236}">
              <a16:creationId xmlns:a16="http://schemas.microsoft.com/office/drawing/2014/main" id="{FCCBEB20-FA87-435C-9D8F-53CC2D7D94F3}"/>
            </a:ext>
          </a:extLst>
        </xdr:cNvPr>
        <xdr:cNvSpPr/>
      </xdr:nvSpPr>
      <xdr:spPr>
        <a:xfrm>
          <a:off x="3528374" y="1104547"/>
          <a:ext cx="819507" cy="421141"/>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GB" sz="105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Revenue by</a:t>
          </a:r>
        </a:p>
        <a:p>
          <a:pPr marL="0" indent="0" algn="ctr"/>
          <a:r>
            <a:rPr lang="en-GB" sz="1050" b="1" cap="none" spc="0">
              <a:ln w="0"/>
              <a:solidFill>
                <a:srgbClr val="1277A3"/>
              </a:solidFill>
              <a:effectLst>
                <a:outerShdw blurRad="38100" dist="19050" dir="2700000" algn="tl" rotWithShape="0">
                  <a:schemeClr val="dk1">
                    <a:alpha val="40000"/>
                  </a:schemeClr>
                </a:outerShdw>
              </a:effectLst>
              <a:latin typeface="+mn-lt"/>
              <a:ea typeface="+mn-ea"/>
              <a:cs typeface="+mn-cs"/>
            </a:rPr>
            <a:t>Weekends</a:t>
          </a:r>
        </a:p>
      </xdr:txBody>
    </xdr:sp>
    <xdr:clientData/>
  </xdr:twoCellAnchor>
  <xdr:twoCellAnchor>
    <xdr:from>
      <xdr:col>5</xdr:col>
      <xdr:colOff>408657</xdr:colOff>
      <xdr:row>17</xdr:row>
      <xdr:rowOff>163253</xdr:rowOff>
    </xdr:from>
    <xdr:to>
      <xdr:col>7</xdr:col>
      <xdr:colOff>8964</xdr:colOff>
      <xdr:row>20</xdr:row>
      <xdr:rowOff>46511</xdr:rowOff>
    </xdr:to>
    <xdr:sp macro="" textlink="">
      <xdr:nvSpPr>
        <xdr:cNvPr id="55" name="Rectangle 54">
          <a:extLst>
            <a:ext uri="{FF2B5EF4-FFF2-40B4-BE49-F238E27FC236}">
              <a16:creationId xmlns:a16="http://schemas.microsoft.com/office/drawing/2014/main" id="{28F2B9A1-CE87-49D8-A75F-A4A3ECD96E77}"/>
            </a:ext>
          </a:extLst>
        </xdr:cNvPr>
        <xdr:cNvSpPr/>
      </xdr:nvSpPr>
      <xdr:spPr>
        <a:xfrm>
          <a:off x="3456657" y="2556829"/>
          <a:ext cx="819507" cy="421141"/>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05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Revenue by</a:t>
          </a:r>
        </a:p>
        <a:p>
          <a:pPr algn="ctr"/>
          <a:r>
            <a:rPr lang="en-GB" sz="1050" b="1"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Weekdays</a:t>
          </a:r>
        </a:p>
      </xdr:txBody>
    </xdr:sp>
    <xdr:clientData/>
  </xdr:twoCellAnchor>
  <xdr:twoCellAnchor>
    <xdr:from>
      <xdr:col>4</xdr:col>
      <xdr:colOff>543128</xdr:colOff>
      <xdr:row>8</xdr:row>
      <xdr:rowOff>160456</xdr:rowOff>
    </xdr:from>
    <xdr:to>
      <xdr:col>6</xdr:col>
      <xdr:colOff>53788</xdr:colOff>
      <xdr:row>10</xdr:row>
      <xdr:rowOff>66427</xdr:rowOff>
    </xdr:to>
    <xdr:sp macro="" textlink="'Analysis 2'!$C$36">
      <xdr:nvSpPr>
        <xdr:cNvPr id="56" name="Rectangle 55">
          <a:extLst>
            <a:ext uri="{FF2B5EF4-FFF2-40B4-BE49-F238E27FC236}">
              <a16:creationId xmlns:a16="http://schemas.microsoft.com/office/drawing/2014/main" id="{3238D321-5236-49AB-B086-D62D5A8B741C}"/>
            </a:ext>
          </a:extLst>
        </xdr:cNvPr>
        <xdr:cNvSpPr/>
      </xdr:nvSpPr>
      <xdr:spPr>
        <a:xfrm>
          <a:off x="2981528" y="940385"/>
          <a:ext cx="729860" cy="264560"/>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fld id="{AE43AB0D-9445-477C-B6F3-57AA816C998A}" type="TxLink">
            <a:rPr lang="en-US" sz="1100" b="1"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l"/>
            <a:t>$789.5K</a:t>
          </a:fld>
          <a:endParaRPr lang="en-GB" sz="10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clientData/>
  </xdr:twoCellAnchor>
  <xdr:twoCellAnchor>
    <xdr:from>
      <xdr:col>4</xdr:col>
      <xdr:colOff>543129</xdr:colOff>
      <xdr:row>15</xdr:row>
      <xdr:rowOff>152148</xdr:rowOff>
    </xdr:from>
    <xdr:to>
      <xdr:col>5</xdr:col>
      <xdr:colOff>591671</xdr:colOff>
      <xdr:row>17</xdr:row>
      <xdr:rowOff>58120</xdr:rowOff>
    </xdr:to>
    <xdr:sp macro="" textlink="'Analysis 2'!$C$35">
      <xdr:nvSpPr>
        <xdr:cNvPr id="57" name="Rectangle 56">
          <a:extLst>
            <a:ext uri="{FF2B5EF4-FFF2-40B4-BE49-F238E27FC236}">
              <a16:creationId xmlns:a16="http://schemas.microsoft.com/office/drawing/2014/main" id="{A6909126-7DA7-4AF1-B848-6450487F734F}"/>
            </a:ext>
          </a:extLst>
        </xdr:cNvPr>
        <xdr:cNvSpPr/>
      </xdr:nvSpPr>
      <xdr:spPr>
        <a:xfrm>
          <a:off x="2981529" y="2187136"/>
          <a:ext cx="658142" cy="264560"/>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fld id="{3DD28703-4B6E-4E90-A9DD-1A74638646E8}" type="TxLink">
            <a:rPr lang="en-US" sz="1100" b="1"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l"/>
            <a:t>$4.7M</a:t>
          </a:fld>
          <a:endParaRPr lang="en-GB" sz="10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clientData/>
  </xdr:twoCellAnchor>
  <xdr:twoCellAnchor>
    <xdr:from>
      <xdr:col>5</xdr:col>
      <xdr:colOff>440033</xdr:colOff>
      <xdr:row>11</xdr:row>
      <xdr:rowOff>166572</xdr:rowOff>
    </xdr:from>
    <xdr:to>
      <xdr:col>7</xdr:col>
      <xdr:colOff>134471</xdr:colOff>
      <xdr:row>14</xdr:row>
      <xdr:rowOff>2831</xdr:rowOff>
    </xdr:to>
    <xdr:sp macro="" textlink="'Analysis 2'!$D$36">
      <xdr:nvSpPr>
        <xdr:cNvPr id="58" name="Rectangle 57">
          <a:extLst>
            <a:ext uri="{FF2B5EF4-FFF2-40B4-BE49-F238E27FC236}">
              <a16:creationId xmlns:a16="http://schemas.microsoft.com/office/drawing/2014/main" id="{CEC6BF98-EAF3-4E97-BA01-82F567D3AF2A}"/>
            </a:ext>
          </a:extLst>
        </xdr:cNvPr>
        <xdr:cNvSpPr/>
      </xdr:nvSpPr>
      <xdr:spPr>
        <a:xfrm>
          <a:off x="3488033" y="1484384"/>
          <a:ext cx="913638" cy="374141"/>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fld id="{A7FFC58E-4E74-498B-A5B0-25F63D717BD3}" type="TxLink">
            <a:rPr lang="en-US" sz="1800" b="1" i="0" u="none" strike="noStrike" cap="none" spc="0">
              <a:ln w="0"/>
              <a:solidFill>
                <a:srgbClr val="1277A3"/>
              </a:solidFill>
              <a:effectLst>
                <a:outerShdw blurRad="38100" dist="19050" dir="2700000" algn="tl" rotWithShape="0">
                  <a:schemeClr val="dk1">
                    <a:alpha val="40000"/>
                  </a:schemeClr>
                </a:outerShdw>
              </a:effectLst>
              <a:latin typeface="Calibri"/>
              <a:ea typeface="Calibri"/>
              <a:cs typeface="Calibri"/>
            </a:rPr>
            <a:pPr marL="0" indent="0" algn="l"/>
            <a:t>14.49%</a:t>
          </a:fld>
          <a:endParaRPr lang="en-GB" sz="1800" b="1" i="0" u="none" strike="noStrike" cap="none" spc="0">
            <a:ln w="0"/>
            <a:solidFill>
              <a:srgbClr val="1277A3"/>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5</xdr:col>
      <xdr:colOff>426586</xdr:colOff>
      <xdr:row>20</xdr:row>
      <xdr:rowOff>58996</xdr:rowOff>
    </xdr:from>
    <xdr:to>
      <xdr:col>7</xdr:col>
      <xdr:colOff>268940</xdr:colOff>
      <xdr:row>22</xdr:row>
      <xdr:rowOff>74549</xdr:rowOff>
    </xdr:to>
    <xdr:sp macro="" textlink="'Analysis 2'!$D$35">
      <xdr:nvSpPr>
        <xdr:cNvPr id="59" name="Rectangle 58">
          <a:extLst>
            <a:ext uri="{FF2B5EF4-FFF2-40B4-BE49-F238E27FC236}">
              <a16:creationId xmlns:a16="http://schemas.microsoft.com/office/drawing/2014/main" id="{5787FD31-6350-4F94-A283-37E20913D80A}"/>
            </a:ext>
          </a:extLst>
        </xdr:cNvPr>
        <xdr:cNvSpPr/>
      </xdr:nvSpPr>
      <xdr:spPr>
        <a:xfrm>
          <a:off x="3474586" y="2990455"/>
          <a:ext cx="1061554" cy="374141"/>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fld id="{800DCD2E-C8E8-456C-A31F-47D5A2A925AB}" type="TxLink">
            <a:rPr lang="en-US" sz="18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rPr>
            <a:pPr marL="0" indent="0" algn="l"/>
            <a:t>85.51%</a:t>
          </a:fld>
          <a:endParaRPr lang="en-GB" sz="18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0</xdr:col>
      <xdr:colOff>95623</xdr:colOff>
      <xdr:row>12</xdr:row>
      <xdr:rowOff>143435</xdr:rowOff>
    </xdr:from>
    <xdr:to>
      <xdr:col>3</xdr:col>
      <xdr:colOff>179294</xdr:colOff>
      <xdr:row>20</xdr:row>
      <xdr:rowOff>19050</xdr:rowOff>
    </xdr:to>
    <xdr:graphicFrame macro="">
      <xdr:nvGraphicFramePr>
        <xdr:cNvPr id="60" name="Chart 59">
          <a:extLst>
            <a:ext uri="{FF2B5EF4-FFF2-40B4-BE49-F238E27FC236}">
              <a16:creationId xmlns:a16="http://schemas.microsoft.com/office/drawing/2014/main" id="{46414FD9-E815-4A46-BB20-EF5FB9A8B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80681</xdr:colOff>
      <xdr:row>8</xdr:row>
      <xdr:rowOff>59492</xdr:rowOff>
    </xdr:from>
    <xdr:to>
      <xdr:col>3</xdr:col>
      <xdr:colOff>152400</xdr:colOff>
      <xdr:row>13</xdr:row>
      <xdr:rowOff>6842</xdr:rowOff>
    </xdr:to>
    <xdr:sp macro="" textlink="">
      <xdr:nvSpPr>
        <xdr:cNvPr id="61" name="Rectangle 60">
          <a:extLst>
            <a:ext uri="{FF2B5EF4-FFF2-40B4-BE49-F238E27FC236}">
              <a16:creationId xmlns:a16="http://schemas.microsoft.com/office/drawing/2014/main" id="{4418AE81-C84E-490C-8C2F-441EE826A512}"/>
            </a:ext>
          </a:extLst>
        </xdr:cNvPr>
        <xdr:cNvSpPr/>
      </xdr:nvSpPr>
      <xdr:spPr>
        <a:xfrm>
          <a:off x="80681" y="839421"/>
          <a:ext cx="1900519" cy="843821"/>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12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Revenue by Quarter vs Percentage Change</a:t>
          </a:r>
        </a:p>
        <a:p>
          <a:pPr algn="l"/>
          <a:r>
            <a:rPr lang="en-GB" sz="1200" b="0" i="1" cap="none" spc="0">
              <a:ln w="0"/>
              <a:solidFill>
                <a:schemeClr val="bg1">
                  <a:lumMod val="65000"/>
                </a:schemeClr>
              </a:solidFill>
              <a:effectLst>
                <a:outerShdw blurRad="38100" dist="19050" dir="2700000" algn="tl" rotWithShape="0">
                  <a:schemeClr val="dk1">
                    <a:alpha val="40000"/>
                  </a:schemeClr>
                </a:outerShdw>
              </a:effectLst>
              <a:latin typeface="+mn-lt"/>
              <a:ea typeface="+mn-ea"/>
              <a:cs typeface="+mn-cs"/>
            </a:rPr>
            <a:t>The line in the chart indicates</a:t>
          </a:r>
          <a:r>
            <a:rPr lang="en-GB" sz="1200" b="0" i="1" cap="none" spc="0" baseline="0">
              <a:ln w="0"/>
              <a:solidFill>
                <a:schemeClr val="bg1">
                  <a:lumMod val="65000"/>
                </a:schemeClr>
              </a:solidFill>
              <a:effectLst>
                <a:outerShdw blurRad="38100" dist="19050" dir="2700000" algn="tl" rotWithShape="0">
                  <a:schemeClr val="dk1">
                    <a:alpha val="40000"/>
                  </a:schemeClr>
                </a:outerShdw>
              </a:effectLst>
              <a:latin typeface="+mn-lt"/>
              <a:ea typeface="+mn-ea"/>
              <a:cs typeface="+mn-cs"/>
            </a:rPr>
            <a:t> average Revenue </a:t>
          </a:r>
          <a:endParaRPr lang="en-GB" sz="1200" b="0" i="1" cap="none" spc="0">
            <a:ln w="0"/>
            <a:solidFill>
              <a:schemeClr val="bg1">
                <a:lumMod val="65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94893</xdr:colOff>
      <xdr:row>12</xdr:row>
      <xdr:rowOff>45718</xdr:rowOff>
    </xdr:from>
    <xdr:to>
      <xdr:col>1</xdr:col>
      <xdr:colOff>519953</xdr:colOff>
      <xdr:row>14</xdr:row>
      <xdr:rowOff>61271</xdr:rowOff>
    </xdr:to>
    <xdr:sp macro="" textlink="'Analysis 2'!$E$52">
      <xdr:nvSpPr>
        <xdr:cNvPr id="62" name="Rectangle 61">
          <a:extLst>
            <a:ext uri="{FF2B5EF4-FFF2-40B4-BE49-F238E27FC236}">
              <a16:creationId xmlns:a16="http://schemas.microsoft.com/office/drawing/2014/main" id="{91BD18A6-40AF-410F-802B-01BD6BD45895}"/>
            </a:ext>
          </a:extLst>
        </xdr:cNvPr>
        <xdr:cNvSpPr/>
      </xdr:nvSpPr>
      <xdr:spPr>
        <a:xfrm>
          <a:off x="94893" y="1555431"/>
          <a:ext cx="1034660" cy="377503"/>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fld id="{135DA06C-9AD8-452C-8879-8DD537F6E5B2}" type="TxLink">
            <a:rPr lang="en-US" sz="18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rPr>
            <a:pPr marL="0" indent="0" algn="l"/>
            <a:t>$1.4M</a:t>
          </a:fld>
          <a:endParaRPr lang="en-GB" sz="18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0</xdr:col>
      <xdr:colOff>219071</xdr:colOff>
      <xdr:row>20</xdr:row>
      <xdr:rowOff>114300</xdr:rowOff>
    </xdr:from>
    <xdr:to>
      <xdr:col>0</xdr:col>
      <xdr:colOff>323846</xdr:colOff>
      <xdr:row>21</xdr:row>
      <xdr:rowOff>38100</xdr:rowOff>
    </xdr:to>
    <xdr:sp macro="" textlink="">
      <xdr:nvSpPr>
        <xdr:cNvPr id="64" name="Oval 63">
          <a:extLst>
            <a:ext uri="{FF2B5EF4-FFF2-40B4-BE49-F238E27FC236}">
              <a16:creationId xmlns:a16="http://schemas.microsoft.com/office/drawing/2014/main" id="{4EDE0865-8D01-3594-3FB9-ACCA06E2240D}"/>
            </a:ext>
          </a:extLst>
        </xdr:cNvPr>
        <xdr:cNvSpPr/>
      </xdr:nvSpPr>
      <xdr:spPr>
        <a:xfrm>
          <a:off x="219071" y="3071813"/>
          <a:ext cx="104775" cy="104775"/>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219071</xdr:colOff>
      <xdr:row>21</xdr:row>
      <xdr:rowOff>109537</xdr:rowOff>
    </xdr:from>
    <xdr:to>
      <xdr:col>0</xdr:col>
      <xdr:colOff>323846</xdr:colOff>
      <xdr:row>22</xdr:row>
      <xdr:rowOff>33337</xdr:rowOff>
    </xdr:to>
    <xdr:sp macro="" textlink="">
      <xdr:nvSpPr>
        <xdr:cNvPr id="65" name="Oval 64">
          <a:extLst>
            <a:ext uri="{FF2B5EF4-FFF2-40B4-BE49-F238E27FC236}">
              <a16:creationId xmlns:a16="http://schemas.microsoft.com/office/drawing/2014/main" id="{3B06DA1D-0200-4A88-BA23-3521BA4EE810}"/>
            </a:ext>
          </a:extLst>
        </xdr:cNvPr>
        <xdr:cNvSpPr/>
      </xdr:nvSpPr>
      <xdr:spPr>
        <a:xfrm>
          <a:off x="219071" y="3248025"/>
          <a:ext cx="104775" cy="104775"/>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351227</xdr:colOff>
      <xdr:row>20</xdr:row>
      <xdr:rowOff>52410</xdr:rowOff>
    </xdr:from>
    <xdr:to>
      <xdr:col>1</xdr:col>
      <xdr:colOff>542924</xdr:colOff>
      <xdr:row>21</xdr:row>
      <xdr:rowOff>88995</xdr:rowOff>
    </xdr:to>
    <xdr:sp macro="" textlink="">
      <xdr:nvSpPr>
        <xdr:cNvPr id="66" name="Rectangle 65">
          <a:extLst>
            <a:ext uri="{FF2B5EF4-FFF2-40B4-BE49-F238E27FC236}">
              <a16:creationId xmlns:a16="http://schemas.microsoft.com/office/drawing/2014/main" id="{D85E9C58-B999-47BE-9B33-BF484717AD4C}"/>
            </a:ext>
          </a:extLst>
        </xdr:cNvPr>
        <xdr:cNvSpPr/>
      </xdr:nvSpPr>
      <xdr:spPr>
        <a:xfrm>
          <a:off x="351227" y="3009923"/>
          <a:ext cx="801297" cy="217560"/>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Below Average</a:t>
          </a:r>
        </a:p>
      </xdr:txBody>
    </xdr:sp>
    <xdr:clientData/>
  </xdr:twoCellAnchor>
  <xdr:twoCellAnchor>
    <xdr:from>
      <xdr:col>0</xdr:col>
      <xdr:colOff>351227</xdr:colOff>
      <xdr:row>21</xdr:row>
      <xdr:rowOff>52413</xdr:rowOff>
    </xdr:from>
    <xdr:to>
      <xdr:col>2</xdr:col>
      <xdr:colOff>4763</xdr:colOff>
      <xdr:row>22</xdr:row>
      <xdr:rowOff>88998</xdr:rowOff>
    </xdr:to>
    <xdr:sp macro="" textlink="">
      <xdr:nvSpPr>
        <xdr:cNvPr id="67" name="Rectangle 66">
          <a:extLst>
            <a:ext uri="{FF2B5EF4-FFF2-40B4-BE49-F238E27FC236}">
              <a16:creationId xmlns:a16="http://schemas.microsoft.com/office/drawing/2014/main" id="{AAFA77A4-24FB-4E06-B744-1E83484D879F}"/>
            </a:ext>
          </a:extLst>
        </xdr:cNvPr>
        <xdr:cNvSpPr/>
      </xdr:nvSpPr>
      <xdr:spPr>
        <a:xfrm>
          <a:off x="351227" y="3190901"/>
          <a:ext cx="872736" cy="217560"/>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Above Average</a:t>
          </a:r>
        </a:p>
      </xdr:txBody>
    </xdr:sp>
    <xdr:clientData/>
  </xdr:twoCellAnchor>
  <xdr:twoCellAnchor>
    <xdr:from>
      <xdr:col>2</xdr:col>
      <xdr:colOff>528637</xdr:colOff>
      <xdr:row>21</xdr:row>
      <xdr:rowOff>90487</xdr:rowOff>
    </xdr:from>
    <xdr:to>
      <xdr:col>3</xdr:col>
      <xdr:colOff>284797</xdr:colOff>
      <xdr:row>21</xdr:row>
      <xdr:rowOff>90487</xdr:rowOff>
    </xdr:to>
    <xdr:cxnSp macro="">
      <xdr:nvCxnSpPr>
        <xdr:cNvPr id="69" name="Straight Connector 68">
          <a:extLst>
            <a:ext uri="{FF2B5EF4-FFF2-40B4-BE49-F238E27FC236}">
              <a16:creationId xmlns:a16="http://schemas.microsoft.com/office/drawing/2014/main" id="{8185F6DA-472E-2D07-5DF2-9D5B230A27BD}"/>
            </a:ext>
          </a:extLst>
        </xdr:cNvPr>
        <xdr:cNvCxnSpPr/>
      </xdr:nvCxnSpPr>
      <xdr:spPr>
        <a:xfrm flipV="1">
          <a:off x="1747837" y="3228975"/>
          <a:ext cx="365760" cy="0"/>
        </a:xfrm>
        <a:prstGeom prst="line">
          <a:avLst/>
        </a:prstGeom>
        <a:ln w="285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456002</xdr:colOff>
      <xdr:row>20</xdr:row>
      <xdr:rowOff>147660</xdr:rowOff>
    </xdr:from>
    <xdr:to>
      <xdr:col>3</xdr:col>
      <xdr:colOff>38099</xdr:colOff>
      <xdr:row>22</xdr:row>
      <xdr:rowOff>3270</xdr:rowOff>
    </xdr:to>
    <xdr:sp macro="" textlink="">
      <xdr:nvSpPr>
        <xdr:cNvPr id="70" name="Rectangle 69">
          <a:extLst>
            <a:ext uri="{FF2B5EF4-FFF2-40B4-BE49-F238E27FC236}">
              <a16:creationId xmlns:a16="http://schemas.microsoft.com/office/drawing/2014/main" id="{9E754838-DF7D-458C-9BDC-0C9CEE63ADD6}"/>
            </a:ext>
          </a:extLst>
        </xdr:cNvPr>
        <xdr:cNvSpPr/>
      </xdr:nvSpPr>
      <xdr:spPr>
        <a:xfrm>
          <a:off x="1065602" y="3105173"/>
          <a:ext cx="801297" cy="217560"/>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 Average Line</a:t>
          </a:r>
        </a:p>
      </xdr:txBody>
    </xdr:sp>
    <xdr:clientData/>
  </xdr:twoCellAnchor>
  <xdr:twoCellAnchor>
    <xdr:from>
      <xdr:col>0</xdr:col>
      <xdr:colOff>61138</xdr:colOff>
      <xdr:row>23</xdr:row>
      <xdr:rowOff>38914</xdr:rowOff>
    </xdr:from>
    <xdr:to>
      <xdr:col>7</xdr:col>
      <xdr:colOff>71718</xdr:colOff>
      <xdr:row>37</xdr:row>
      <xdr:rowOff>139148</xdr:rowOff>
    </xdr:to>
    <xdr:sp macro="" textlink="">
      <xdr:nvSpPr>
        <xdr:cNvPr id="71" name="Rectangle: Diagonal Corners Rounded 70">
          <a:extLst>
            <a:ext uri="{FF2B5EF4-FFF2-40B4-BE49-F238E27FC236}">
              <a16:creationId xmlns:a16="http://schemas.microsoft.com/office/drawing/2014/main" id="{EBA3E4C2-B00C-49BC-BD18-D30F026851C6}"/>
            </a:ext>
          </a:extLst>
        </xdr:cNvPr>
        <xdr:cNvSpPr/>
      </xdr:nvSpPr>
      <xdr:spPr>
        <a:xfrm>
          <a:off x="61138" y="3623627"/>
          <a:ext cx="4277780" cy="2697660"/>
        </a:xfrm>
        <a:prstGeom prst="round2DiagRect">
          <a:avLst>
            <a:gd name="adj1" fmla="val 734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22</xdr:row>
      <xdr:rowOff>170329</xdr:rowOff>
    </xdr:from>
    <xdr:to>
      <xdr:col>7</xdr:col>
      <xdr:colOff>134471</xdr:colOff>
      <xdr:row>35</xdr:row>
      <xdr:rowOff>59635</xdr:rowOff>
    </xdr:to>
    <xdr:graphicFrame macro="">
      <xdr:nvGraphicFramePr>
        <xdr:cNvPr id="73" name="Chart 72">
          <a:extLst>
            <a:ext uri="{FF2B5EF4-FFF2-40B4-BE49-F238E27FC236}">
              <a16:creationId xmlns:a16="http://schemas.microsoft.com/office/drawing/2014/main" id="{69A01706-69C1-4787-B008-6B59745C5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214309</xdr:colOff>
      <xdr:row>36</xdr:row>
      <xdr:rowOff>1867</xdr:rowOff>
    </xdr:from>
    <xdr:to>
      <xdr:col>0</xdr:col>
      <xdr:colOff>319084</xdr:colOff>
      <xdr:row>36</xdr:row>
      <xdr:rowOff>111198</xdr:rowOff>
    </xdr:to>
    <xdr:sp macro="" textlink="">
      <xdr:nvSpPr>
        <xdr:cNvPr id="74" name="Oval 73">
          <a:extLst>
            <a:ext uri="{FF2B5EF4-FFF2-40B4-BE49-F238E27FC236}">
              <a16:creationId xmlns:a16="http://schemas.microsoft.com/office/drawing/2014/main" id="{267A07F5-1C2F-89BF-1C2C-63D4F6C83E77}"/>
            </a:ext>
          </a:extLst>
        </xdr:cNvPr>
        <xdr:cNvSpPr/>
      </xdr:nvSpPr>
      <xdr:spPr>
        <a:xfrm>
          <a:off x="214309" y="5998476"/>
          <a:ext cx="104775" cy="109331"/>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461960</xdr:colOff>
      <xdr:row>35</xdr:row>
      <xdr:rowOff>180255</xdr:rowOff>
    </xdr:from>
    <xdr:to>
      <xdr:col>2</xdr:col>
      <xdr:colOff>566735</xdr:colOff>
      <xdr:row>36</xdr:row>
      <xdr:rowOff>104055</xdr:rowOff>
    </xdr:to>
    <xdr:sp macro="" textlink="">
      <xdr:nvSpPr>
        <xdr:cNvPr id="75" name="Oval 74">
          <a:extLst>
            <a:ext uri="{FF2B5EF4-FFF2-40B4-BE49-F238E27FC236}">
              <a16:creationId xmlns:a16="http://schemas.microsoft.com/office/drawing/2014/main" id="{E7464379-2610-D981-8F36-766EC92A3E19}"/>
            </a:ext>
          </a:extLst>
        </xdr:cNvPr>
        <xdr:cNvSpPr/>
      </xdr:nvSpPr>
      <xdr:spPr>
        <a:xfrm>
          <a:off x="1681160" y="5991333"/>
          <a:ext cx="104775" cy="109331"/>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346465</xdr:colOff>
      <xdr:row>35</xdr:row>
      <xdr:rowOff>125508</xdr:rowOff>
    </xdr:from>
    <xdr:to>
      <xdr:col>1</xdr:col>
      <xdr:colOff>538162</xdr:colOff>
      <xdr:row>36</xdr:row>
      <xdr:rowOff>162093</xdr:rowOff>
    </xdr:to>
    <xdr:sp macro="" textlink="">
      <xdr:nvSpPr>
        <xdr:cNvPr id="76" name="Rectangle 75">
          <a:extLst>
            <a:ext uri="{FF2B5EF4-FFF2-40B4-BE49-F238E27FC236}">
              <a16:creationId xmlns:a16="http://schemas.microsoft.com/office/drawing/2014/main" id="{8B5F996E-77D3-2F45-17B0-B5E0B2C4B1B0}"/>
            </a:ext>
          </a:extLst>
        </xdr:cNvPr>
        <xdr:cNvSpPr/>
      </xdr:nvSpPr>
      <xdr:spPr>
        <a:xfrm>
          <a:off x="346465" y="5936586"/>
          <a:ext cx="801297" cy="222116"/>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Below Average</a:t>
          </a:r>
        </a:p>
      </xdr:txBody>
    </xdr:sp>
    <xdr:clientData/>
  </xdr:twoCellAnchor>
  <xdr:twoCellAnchor>
    <xdr:from>
      <xdr:col>2</xdr:col>
      <xdr:colOff>594116</xdr:colOff>
      <xdr:row>35</xdr:row>
      <xdr:rowOff>125508</xdr:rowOff>
    </xdr:from>
    <xdr:to>
      <xdr:col>4</xdr:col>
      <xdr:colOff>247652</xdr:colOff>
      <xdr:row>36</xdr:row>
      <xdr:rowOff>162093</xdr:rowOff>
    </xdr:to>
    <xdr:sp macro="" textlink="">
      <xdr:nvSpPr>
        <xdr:cNvPr id="77" name="Rectangle 76">
          <a:extLst>
            <a:ext uri="{FF2B5EF4-FFF2-40B4-BE49-F238E27FC236}">
              <a16:creationId xmlns:a16="http://schemas.microsoft.com/office/drawing/2014/main" id="{14CB7019-4758-7347-305D-F8441C2E9434}"/>
            </a:ext>
          </a:extLst>
        </xdr:cNvPr>
        <xdr:cNvSpPr/>
      </xdr:nvSpPr>
      <xdr:spPr>
        <a:xfrm>
          <a:off x="1813316" y="5936586"/>
          <a:ext cx="872736" cy="222116"/>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Above Average</a:t>
          </a:r>
        </a:p>
      </xdr:txBody>
    </xdr:sp>
    <xdr:clientData/>
  </xdr:twoCellAnchor>
  <xdr:twoCellAnchor>
    <xdr:from>
      <xdr:col>6</xdr:col>
      <xdr:colOff>171450</xdr:colOff>
      <xdr:row>36</xdr:row>
      <xdr:rowOff>51667</xdr:rowOff>
    </xdr:from>
    <xdr:to>
      <xdr:col>6</xdr:col>
      <xdr:colOff>537210</xdr:colOff>
      <xdr:row>36</xdr:row>
      <xdr:rowOff>51667</xdr:rowOff>
    </xdr:to>
    <xdr:cxnSp macro="">
      <xdr:nvCxnSpPr>
        <xdr:cNvPr id="78" name="Straight Connector 77">
          <a:extLst>
            <a:ext uri="{FF2B5EF4-FFF2-40B4-BE49-F238E27FC236}">
              <a16:creationId xmlns:a16="http://schemas.microsoft.com/office/drawing/2014/main" id="{67565B96-FC0F-3DB8-EA53-899304373182}"/>
            </a:ext>
          </a:extLst>
        </xdr:cNvPr>
        <xdr:cNvCxnSpPr/>
      </xdr:nvCxnSpPr>
      <xdr:spPr>
        <a:xfrm flipV="1">
          <a:off x="3829050" y="6048276"/>
          <a:ext cx="365760" cy="0"/>
        </a:xfrm>
        <a:prstGeom prst="line">
          <a:avLst/>
        </a:prstGeom>
        <a:ln w="285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541730</xdr:colOff>
      <xdr:row>35</xdr:row>
      <xdr:rowOff>125508</xdr:rowOff>
    </xdr:from>
    <xdr:to>
      <xdr:col>6</xdr:col>
      <xdr:colOff>123827</xdr:colOff>
      <xdr:row>36</xdr:row>
      <xdr:rowOff>162093</xdr:rowOff>
    </xdr:to>
    <xdr:sp macro="" textlink="">
      <xdr:nvSpPr>
        <xdr:cNvPr id="79" name="Rectangle 78">
          <a:extLst>
            <a:ext uri="{FF2B5EF4-FFF2-40B4-BE49-F238E27FC236}">
              <a16:creationId xmlns:a16="http://schemas.microsoft.com/office/drawing/2014/main" id="{75038FC5-13E9-1C15-6A15-7536974A4FC4}"/>
            </a:ext>
          </a:extLst>
        </xdr:cNvPr>
        <xdr:cNvSpPr/>
      </xdr:nvSpPr>
      <xdr:spPr>
        <a:xfrm>
          <a:off x="2980130" y="5936586"/>
          <a:ext cx="801297" cy="222116"/>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 Average Line</a:t>
          </a:r>
        </a:p>
      </xdr:txBody>
    </xdr:sp>
    <xdr:clientData/>
  </xdr:twoCellAnchor>
  <xdr:twoCellAnchor>
    <xdr:from>
      <xdr:col>0</xdr:col>
      <xdr:colOff>99732</xdr:colOff>
      <xdr:row>24</xdr:row>
      <xdr:rowOff>17082</xdr:rowOff>
    </xdr:from>
    <xdr:to>
      <xdr:col>6</xdr:col>
      <xdr:colOff>361950</xdr:colOff>
      <xdr:row>26</xdr:row>
      <xdr:rowOff>123209</xdr:rowOff>
    </xdr:to>
    <xdr:sp macro="" textlink="">
      <xdr:nvSpPr>
        <xdr:cNvPr id="81" name="Rectangle 80">
          <a:extLst>
            <a:ext uri="{FF2B5EF4-FFF2-40B4-BE49-F238E27FC236}">
              <a16:creationId xmlns:a16="http://schemas.microsoft.com/office/drawing/2014/main" id="{052A3FDE-9227-4FBC-943B-9981DCB3B046}"/>
            </a:ext>
          </a:extLst>
        </xdr:cNvPr>
        <xdr:cNvSpPr/>
      </xdr:nvSpPr>
      <xdr:spPr>
        <a:xfrm>
          <a:off x="99732" y="3698495"/>
          <a:ext cx="3919818" cy="468077"/>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12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Revenue by Weekdays vs Percentage Change</a:t>
          </a:r>
        </a:p>
        <a:p>
          <a:pPr algn="l"/>
          <a:r>
            <a:rPr lang="en-GB" sz="1200" b="0" i="1" cap="none" spc="0">
              <a:ln w="0"/>
              <a:solidFill>
                <a:schemeClr val="bg1">
                  <a:lumMod val="65000"/>
                </a:schemeClr>
              </a:solidFill>
              <a:effectLst>
                <a:outerShdw blurRad="38100" dist="19050" dir="2700000" algn="tl" rotWithShape="0">
                  <a:schemeClr val="dk1">
                    <a:alpha val="40000"/>
                  </a:schemeClr>
                </a:outerShdw>
              </a:effectLst>
              <a:latin typeface="+mn-lt"/>
              <a:ea typeface="+mn-ea"/>
              <a:cs typeface="+mn-cs"/>
            </a:rPr>
            <a:t>The line in the chart indicates</a:t>
          </a:r>
          <a:r>
            <a:rPr lang="en-GB" sz="1200" b="0" i="1" cap="none" spc="0" baseline="0">
              <a:ln w="0"/>
              <a:solidFill>
                <a:schemeClr val="bg1">
                  <a:lumMod val="65000"/>
                </a:schemeClr>
              </a:solidFill>
              <a:effectLst>
                <a:outerShdw blurRad="38100" dist="19050" dir="2700000" algn="tl" rotWithShape="0">
                  <a:schemeClr val="dk1">
                    <a:alpha val="40000"/>
                  </a:schemeClr>
                </a:outerShdw>
              </a:effectLst>
              <a:latin typeface="+mn-lt"/>
              <a:ea typeface="+mn-ea"/>
              <a:cs typeface="+mn-cs"/>
            </a:rPr>
            <a:t> average Revenue </a:t>
          </a:r>
          <a:endParaRPr lang="en-GB" sz="1200" b="0" i="1" cap="none" spc="0">
            <a:ln w="0"/>
            <a:solidFill>
              <a:schemeClr val="bg1">
                <a:lumMod val="65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5</xdr:col>
      <xdr:colOff>199668</xdr:colOff>
      <xdr:row>24</xdr:row>
      <xdr:rowOff>50481</xdr:rowOff>
    </xdr:from>
    <xdr:to>
      <xdr:col>7</xdr:col>
      <xdr:colOff>15128</xdr:colOff>
      <xdr:row>26</xdr:row>
      <xdr:rowOff>62672</xdr:rowOff>
    </xdr:to>
    <xdr:sp macro="" textlink="'Analysis 2'!$E$73">
      <xdr:nvSpPr>
        <xdr:cNvPr id="82" name="Rectangle 81">
          <a:extLst>
            <a:ext uri="{FF2B5EF4-FFF2-40B4-BE49-F238E27FC236}">
              <a16:creationId xmlns:a16="http://schemas.microsoft.com/office/drawing/2014/main" id="{66D5BA45-911E-40DC-99F8-C98A3E7083E9}"/>
            </a:ext>
          </a:extLst>
        </xdr:cNvPr>
        <xdr:cNvSpPr/>
      </xdr:nvSpPr>
      <xdr:spPr>
        <a:xfrm>
          <a:off x="3247668" y="3731894"/>
          <a:ext cx="1034660" cy="374141"/>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fld id="{F2799E9B-4FAE-4019-A496-F40E302797C6}" type="TxLink">
            <a:rPr lang="en-US" sz="18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rPr>
            <a:pPr marL="0" indent="0" algn="l"/>
            <a:t>$778.1K</a:t>
          </a:fld>
          <a:endParaRPr lang="en-GB" sz="1800" b="1" i="0" u="none" strike="noStrike" cap="none" spc="0">
            <a:ln w="0"/>
            <a:solidFill>
              <a:schemeClr val="bg1">
                <a:lumMod val="50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0</xdr:col>
      <xdr:colOff>0</xdr:colOff>
      <xdr:row>1</xdr:row>
      <xdr:rowOff>12911</xdr:rowOff>
    </xdr:from>
    <xdr:to>
      <xdr:col>6</xdr:col>
      <xdr:colOff>492918</xdr:colOff>
      <xdr:row>6</xdr:row>
      <xdr:rowOff>87674</xdr:rowOff>
    </xdr:to>
    <xdr:sp macro="" textlink="">
      <xdr:nvSpPr>
        <xdr:cNvPr id="12" name="Rectangle 11">
          <a:extLst>
            <a:ext uri="{FF2B5EF4-FFF2-40B4-BE49-F238E27FC236}">
              <a16:creationId xmlns:a16="http://schemas.microsoft.com/office/drawing/2014/main" id="{CCF322A2-0FDF-4404-BCCA-D01BFA2BDD65}"/>
            </a:ext>
          </a:extLst>
        </xdr:cNvPr>
        <xdr:cNvSpPr/>
      </xdr:nvSpPr>
      <xdr:spPr>
        <a:xfrm>
          <a:off x="0" y="195791"/>
          <a:ext cx="4150518" cy="318603"/>
        </a:xfrm>
        <a:prstGeom prst="rect">
          <a:avLst/>
        </a:prstGeom>
        <a:noFill/>
        <a:ln>
          <a:noFill/>
        </a:ln>
      </xdr:spPr>
      <xdr:txBody>
        <a:bodyPr wrap="square" lIns="91440" tIns="45720" rIns="91440" bIns="45720" anchor="ctr">
          <a:noAutofit/>
        </a:bodyPr>
        <a:lstStyle/>
        <a:p>
          <a:pPr algn="l"/>
          <a:r>
            <a:rPr lang="en-GB" sz="2800" b="1" cap="none" spc="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rPr>
            <a:t>Kix Business</a:t>
          </a:r>
          <a:r>
            <a:rPr lang="en-GB" sz="2800" b="1" cap="none" spc="0" baseline="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rPr>
            <a:t> Dashboard</a:t>
          </a:r>
          <a:endParaRPr lang="en-GB" sz="2000" b="1" cap="none" spc="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endParaRPr>
        </a:p>
      </xdr:txBody>
    </xdr:sp>
    <xdr:clientData/>
  </xdr:twoCellAnchor>
  <xdr:twoCellAnchor>
    <xdr:from>
      <xdr:col>6</xdr:col>
      <xdr:colOff>586740</xdr:colOff>
      <xdr:row>1</xdr:row>
      <xdr:rowOff>42672</xdr:rowOff>
    </xdr:from>
    <xdr:to>
      <xdr:col>8</xdr:col>
      <xdr:colOff>388620</xdr:colOff>
      <xdr:row>6</xdr:row>
      <xdr:rowOff>57912</xdr:rowOff>
    </xdr:to>
    <xdr:sp macro="" textlink="">
      <xdr:nvSpPr>
        <xdr:cNvPr id="16" name="Rectangle: Diagonal Corners Rounded 15">
          <a:hlinkClick xmlns:r="http://schemas.openxmlformats.org/officeDocument/2006/relationships" r:id="rId8"/>
          <a:extLst>
            <a:ext uri="{FF2B5EF4-FFF2-40B4-BE49-F238E27FC236}">
              <a16:creationId xmlns:a16="http://schemas.microsoft.com/office/drawing/2014/main" id="{2857B05C-A6CE-4424-80DE-A62F0A213C54}"/>
            </a:ext>
          </a:extLst>
        </xdr:cNvPr>
        <xdr:cNvSpPr/>
      </xdr:nvSpPr>
      <xdr:spPr>
        <a:xfrm>
          <a:off x="4244340" y="225552"/>
          <a:ext cx="1021080" cy="25908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lumMod val="75000"/>
                  <a:lumOff val="25000"/>
                </a:schemeClr>
              </a:solidFill>
            </a:rPr>
            <a:t>Time Frame</a:t>
          </a:r>
        </a:p>
      </xdr:txBody>
    </xdr:sp>
    <xdr:clientData/>
  </xdr:twoCellAnchor>
  <xdr:twoCellAnchor>
    <xdr:from>
      <xdr:col>9</xdr:col>
      <xdr:colOff>11430</xdr:colOff>
      <xdr:row>1</xdr:row>
      <xdr:rowOff>42672</xdr:rowOff>
    </xdr:from>
    <xdr:to>
      <xdr:col>10</xdr:col>
      <xdr:colOff>422910</xdr:colOff>
      <xdr:row>6</xdr:row>
      <xdr:rowOff>57912</xdr:rowOff>
    </xdr:to>
    <xdr:sp macro="" textlink="">
      <xdr:nvSpPr>
        <xdr:cNvPr id="17" name="Rectangle: Diagonal Corners Rounded 16">
          <a:hlinkClick xmlns:r="http://schemas.openxmlformats.org/officeDocument/2006/relationships" r:id="rId9"/>
          <a:extLst>
            <a:ext uri="{FF2B5EF4-FFF2-40B4-BE49-F238E27FC236}">
              <a16:creationId xmlns:a16="http://schemas.microsoft.com/office/drawing/2014/main" id="{992B3B22-721B-45B9-A117-93909A9F69F8}"/>
            </a:ext>
          </a:extLst>
        </xdr:cNvPr>
        <xdr:cNvSpPr/>
      </xdr:nvSpPr>
      <xdr:spPr>
        <a:xfrm>
          <a:off x="5497830" y="225552"/>
          <a:ext cx="1021080" cy="25908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lumMod val="75000"/>
                  <a:lumOff val="25000"/>
                </a:schemeClr>
              </a:solidFill>
            </a:rPr>
            <a:t>Store</a:t>
          </a:r>
        </a:p>
      </xdr:txBody>
    </xdr:sp>
    <xdr:clientData/>
  </xdr:twoCellAnchor>
  <xdr:twoCellAnchor>
    <xdr:from>
      <xdr:col>11</xdr:col>
      <xdr:colOff>45720</xdr:colOff>
      <xdr:row>1</xdr:row>
      <xdr:rowOff>42672</xdr:rowOff>
    </xdr:from>
    <xdr:to>
      <xdr:col>12</xdr:col>
      <xdr:colOff>457200</xdr:colOff>
      <xdr:row>6</xdr:row>
      <xdr:rowOff>57912</xdr:rowOff>
    </xdr:to>
    <xdr:sp macro="" textlink="">
      <xdr:nvSpPr>
        <xdr:cNvPr id="18" name="Rectangle: Diagonal Corners Rounded 17">
          <a:hlinkClick xmlns:r="http://schemas.openxmlformats.org/officeDocument/2006/relationships" r:id="rId10"/>
          <a:extLst>
            <a:ext uri="{FF2B5EF4-FFF2-40B4-BE49-F238E27FC236}">
              <a16:creationId xmlns:a16="http://schemas.microsoft.com/office/drawing/2014/main" id="{7D277D5E-3A22-46B9-B6D4-DA5EB01B3CBA}"/>
            </a:ext>
          </a:extLst>
        </xdr:cNvPr>
        <xdr:cNvSpPr/>
      </xdr:nvSpPr>
      <xdr:spPr>
        <a:xfrm>
          <a:off x="6751320" y="225552"/>
          <a:ext cx="1021080" cy="259080"/>
        </a:xfrm>
        <a:prstGeom prst="round2DiagRect">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bg1"/>
              </a:solidFill>
            </a:rPr>
            <a:t>Profit View</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214706</xdr:colOff>
      <xdr:row>8</xdr:row>
      <xdr:rowOff>47160</xdr:rowOff>
    </xdr:from>
    <xdr:to>
      <xdr:col>17</xdr:col>
      <xdr:colOff>189605</xdr:colOff>
      <xdr:row>38</xdr:row>
      <xdr:rowOff>6626</xdr:rowOff>
    </xdr:to>
    <xdr:grpSp>
      <xdr:nvGrpSpPr>
        <xdr:cNvPr id="44" name="Group 43">
          <a:extLst>
            <a:ext uri="{FF2B5EF4-FFF2-40B4-BE49-F238E27FC236}">
              <a16:creationId xmlns:a16="http://schemas.microsoft.com/office/drawing/2014/main" id="{F992FFD0-8D4A-1978-BF55-AF0D18208F96}"/>
            </a:ext>
          </a:extLst>
        </xdr:cNvPr>
        <xdr:cNvGrpSpPr/>
      </xdr:nvGrpSpPr>
      <xdr:grpSpPr>
        <a:xfrm>
          <a:off x="7529906" y="827089"/>
          <a:ext cx="3291840" cy="5338290"/>
          <a:chOff x="7018915" y="804140"/>
          <a:chExt cx="3934835" cy="6182728"/>
        </a:xfrm>
        <a:solidFill>
          <a:srgbClr val="005392"/>
        </a:solidFill>
      </xdr:grpSpPr>
      <xdr:grpSp>
        <xdr:nvGrpSpPr>
          <xdr:cNvPr id="41" name="Group 40">
            <a:extLst>
              <a:ext uri="{FF2B5EF4-FFF2-40B4-BE49-F238E27FC236}">
                <a16:creationId xmlns:a16="http://schemas.microsoft.com/office/drawing/2014/main" id="{5B48FCB3-A868-E2CA-13D1-7754D7530CD7}"/>
              </a:ext>
            </a:extLst>
          </xdr:cNvPr>
          <xdr:cNvGrpSpPr/>
        </xdr:nvGrpSpPr>
        <xdr:grpSpPr>
          <a:xfrm>
            <a:off x="7018915" y="804140"/>
            <a:ext cx="3217105" cy="6182728"/>
            <a:chOff x="7301947" y="958131"/>
            <a:chExt cx="3217105" cy="5487004"/>
          </a:xfrm>
          <a:grpFill/>
        </xdr:grpSpPr>
        <xdr:sp macro="" textlink="">
          <xdr:nvSpPr>
            <xdr:cNvPr id="36" name="Rectangle: Diagonal Corners Rounded 35">
              <a:extLst>
                <a:ext uri="{FF2B5EF4-FFF2-40B4-BE49-F238E27FC236}">
                  <a16:creationId xmlns:a16="http://schemas.microsoft.com/office/drawing/2014/main" id="{5419962F-2831-42AF-8532-14AA4D6B8F8C}"/>
                </a:ext>
              </a:extLst>
            </xdr:cNvPr>
            <xdr:cNvSpPr/>
          </xdr:nvSpPr>
          <xdr:spPr>
            <a:xfrm>
              <a:off x="7301947" y="958131"/>
              <a:ext cx="2751484" cy="5487004"/>
            </a:xfrm>
            <a:prstGeom prst="round2DiagRect">
              <a:avLst>
                <a:gd name="adj1" fmla="val 7340"/>
                <a:gd name="adj2" fmla="val 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 name="Rectangle 36">
              <a:extLst>
                <a:ext uri="{FF2B5EF4-FFF2-40B4-BE49-F238E27FC236}">
                  <a16:creationId xmlns:a16="http://schemas.microsoft.com/office/drawing/2014/main" id="{B82A10FB-C7EF-343C-8B64-4069EC7B42A4}"/>
                </a:ext>
              </a:extLst>
            </xdr:cNvPr>
            <xdr:cNvSpPr/>
          </xdr:nvSpPr>
          <xdr:spPr>
            <a:xfrm>
              <a:off x="9493815" y="1172093"/>
              <a:ext cx="720437" cy="496547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8" name="Rectangle 37">
              <a:extLst>
                <a:ext uri="{FF2B5EF4-FFF2-40B4-BE49-F238E27FC236}">
                  <a16:creationId xmlns:a16="http://schemas.microsoft.com/office/drawing/2014/main" id="{106399E9-80FE-45E8-8197-9E8A9C985E4E}"/>
                </a:ext>
              </a:extLst>
            </xdr:cNvPr>
            <xdr:cNvSpPr/>
          </xdr:nvSpPr>
          <xdr:spPr>
            <a:xfrm>
              <a:off x="9646215" y="1324493"/>
              <a:ext cx="720437" cy="4616336"/>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Rectangle 38">
              <a:extLst>
                <a:ext uri="{FF2B5EF4-FFF2-40B4-BE49-F238E27FC236}">
                  <a16:creationId xmlns:a16="http://schemas.microsoft.com/office/drawing/2014/main" id="{37267DF0-D49C-4E76-9698-2B86E692D108}"/>
                </a:ext>
              </a:extLst>
            </xdr:cNvPr>
            <xdr:cNvSpPr/>
          </xdr:nvSpPr>
          <xdr:spPr>
            <a:xfrm>
              <a:off x="9798615" y="1479664"/>
              <a:ext cx="720437" cy="4278285"/>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43" name="Oval 42">
            <a:extLst>
              <a:ext uri="{FF2B5EF4-FFF2-40B4-BE49-F238E27FC236}">
                <a16:creationId xmlns:a16="http://schemas.microsoft.com/office/drawing/2014/main" id="{6F1C0FF4-D25E-48E4-EDB5-77603C083FCC}"/>
              </a:ext>
            </a:extLst>
          </xdr:cNvPr>
          <xdr:cNvSpPr/>
        </xdr:nvSpPr>
        <xdr:spPr>
          <a:xfrm>
            <a:off x="9391650" y="1562100"/>
            <a:ext cx="1562100" cy="45910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15</xdr:col>
      <xdr:colOff>544285</xdr:colOff>
      <xdr:row>34</xdr:row>
      <xdr:rowOff>85196</xdr:rowOff>
    </xdr:from>
    <xdr:to>
      <xdr:col>16</xdr:col>
      <xdr:colOff>317863</xdr:colOff>
      <xdr:row>35</xdr:row>
      <xdr:rowOff>115677</xdr:rowOff>
    </xdr:to>
    <xdr:sp macro="" textlink="">
      <xdr:nvSpPr>
        <xdr:cNvPr id="57" name="Rectangle 56">
          <a:extLst>
            <a:ext uri="{FF2B5EF4-FFF2-40B4-BE49-F238E27FC236}">
              <a16:creationId xmlns:a16="http://schemas.microsoft.com/office/drawing/2014/main" id="{2A2B1447-5BB5-D6E3-A388-3379C739E7DF}"/>
            </a:ext>
          </a:extLst>
        </xdr:cNvPr>
        <xdr:cNvSpPr/>
      </xdr:nvSpPr>
      <xdr:spPr>
        <a:xfrm>
          <a:off x="9953328" y="5710744"/>
          <a:ext cx="383178" cy="216011"/>
        </a:xfrm>
        <a:prstGeom prst="rect">
          <a:avLst/>
        </a:prstGeom>
        <a:solidFill>
          <a:srgbClr val="005392"/>
        </a:solidFill>
        <a:ln>
          <a:solidFill>
            <a:srgbClr val="00539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436049</xdr:colOff>
      <xdr:row>0</xdr:row>
      <xdr:rowOff>0</xdr:rowOff>
    </xdr:from>
    <xdr:to>
      <xdr:col>21</xdr:col>
      <xdr:colOff>426905</xdr:colOff>
      <xdr:row>43</xdr:row>
      <xdr:rowOff>131064</xdr:rowOff>
    </xdr:to>
    <xdr:sp macro="" textlink="">
      <xdr:nvSpPr>
        <xdr:cNvPr id="2" name="Moon 1">
          <a:extLst>
            <a:ext uri="{FF2B5EF4-FFF2-40B4-BE49-F238E27FC236}">
              <a16:creationId xmlns:a16="http://schemas.microsoft.com/office/drawing/2014/main" id="{A769B698-4970-4DE6-8AB0-D799EED2DBB0}"/>
            </a:ext>
          </a:extLst>
        </xdr:cNvPr>
        <xdr:cNvSpPr/>
      </xdr:nvSpPr>
      <xdr:spPr>
        <a:xfrm flipH="1">
          <a:off x="8978069" y="0"/>
          <a:ext cx="4517136" cy="7324344"/>
        </a:xfrm>
        <a:prstGeom prst="moon">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500149</xdr:colOff>
      <xdr:row>0</xdr:row>
      <xdr:rowOff>0</xdr:rowOff>
    </xdr:from>
    <xdr:to>
      <xdr:col>21</xdr:col>
      <xdr:colOff>491005</xdr:colOff>
      <xdr:row>43</xdr:row>
      <xdr:rowOff>131064</xdr:rowOff>
    </xdr:to>
    <xdr:sp macro="" textlink="">
      <xdr:nvSpPr>
        <xdr:cNvPr id="3" name="Moon 2">
          <a:extLst>
            <a:ext uri="{FF2B5EF4-FFF2-40B4-BE49-F238E27FC236}">
              <a16:creationId xmlns:a16="http://schemas.microsoft.com/office/drawing/2014/main" id="{A670D7B8-271A-4ED0-B5D7-54509A6A65ED}"/>
            </a:ext>
          </a:extLst>
        </xdr:cNvPr>
        <xdr:cNvSpPr/>
      </xdr:nvSpPr>
      <xdr:spPr>
        <a:xfrm flipH="1">
          <a:off x="9042169" y="0"/>
          <a:ext cx="4517136" cy="7324344"/>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53340</xdr:colOff>
      <xdr:row>0</xdr:row>
      <xdr:rowOff>15240</xdr:rowOff>
    </xdr:from>
    <xdr:to>
      <xdr:col>23</xdr:col>
      <xdr:colOff>15240</xdr:colOff>
      <xdr:row>11</xdr:row>
      <xdr:rowOff>144780</xdr:rowOff>
    </xdr:to>
    <xdr:sp macro="" textlink="">
      <xdr:nvSpPr>
        <xdr:cNvPr id="4" name="Rectangle 3">
          <a:extLst>
            <a:ext uri="{FF2B5EF4-FFF2-40B4-BE49-F238E27FC236}">
              <a16:creationId xmlns:a16="http://schemas.microsoft.com/office/drawing/2014/main" id="{217F154B-6B3E-412C-B8E7-471C492EF112}"/>
            </a:ext>
          </a:extLst>
        </xdr:cNvPr>
        <xdr:cNvSpPr/>
      </xdr:nvSpPr>
      <xdr:spPr>
        <a:xfrm>
          <a:off x="10688683" y="15240"/>
          <a:ext cx="3619500" cy="1490254"/>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18</xdr:col>
      <xdr:colOff>68580</xdr:colOff>
      <xdr:row>11</xdr:row>
      <xdr:rowOff>76199</xdr:rowOff>
    </xdr:from>
    <xdr:to>
      <xdr:col>23</xdr:col>
      <xdr:colOff>17930</xdr:colOff>
      <xdr:row>44</xdr:row>
      <xdr:rowOff>44822</xdr:rowOff>
    </xdr:to>
    <xdr:sp macro="" textlink="">
      <xdr:nvSpPr>
        <xdr:cNvPr id="5" name="Rectangle 4">
          <a:extLst>
            <a:ext uri="{FF2B5EF4-FFF2-40B4-BE49-F238E27FC236}">
              <a16:creationId xmlns:a16="http://schemas.microsoft.com/office/drawing/2014/main" id="{7378E464-8791-4B74-BC93-F0443557F913}"/>
            </a:ext>
          </a:extLst>
        </xdr:cNvPr>
        <xdr:cNvSpPr/>
      </xdr:nvSpPr>
      <xdr:spPr>
        <a:xfrm>
          <a:off x="11308080" y="1417319"/>
          <a:ext cx="2997350" cy="6003663"/>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15</xdr:col>
      <xdr:colOff>259080</xdr:colOff>
      <xdr:row>41</xdr:row>
      <xdr:rowOff>22860</xdr:rowOff>
    </xdr:from>
    <xdr:to>
      <xdr:col>21</xdr:col>
      <xdr:colOff>220980</xdr:colOff>
      <xdr:row>43</xdr:row>
      <xdr:rowOff>170329</xdr:rowOff>
    </xdr:to>
    <xdr:sp macro="" textlink="">
      <xdr:nvSpPr>
        <xdr:cNvPr id="6" name="Rectangle 5">
          <a:extLst>
            <a:ext uri="{FF2B5EF4-FFF2-40B4-BE49-F238E27FC236}">
              <a16:creationId xmlns:a16="http://schemas.microsoft.com/office/drawing/2014/main" id="{04D25D4F-2FC2-4975-800D-4E1B79ADB2F4}"/>
            </a:ext>
          </a:extLst>
        </xdr:cNvPr>
        <xdr:cNvSpPr/>
      </xdr:nvSpPr>
      <xdr:spPr>
        <a:xfrm>
          <a:off x="9669780" y="6850380"/>
          <a:ext cx="3619500" cy="51322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0</xdr:colOff>
      <xdr:row>0</xdr:row>
      <xdr:rowOff>99060</xdr:rowOff>
    </xdr:from>
    <xdr:to>
      <xdr:col>14</xdr:col>
      <xdr:colOff>582168</xdr:colOff>
      <xdr:row>7</xdr:row>
      <xdr:rowOff>1524</xdr:rowOff>
    </xdr:to>
    <xdr:sp macro="" textlink="">
      <xdr:nvSpPr>
        <xdr:cNvPr id="7" name="Rectangle 6">
          <a:extLst>
            <a:ext uri="{FF2B5EF4-FFF2-40B4-BE49-F238E27FC236}">
              <a16:creationId xmlns:a16="http://schemas.microsoft.com/office/drawing/2014/main" id="{7C2916E1-4C5D-4AFE-92DA-8C7E1F908D34}"/>
            </a:ext>
          </a:extLst>
        </xdr:cNvPr>
        <xdr:cNvSpPr/>
      </xdr:nvSpPr>
      <xdr:spPr>
        <a:xfrm>
          <a:off x="0" y="99060"/>
          <a:ext cx="9124188" cy="512064"/>
        </a:xfrm>
        <a:prstGeom prst="rect">
          <a:avLst/>
        </a:prstGeom>
        <a:gradFill flip="none" rotWithShape="1">
          <a:gsLst>
            <a:gs pos="0">
              <a:schemeClr val="bg1">
                <a:lumMod val="95000"/>
              </a:schemeClr>
            </a:gs>
            <a:gs pos="53000">
              <a:schemeClr val="bg1"/>
            </a:gs>
            <a:gs pos="100000">
              <a:schemeClr val="bg1">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159978</xdr:colOff>
      <xdr:row>7</xdr:row>
      <xdr:rowOff>175490</xdr:rowOff>
    </xdr:from>
    <xdr:to>
      <xdr:col>2</xdr:col>
      <xdr:colOff>522690</xdr:colOff>
      <xdr:row>11</xdr:row>
      <xdr:rowOff>149999</xdr:rowOff>
    </xdr:to>
    <xdr:grpSp>
      <xdr:nvGrpSpPr>
        <xdr:cNvPr id="55" name="Group 54">
          <a:extLst>
            <a:ext uri="{FF2B5EF4-FFF2-40B4-BE49-F238E27FC236}">
              <a16:creationId xmlns:a16="http://schemas.microsoft.com/office/drawing/2014/main" id="{FE50F576-B812-1CCB-8046-CC600218794D}"/>
            </a:ext>
          </a:extLst>
        </xdr:cNvPr>
        <xdr:cNvGrpSpPr/>
      </xdr:nvGrpSpPr>
      <xdr:grpSpPr>
        <a:xfrm>
          <a:off x="159978" y="776125"/>
          <a:ext cx="1581912" cy="691686"/>
          <a:chOff x="111606" y="776125"/>
          <a:chExt cx="1581912" cy="691686"/>
        </a:xfrm>
      </xdr:grpSpPr>
      <xdr:sp macro="" textlink="">
        <xdr:nvSpPr>
          <xdr:cNvPr id="10" name="Rectangle: Rounded Corners 9">
            <a:extLst>
              <a:ext uri="{FF2B5EF4-FFF2-40B4-BE49-F238E27FC236}">
                <a16:creationId xmlns:a16="http://schemas.microsoft.com/office/drawing/2014/main" id="{89AFBF36-E40A-0E32-EF3B-BAAC6BF376D6}"/>
              </a:ext>
            </a:extLst>
          </xdr:cNvPr>
          <xdr:cNvSpPr/>
        </xdr:nvSpPr>
        <xdr:spPr>
          <a:xfrm>
            <a:off x="111606" y="776125"/>
            <a:ext cx="1581912" cy="691686"/>
          </a:xfrm>
          <a:prstGeom prst="roundRect">
            <a:avLst/>
          </a:prstGeom>
          <a:gradFill flip="none" rotWithShape="1">
            <a:gsLst>
              <a:gs pos="3000">
                <a:srgbClr val="00B0F0"/>
              </a:gs>
              <a:gs pos="31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Oval 14">
            <a:extLst>
              <a:ext uri="{FF2B5EF4-FFF2-40B4-BE49-F238E27FC236}">
                <a16:creationId xmlns:a16="http://schemas.microsoft.com/office/drawing/2014/main" id="{12E31BB8-DE20-0EF1-92D1-88DF9C156E98}"/>
              </a:ext>
            </a:extLst>
          </xdr:cNvPr>
          <xdr:cNvSpPr/>
        </xdr:nvSpPr>
        <xdr:spPr>
          <a:xfrm>
            <a:off x="230144" y="925741"/>
            <a:ext cx="406401" cy="392454"/>
          </a:xfrm>
          <a:prstGeom prst="ellipse">
            <a:avLst/>
          </a:prstGeom>
          <a:solidFill>
            <a:srgbClr val="00B0F0">
              <a:alpha val="4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2" name="Picture 21">
            <a:extLst>
              <a:ext uri="{FF2B5EF4-FFF2-40B4-BE49-F238E27FC236}">
                <a16:creationId xmlns:a16="http://schemas.microsoft.com/office/drawing/2014/main" id="{BC4D901C-C724-2F8B-11B3-8F9E534E8D45}"/>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254000" y="959224"/>
            <a:ext cx="328480" cy="321507"/>
          </a:xfrm>
          <a:prstGeom prst="rect">
            <a:avLst/>
          </a:prstGeom>
        </xdr:spPr>
      </xdr:pic>
      <xdr:sp macro="" textlink="">
        <xdr:nvSpPr>
          <xdr:cNvPr id="25" name="Rectangle 24">
            <a:extLst>
              <a:ext uri="{FF2B5EF4-FFF2-40B4-BE49-F238E27FC236}">
                <a16:creationId xmlns:a16="http://schemas.microsoft.com/office/drawing/2014/main" id="{4C62E517-273C-9690-9F38-3C6AB454E2A7}"/>
              </a:ext>
            </a:extLst>
          </xdr:cNvPr>
          <xdr:cNvSpPr/>
        </xdr:nvSpPr>
        <xdr:spPr>
          <a:xfrm>
            <a:off x="711926" y="1131575"/>
            <a:ext cx="746760" cy="205737"/>
          </a:xfrm>
          <a:prstGeom prst="rect">
            <a:avLst/>
          </a:prstGeom>
          <a:noFill/>
        </xdr:spPr>
        <xdr:txBody>
          <a:bodyPr wrap="square" lIns="91440" tIns="45720" rIns="91440" bIns="45720" anchor="ctr">
            <a:noAutofit/>
          </a:bodyPr>
          <a:lstStyle/>
          <a:p>
            <a:pPr algn="ctr"/>
            <a:endParaRPr lang="en-GB" sz="1600" b="0" cap="none" spc="0">
              <a:ln w="0"/>
              <a:solidFill>
                <a:schemeClr val="bg1">
                  <a:lumMod val="85000"/>
                </a:schemeClr>
              </a:solidFill>
              <a:effectLst>
                <a:outerShdw blurRad="38100" dist="19050" dir="2700000" algn="tl" rotWithShape="0">
                  <a:schemeClr val="dk1">
                    <a:alpha val="40000"/>
                  </a:schemeClr>
                </a:outerShdw>
              </a:effectLst>
            </a:endParaRPr>
          </a:p>
        </xdr:txBody>
      </xdr:sp>
      <xdr:sp macro="" textlink="">
        <xdr:nvSpPr>
          <xdr:cNvPr id="29" name="Rectangle 28">
            <a:extLst>
              <a:ext uri="{FF2B5EF4-FFF2-40B4-BE49-F238E27FC236}">
                <a16:creationId xmlns:a16="http://schemas.microsoft.com/office/drawing/2014/main" id="{152838E5-0632-449A-865F-3B7C4E568997}"/>
              </a:ext>
            </a:extLst>
          </xdr:cNvPr>
          <xdr:cNvSpPr/>
        </xdr:nvSpPr>
        <xdr:spPr>
          <a:xfrm>
            <a:off x="513397" y="1153710"/>
            <a:ext cx="1105989" cy="304985"/>
          </a:xfrm>
          <a:prstGeom prst="rect">
            <a:avLst/>
          </a:prstGeom>
          <a:noFill/>
        </xdr:spPr>
        <xdr:txBody>
          <a:bodyPr wrap="square" lIns="91440" tIns="45720" rIns="91440" bIns="45720" anchor="ctr">
            <a:noAutofit/>
          </a:bodyPr>
          <a:lstStyle/>
          <a:p>
            <a:pPr algn="ctr"/>
            <a:r>
              <a:rPr lang="en-GB" sz="1100" b="0" cap="none" spc="0">
                <a:ln w="0"/>
                <a:solidFill>
                  <a:schemeClr val="bg1">
                    <a:lumMod val="85000"/>
                  </a:schemeClr>
                </a:solidFill>
                <a:effectLst>
                  <a:outerShdw blurRad="38100" dist="19050" dir="2700000" algn="tl" rotWithShape="0">
                    <a:schemeClr val="dk1">
                      <a:alpha val="40000"/>
                    </a:schemeClr>
                  </a:outerShdw>
                </a:effectLst>
              </a:rPr>
              <a:t>COGS</a:t>
            </a:r>
          </a:p>
        </xdr:txBody>
      </xdr:sp>
      <xdr:sp macro="" textlink="'analysis 3'!K4">
        <xdr:nvSpPr>
          <xdr:cNvPr id="32" name="Rectangle 31">
            <a:extLst>
              <a:ext uri="{FF2B5EF4-FFF2-40B4-BE49-F238E27FC236}">
                <a16:creationId xmlns:a16="http://schemas.microsoft.com/office/drawing/2014/main" id="{7B1C7799-EAE3-4DE1-AC1E-49474CC94459}"/>
              </a:ext>
            </a:extLst>
          </xdr:cNvPr>
          <xdr:cNvSpPr/>
        </xdr:nvSpPr>
        <xdr:spPr>
          <a:xfrm>
            <a:off x="546735" y="828459"/>
            <a:ext cx="1105989" cy="304985"/>
          </a:xfrm>
          <a:prstGeom prst="rect">
            <a:avLst/>
          </a:prstGeom>
          <a:noFill/>
        </xdr:spPr>
        <xdr:txBody>
          <a:bodyPr wrap="square" lIns="91440" tIns="45720" rIns="91440" bIns="45720" anchor="ctr">
            <a:noAutofit/>
          </a:bodyPr>
          <a:lstStyle/>
          <a:p>
            <a:pPr algn="ctr"/>
            <a:fld id="{490D19DC-3E96-4906-ADF3-70D65D744E46}"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$3.1M</a:t>
            </a:fld>
            <a:endParaRPr lang="en-GB" sz="1600" b="1" cap="none" spc="0">
              <a:ln w="0"/>
              <a:solidFill>
                <a:schemeClr val="bg1"/>
              </a:solidFill>
              <a:effectLst>
                <a:outerShdw blurRad="38100" dist="19050" dir="2700000" algn="tl" rotWithShape="0">
                  <a:schemeClr val="dk1">
                    <a:alpha val="40000"/>
                  </a:schemeClr>
                </a:outerShdw>
              </a:effectLst>
            </a:endParaRPr>
          </a:p>
        </xdr:txBody>
      </xdr:sp>
    </xdr:grpSp>
    <xdr:clientData/>
  </xdr:twoCellAnchor>
  <xdr:twoCellAnchor>
    <xdr:from>
      <xdr:col>3</xdr:col>
      <xdr:colOff>176629</xdr:colOff>
      <xdr:row>7</xdr:row>
      <xdr:rowOff>175490</xdr:rowOff>
    </xdr:from>
    <xdr:to>
      <xdr:col>5</xdr:col>
      <xdr:colOff>539341</xdr:colOff>
      <xdr:row>11</xdr:row>
      <xdr:rowOff>149999</xdr:rowOff>
    </xdr:to>
    <xdr:grpSp>
      <xdr:nvGrpSpPr>
        <xdr:cNvPr id="13326" name="Group 13325">
          <a:extLst>
            <a:ext uri="{FF2B5EF4-FFF2-40B4-BE49-F238E27FC236}">
              <a16:creationId xmlns:a16="http://schemas.microsoft.com/office/drawing/2014/main" id="{CE76F73C-316A-C3C3-703C-6D239FF3AA85}"/>
            </a:ext>
          </a:extLst>
        </xdr:cNvPr>
        <xdr:cNvGrpSpPr/>
      </xdr:nvGrpSpPr>
      <xdr:grpSpPr>
        <a:xfrm>
          <a:off x="2005429" y="776125"/>
          <a:ext cx="1581912" cy="691686"/>
          <a:chOff x="2124697" y="779228"/>
          <a:chExt cx="1581912" cy="701340"/>
        </a:xfrm>
      </xdr:grpSpPr>
      <xdr:sp macro="" textlink="">
        <xdr:nvSpPr>
          <xdr:cNvPr id="11" name="Rectangle: Rounded Corners 10">
            <a:extLst>
              <a:ext uri="{FF2B5EF4-FFF2-40B4-BE49-F238E27FC236}">
                <a16:creationId xmlns:a16="http://schemas.microsoft.com/office/drawing/2014/main" id="{89D4C05A-BFD7-410E-8982-1BC46C29376D}"/>
              </a:ext>
            </a:extLst>
          </xdr:cNvPr>
          <xdr:cNvSpPr/>
        </xdr:nvSpPr>
        <xdr:spPr>
          <a:xfrm>
            <a:off x="2124697" y="779228"/>
            <a:ext cx="1581912" cy="701340"/>
          </a:xfrm>
          <a:prstGeom prst="roundRect">
            <a:avLst/>
          </a:prstGeom>
          <a:gradFill flip="none" rotWithShape="1">
            <a:gsLst>
              <a:gs pos="3000">
                <a:schemeClr val="bg1">
                  <a:lumMod val="75000"/>
                </a:schemeClr>
              </a:gs>
              <a:gs pos="31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sp macro="" textlink="">
        <xdr:nvSpPr>
          <xdr:cNvPr id="16" name="Oval 15">
            <a:extLst>
              <a:ext uri="{FF2B5EF4-FFF2-40B4-BE49-F238E27FC236}">
                <a16:creationId xmlns:a16="http://schemas.microsoft.com/office/drawing/2014/main" id="{5C8255B8-83E6-4F44-A3DB-A9D627E730AD}"/>
              </a:ext>
            </a:extLst>
          </xdr:cNvPr>
          <xdr:cNvSpPr/>
        </xdr:nvSpPr>
        <xdr:spPr>
          <a:xfrm>
            <a:off x="2251702" y="930932"/>
            <a:ext cx="406401" cy="397932"/>
          </a:xfrm>
          <a:prstGeom prst="ellipse">
            <a:avLst/>
          </a:prstGeom>
          <a:solidFill>
            <a:schemeClr val="bg1">
              <a:lumMod val="75000"/>
              <a:alpha val="4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0" name="Picture 19">
            <a:extLst>
              <a:ext uri="{FF2B5EF4-FFF2-40B4-BE49-F238E27FC236}">
                <a16:creationId xmlns:a16="http://schemas.microsoft.com/office/drawing/2014/main" id="{4A754A5E-0D8D-A16D-6D07-FE10E0C1C58F}"/>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333957" y="1002900"/>
            <a:ext cx="260542" cy="257677"/>
          </a:xfrm>
          <a:prstGeom prst="rect">
            <a:avLst/>
          </a:prstGeom>
        </xdr:spPr>
      </xdr:pic>
      <xdr:sp macro="" textlink="">
        <xdr:nvSpPr>
          <xdr:cNvPr id="26" name="Rectangle 25">
            <a:extLst>
              <a:ext uri="{FF2B5EF4-FFF2-40B4-BE49-F238E27FC236}">
                <a16:creationId xmlns:a16="http://schemas.microsoft.com/office/drawing/2014/main" id="{EC43AA56-3314-439E-A7C4-145378AAF6D3}"/>
              </a:ext>
            </a:extLst>
          </xdr:cNvPr>
          <xdr:cNvSpPr/>
        </xdr:nvSpPr>
        <xdr:spPr>
          <a:xfrm>
            <a:off x="2580288" y="1162083"/>
            <a:ext cx="1105989" cy="309242"/>
          </a:xfrm>
          <a:prstGeom prst="rect">
            <a:avLst/>
          </a:prstGeom>
          <a:noFill/>
        </xdr:spPr>
        <xdr:txBody>
          <a:bodyPr wrap="square" lIns="91440" tIns="45720" rIns="91440" bIns="45720" anchor="ctr">
            <a:noAutofit/>
          </a:bodyPr>
          <a:lstStyle/>
          <a:p>
            <a:pPr algn="ctr"/>
            <a:r>
              <a:rPr lang="en-GB" sz="1100" b="0" cap="none" spc="0">
                <a:ln w="0"/>
                <a:solidFill>
                  <a:schemeClr val="bg1">
                    <a:lumMod val="85000"/>
                  </a:schemeClr>
                </a:solidFill>
                <a:effectLst>
                  <a:outerShdw blurRad="38100" dist="19050" dir="2700000" algn="tl" rotWithShape="0">
                    <a:schemeClr val="dk1">
                      <a:alpha val="40000"/>
                    </a:schemeClr>
                  </a:outerShdw>
                </a:effectLst>
              </a:rPr>
              <a:t>Total Revenue</a:t>
            </a:r>
          </a:p>
        </xdr:txBody>
      </xdr:sp>
      <xdr:sp macro="" textlink="'analysis 3'!L4">
        <xdr:nvSpPr>
          <xdr:cNvPr id="33" name="Rectangle 32">
            <a:extLst>
              <a:ext uri="{FF2B5EF4-FFF2-40B4-BE49-F238E27FC236}">
                <a16:creationId xmlns:a16="http://schemas.microsoft.com/office/drawing/2014/main" id="{D26E542E-45E8-429C-935B-E5FFF34D0AAF}"/>
              </a:ext>
            </a:extLst>
          </xdr:cNvPr>
          <xdr:cNvSpPr/>
        </xdr:nvSpPr>
        <xdr:spPr>
          <a:xfrm>
            <a:off x="2556475" y="832292"/>
            <a:ext cx="1105989" cy="309242"/>
          </a:xfrm>
          <a:prstGeom prst="rect">
            <a:avLst/>
          </a:prstGeom>
          <a:noFill/>
        </xdr:spPr>
        <xdr:txBody>
          <a:bodyPr wrap="square" lIns="91440" tIns="45720" rIns="91440" bIns="45720" anchor="ctr">
            <a:noAutofit/>
          </a:bodyPr>
          <a:lstStyle/>
          <a:p>
            <a:pPr marL="0" indent="0" algn="ctr"/>
            <a:fld id="{7749F650-66E9-4222-A367-CB37973003A0}"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marL="0" indent="0" algn="ctr"/>
              <a:t>$5.4M</a:t>
            </a:fld>
            <a:endParaRPr lang="en-GB"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clientData/>
  </xdr:twoCellAnchor>
  <xdr:twoCellAnchor>
    <xdr:from>
      <xdr:col>6</xdr:col>
      <xdr:colOff>193280</xdr:colOff>
      <xdr:row>7</xdr:row>
      <xdr:rowOff>175490</xdr:rowOff>
    </xdr:from>
    <xdr:to>
      <xdr:col>8</xdr:col>
      <xdr:colOff>570001</xdr:colOff>
      <xdr:row>11</xdr:row>
      <xdr:rowOff>149999</xdr:rowOff>
    </xdr:to>
    <xdr:grpSp>
      <xdr:nvGrpSpPr>
        <xdr:cNvPr id="53" name="Group 52">
          <a:extLst>
            <a:ext uri="{FF2B5EF4-FFF2-40B4-BE49-F238E27FC236}">
              <a16:creationId xmlns:a16="http://schemas.microsoft.com/office/drawing/2014/main" id="{88008036-8DB4-2293-B403-8A610F1C79BE}"/>
            </a:ext>
          </a:extLst>
        </xdr:cNvPr>
        <xdr:cNvGrpSpPr/>
      </xdr:nvGrpSpPr>
      <xdr:grpSpPr>
        <a:xfrm>
          <a:off x="3850880" y="776125"/>
          <a:ext cx="1595921" cy="691686"/>
          <a:chOff x="3461579" y="776125"/>
          <a:chExt cx="1595921" cy="691686"/>
        </a:xfrm>
      </xdr:grpSpPr>
      <xdr:sp macro="" textlink="">
        <xdr:nvSpPr>
          <xdr:cNvPr id="12" name="Rectangle: Rounded Corners 11">
            <a:extLst>
              <a:ext uri="{FF2B5EF4-FFF2-40B4-BE49-F238E27FC236}">
                <a16:creationId xmlns:a16="http://schemas.microsoft.com/office/drawing/2014/main" id="{088187F8-FC36-43EB-BA6B-5B4E1195B32B}"/>
              </a:ext>
            </a:extLst>
          </xdr:cNvPr>
          <xdr:cNvSpPr/>
        </xdr:nvSpPr>
        <xdr:spPr>
          <a:xfrm>
            <a:off x="3461579" y="776125"/>
            <a:ext cx="1581912" cy="691686"/>
          </a:xfrm>
          <a:prstGeom prst="roundRect">
            <a:avLst/>
          </a:prstGeom>
          <a:gradFill flip="none" rotWithShape="1">
            <a:gsLst>
              <a:gs pos="3000">
                <a:schemeClr val="accent2"/>
              </a:gs>
              <a:gs pos="31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Oval 16">
            <a:extLst>
              <a:ext uri="{FF2B5EF4-FFF2-40B4-BE49-F238E27FC236}">
                <a16:creationId xmlns:a16="http://schemas.microsoft.com/office/drawing/2014/main" id="{A21EA5CF-E876-4163-BDF6-A2EF11AA0F39}"/>
              </a:ext>
            </a:extLst>
          </xdr:cNvPr>
          <xdr:cNvSpPr/>
        </xdr:nvSpPr>
        <xdr:spPr>
          <a:xfrm>
            <a:off x="3582945" y="925741"/>
            <a:ext cx="406401" cy="392454"/>
          </a:xfrm>
          <a:prstGeom prst="ellipse">
            <a:avLst/>
          </a:prstGeom>
          <a:solidFill>
            <a:schemeClr val="accent2">
              <a:alpha val="4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3" name="Picture 22">
            <a:extLst>
              <a:ext uri="{FF2B5EF4-FFF2-40B4-BE49-F238E27FC236}">
                <a16:creationId xmlns:a16="http://schemas.microsoft.com/office/drawing/2014/main" id="{233369D8-2327-42ED-B388-F3EBAAC334BA}"/>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657597" y="990857"/>
            <a:ext cx="260542" cy="254130"/>
          </a:xfrm>
          <a:prstGeom prst="rect">
            <a:avLst/>
          </a:prstGeom>
        </xdr:spPr>
      </xdr:pic>
      <xdr:sp macro="" textlink="">
        <xdr:nvSpPr>
          <xdr:cNvPr id="27" name="Rectangle 26">
            <a:extLst>
              <a:ext uri="{FF2B5EF4-FFF2-40B4-BE49-F238E27FC236}">
                <a16:creationId xmlns:a16="http://schemas.microsoft.com/office/drawing/2014/main" id="{9CE16917-1EA2-4FDA-A0FC-687D731F6D63}"/>
              </a:ext>
            </a:extLst>
          </xdr:cNvPr>
          <xdr:cNvSpPr/>
        </xdr:nvSpPr>
        <xdr:spPr>
          <a:xfrm>
            <a:off x="3951511" y="1153710"/>
            <a:ext cx="1105989" cy="304985"/>
          </a:xfrm>
          <a:prstGeom prst="rect">
            <a:avLst/>
          </a:prstGeom>
          <a:noFill/>
        </xdr:spPr>
        <xdr:txBody>
          <a:bodyPr wrap="square" lIns="91440" tIns="45720" rIns="91440" bIns="45720" anchor="ctr">
            <a:noAutofit/>
          </a:bodyPr>
          <a:lstStyle/>
          <a:p>
            <a:pPr algn="ctr"/>
            <a:r>
              <a:rPr lang="en-GB" sz="1100" b="0" cap="none" spc="0">
                <a:ln w="0"/>
                <a:solidFill>
                  <a:schemeClr val="bg1">
                    <a:lumMod val="85000"/>
                  </a:schemeClr>
                </a:solidFill>
                <a:effectLst>
                  <a:outerShdw blurRad="38100" dist="19050" dir="2700000" algn="tl" rotWithShape="0">
                    <a:schemeClr val="dk1">
                      <a:alpha val="40000"/>
                    </a:schemeClr>
                  </a:outerShdw>
                </a:effectLst>
              </a:rPr>
              <a:t>Profit Margin</a:t>
            </a:r>
          </a:p>
        </xdr:txBody>
      </xdr:sp>
      <xdr:sp macro="" textlink="'analysis 3'!M4">
        <xdr:nvSpPr>
          <xdr:cNvPr id="34" name="Rectangle 33">
            <a:extLst>
              <a:ext uri="{FF2B5EF4-FFF2-40B4-BE49-F238E27FC236}">
                <a16:creationId xmlns:a16="http://schemas.microsoft.com/office/drawing/2014/main" id="{65748544-2A0E-4471-B6AD-CE37BD95A0CC}"/>
              </a:ext>
            </a:extLst>
          </xdr:cNvPr>
          <xdr:cNvSpPr/>
        </xdr:nvSpPr>
        <xdr:spPr>
          <a:xfrm>
            <a:off x="3880481" y="833221"/>
            <a:ext cx="1105989" cy="304985"/>
          </a:xfrm>
          <a:prstGeom prst="rect">
            <a:avLst/>
          </a:prstGeom>
          <a:noFill/>
        </xdr:spPr>
        <xdr:txBody>
          <a:bodyPr wrap="square" lIns="91440" tIns="45720" rIns="91440" bIns="45720" anchor="ctr">
            <a:noAutofit/>
          </a:bodyPr>
          <a:lstStyle/>
          <a:p>
            <a:pPr marL="0" indent="0" algn="ctr"/>
            <a:fld id="{AFEA3307-8F37-4F26-B564-9FA8C49752CD}"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marL="0" indent="0" algn="ctr"/>
              <a:t>$2.3M</a:t>
            </a:fld>
            <a:endParaRPr lang="en-GB"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clientData/>
  </xdr:twoCellAnchor>
  <xdr:twoCellAnchor>
    <xdr:from>
      <xdr:col>9</xdr:col>
      <xdr:colOff>223940</xdr:colOff>
      <xdr:row>7</xdr:row>
      <xdr:rowOff>175490</xdr:rowOff>
    </xdr:from>
    <xdr:to>
      <xdr:col>12</xdr:col>
      <xdr:colOff>22408</xdr:colOff>
      <xdr:row>11</xdr:row>
      <xdr:rowOff>149999</xdr:rowOff>
    </xdr:to>
    <xdr:grpSp>
      <xdr:nvGrpSpPr>
        <xdr:cNvPr id="52" name="Group 51">
          <a:extLst>
            <a:ext uri="{FF2B5EF4-FFF2-40B4-BE49-F238E27FC236}">
              <a16:creationId xmlns:a16="http://schemas.microsoft.com/office/drawing/2014/main" id="{4AA248D6-9211-B69C-431B-57BA3ECEEE43}"/>
            </a:ext>
          </a:extLst>
        </xdr:cNvPr>
        <xdr:cNvGrpSpPr/>
      </xdr:nvGrpSpPr>
      <xdr:grpSpPr>
        <a:xfrm>
          <a:off x="5710340" y="776125"/>
          <a:ext cx="1627268" cy="691686"/>
          <a:chOff x="5142011" y="776125"/>
          <a:chExt cx="1627268" cy="691686"/>
        </a:xfrm>
      </xdr:grpSpPr>
      <xdr:sp macro="" textlink="">
        <xdr:nvSpPr>
          <xdr:cNvPr id="13" name="Rectangle: Rounded Corners 12">
            <a:extLst>
              <a:ext uri="{FF2B5EF4-FFF2-40B4-BE49-F238E27FC236}">
                <a16:creationId xmlns:a16="http://schemas.microsoft.com/office/drawing/2014/main" id="{2A0BF025-074D-44DA-B540-3761B5A42309}"/>
              </a:ext>
            </a:extLst>
          </xdr:cNvPr>
          <xdr:cNvSpPr/>
        </xdr:nvSpPr>
        <xdr:spPr>
          <a:xfrm>
            <a:off x="5142011" y="776125"/>
            <a:ext cx="1581912" cy="691686"/>
          </a:xfrm>
          <a:prstGeom prst="roundRect">
            <a:avLst/>
          </a:prstGeom>
          <a:gradFill flip="none" rotWithShape="1">
            <a:gsLst>
              <a:gs pos="3000">
                <a:srgbClr val="70C7E6"/>
              </a:gs>
              <a:gs pos="31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Oval 17">
            <a:extLst>
              <a:ext uri="{FF2B5EF4-FFF2-40B4-BE49-F238E27FC236}">
                <a16:creationId xmlns:a16="http://schemas.microsoft.com/office/drawing/2014/main" id="{8EEA7420-BDD1-4486-9841-91F4B141D8E3}"/>
              </a:ext>
            </a:extLst>
          </xdr:cNvPr>
          <xdr:cNvSpPr/>
        </xdr:nvSpPr>
        <xdr:spPr>
          <a:xfrm>
            <a:off x="5271843" y="925741"/>
            <a:ext cx="406401" cy="392454"/>
          </a:xfrm>
          <a:prstGeom prst="ellipse">
            <a:avLst/>
          </a:prstGeom>
          <a:solidFill>
            <a:srgbClr val="70C7E6">
              <a:alpha val="4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4" name="Picture 23">
            <a:extLst>
              <a:ext uri="{FF2B5EF4-FFF2-40B4-BE49-F238E27FC236}">
                <a16:creationId xmlns:a16="http://schemas.microsoft.com/office/drawing/2014/main" id="{A65EA672-EC6C-4D64-B635-4508429F9D28}"/>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5354094" y="973272"/>
            <a:ext cx="260542" cy="254130"/>
          </a:xfrm>
          <a:prstGeom prst="rect">
            <a:avLst/>
          </a:prstGeom>
        </xdr:spPr>
      </xdr:pic>
      <xdr:sp macro="" textlink="">
        <xdr:nvSpPr>
          <xdr:cNvPr id="28" name="Rectangle 27">
            <a:extLst>
              <a:ext uri="{FF2B5EF4-FFF2-40B4-BE49-F238E27FC236}">
                <a16:creationId xmlns:a16="http://schemas.microsoft.com/office/drawing/2014/main" id="{4F916031-A779-4C24-B4F5-5C296E08CA6D}"/>
              </a:ext>
            </a:extLst>
          </xdr:cNvPr>
          <xdr:cNvSpPr/>
        </xdr:nvSpPr>
        <xdr:spPr>
          <a:xfrm>
            <a:off x="5663290" y="1153710"/>
            <a:ext cx="1105989" cy="304985"/>
          </a:xfrm>
          <a:prstGeom prst="rect">
            <a:avLst/>
          </a:prstGeom>
          <a:noFill/>
        </xdr:spPr>
        <xdr:txBody>
          <a:bodyPr wrap="square" lIns="91440" tIns="45720" rIns="91440" bIns="45720" anchor="ctr">
            <a:noAutofit/>
          </a:bodyPr>
          <a:lstStyle/>
          <a:p>
            <a:pPr algn="ctr"/>
            <a:r>
              <a:rPr lang="en-GB" sz="1100" b="0" cap="none" spc="0">
                <a:ln w="0"/>
                <a:solidFill>
                  <a:schemeClr val="bg1">
                    <a:lumMod val="85000"/>
                  </a:schemeClr>
                </a:solidFill>
                <a:effectLst>
                  <a:outerShdw blurRad="38100" dist="19050" dir="2700000" algn="tl" rotWithShape="0">
                    <a:schemeClr val="dk1">
                      <a:alpha val="40000"/>
                    </a:schemeClr>
                  </a:outerShdw>
                </a:effectLst>
              </a:rPr>
              <a:t>% Profit Margin</a:t>
            </a:r>
          </a:p>
        </xdr:txBody>
      </xdr:sp>
      <xdr:sp macro="" textlink="'analysis 3'!N4">
        <xdr:nvSpPr>
          <xdr:cNvPr id="35" name="Rectangle 34">
            <a:extLst>
              <a:ext uri="{FF2B5EF4-FFF2-40B4-BE49-F238E27FC236}">
                <a16:creationId xmlns:a16="http://schemas.microsoft.com/office/drawing/2014/main" id="{11FEBC2C-11F6-4235-B521-2A8B2D3AF637}"/>
              </a:ext>
            </a:extLst>
          </xdr:cNvPr>
          <xdr:cNvSpPr/>
        </xdr:nvSpPr>
        <xdr:spPr>
          <a:xfrm>
            <a:off x="5581374" y="837985"/>
            <a:ext cx="1105989" cy="304985"/>
          </a:xfrm>
          <a:prstGeom prst="rect">
            <a:avLst/>
          </a:prstGeom>
          <a:noFill/>
        </xdr:spPr>
        <xdr:txBody>
          <a:bodyPr wrap="square" lIns="91440" tIns="45720" rIns="91440" bIns="45720" anchor="ctr">
            <a:noAutofit/>
          </a:bodyPr>
          <a:lstStyle/>
          <a:p>
            <a:pPr marL="0" indent="0" algn="ctr"/>
            <a:fld id="{76357F8A-712F-479E-9CD3-0456DA6E8063}"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marL="0" indent="0" algn="ctr"/>
              <a:t>42.18%</a:t>
            </a:fld>
            <a:endParaRPr lang="en-GB"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clientData/>
  </xdr:twoCellAnchor>
  <xdr:twoCellAnchor>
    <xdr:from>
      <xdr:col>6</xdr:col>
      <xdr:colOff>439930</xdr:colOff>
      <xdr:row>12</xdr:row>
      <xdr:rowOff>125504</xdr:rowOff>
    </xdr:from>
    <xdr:to>
      <xdr:col>12</xdr:col>
      <xdr:colOff>74170</xdr:colOff>
      <xdr:row>26</xdr:row>
      <xdr:rowOff>75122</xdr:rowOff>
    </xdr:to>
    <xdr:sp macro="" textlink="">
      <xdr:nvSpPr>
        <xdr:cNvPr id="56" name="Rectangle 55">
          <a:extLst>
            <a:ext uri="{FF2B5EF4-FFF2-40B4-BE49-F238E27FC236}">
              <a16:creationId xmlns:a16="http://schemas.microsoft.com/office/drawing/2014/main" id="{B12692F3-81C4-007D-A1DF-B586B7D32D8A}"/>
            </a:ext>
          </a:extLst>
        </xdr:cNvPr>
        <xdr:cNvSpPr/>
      </xdr:nvSpPr>
      <xdr:spPr>
        <a:xfrm>
          <a:off x="4097530" y="1649504"/>
          <a:ext cx="3291840" cy="25099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63414</xdr:colOff>
      <xdr:row>12</xdr:row>
      <xdr:rowOff>125504</xdr:rowOff>
    </xdr:from>
    <xdr:to>
      <xdr:col>6</xdr:col>
      <xdr:colOff>337734</xdr:colOff>
      <xdr:row>26</xdr:row>
      <xdr:rowOff>75122</xdr:rowOff>
    </xdr:to>
    <xdr:sp macro="" textlink="">
      <xdr:nvSpPr>
        <xdr:cNvPr id="59" name="Rectangle 58">
          <a:extLst>
            <a:ext uri="{FF2B5EF4-FFF2-40B4-BE49-F238E27FC236}">
              <a16:creationId xmlns:a16="http://schemas.microsoft.com/office/drawing/2014/main" id="{3C5FC02A-9477-4C09-9532-A616B531EBBD}"/>
            </a:ext>
          </a:extLst>
        </xdr:cNvPr>
        <xdr:cNvSpPr/>
      </xdr:nvSpPr>
      <xdr:spPr>
        <a:xfrm>
          <a:off x="1892214" y="1649504"/>
          <a:ext cx="2103120" cy="25099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351198</xdr:colOff>
      <xdr:row>12</xdr:row>
      <xdr:rowOff>125504</xdr:rowOff>
    </xdr:from>
    <xdr:to>
      <xdr:col>2</xdr:col>
      <xdr:colOff>595038</xdr:colOff>
      <xdr:row>26</xdr:row>
      <xdr:rowOff>75122</xdr:rowOff>
    </xdr:to>
    <xdr:sp macro="" textlink="">
      <xdr:nvSpPr>
        <xdr:cNvPr id="60" name="Rectangle 59">
          <a:extLst>
            <a:ext uri="{FF2B5EF4-FFF2-40B4-BE49-F238E27FC236}">
              <a16:creationId xmlns:a16="http://schemas.microsoft.com/office/drawing/2014/main" id="{B2C5499A-A079-463C-9204-EBDFD496EFFA}"/>
            </a:ext>
          </a:extLst>
        </xdr:cNvPr>
        <xdr:cNvSpPr/>
      </xdr:nvSpPr>
      <xdr:spPr>
        <a:xfrm>
          <a:off x="351198" y="1649504"/>
          <a:ext cx="1463040" cy="250993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457199</xdr:colOff>
      <xdr:row>15</xdr:row>
      <xdr:rowOff>103912</xdr:rowOff>
    </xdr:from>
    <xdr:to>
      <xdr:col>12</xdr:col>
      <xdr:colOff>64477</xdr:colOff>
      <xdr:row>26</xdr:row>
      <xdr:rowOff>81225</xdr:rowOff>
    </xdr:to>
    <xdr:graphicFrame macro="">
      <xdr:nvGraphicFramePr>
        <xdr:cNvPr id="8" name="Chart 7">
          <a:extLst>
            <a:ext uri="{FF2B5EF4-FFF2-40B4-BE49-F238E27FC236}">
              <a16:creationId xmlns:a16="http://schemas.microsoft.com/office/drawing/2014/main" id="{42D482E4-50FD-4012-8045-B0EACC08C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137160</xdr:colOff>
          <xdr:row>12</xdr:row>
          <xdr:rowOff>121920</xdr:rowOff>
        </xdr:from>
        <xdr:to>
          <xdr:col>7</xdr:col>
          <xdr:colOff>365760</xdr:colOff>
          <xdr:row>13</xdr:row>
          <xdr:rowOff>175260</xdr:rowOff>
        </xdr:to>
        <xdr:sp macro="" textlink="">
          <xdr:nvSpPr>
            <xdr:cNvPr id="13313" name="Option Button 1" hidden="1">
              <a:extLst>
                <a:ext uri="{63B3BB69-23CF-44E3-9099-C40C66FF867C}">
                  <a14:compatExt spid="_x0000_s13313"/>
                </a:ext>
                <a:ext uri="{FF2B5EF4-FFF2-40B4-BE49-F238E27FC236}">
                  <a16:creationId xmlns:a16="http://schemas.microsoft.com/office/drawing/2014/main" id="{00000000-0008-0000-0600-00000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358140</xdr:colOff>
          <xdr:row>12</xdr:row>
          <xdr:rowOff>121920</xdr:rowOff>
        </xdr:from>
        <xdr:to>
          <xdr:col>8</xdr:col>
          <xdr:colOff>586740</xdr:colOff>
          <xdr:row>13</xdr:row>
          <xdr:rowOff>167640</xdr:rowOff>
        </xdr:to>
        <xdr:sp macro="" textlink="">
          <xdr:nvSpPr>
            <xdr:cNvPr id="13314" name="Option Button 2" hidden="1">
              <a:extLst>
                <a:ext uri="{63B3BB69-23CF-44E3-9099-C40C66FF867C}">
                  <a14:compatExt spid="_x0000_s13314"/>
                </a:ext>
                <a:ext uri="{FF2B5EF4-FFF2-40B4-BE49-F238E27FC236}">
                  <a16:creationId xmlns:a16="http://schemas.microsoft.com/office/drawing/2014/main" id="{00000000-0008-0000-0600-00000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236220</xdr:colOff>
          <xdr:row>12</xdr:row>
          <xdr:rowOff>137160</xdr:rowOff>
        </xdr:from>
        <xdr:to>
          <xdr:col>11</xdr:col>
          <xdr:colOff>502920</xdr:colOff>
          <xdr:row>13</xdr:row>
          <xdr:rowOff>182880</xdr:rowOff>
        </xdr:to>
        <xdr:sp macro="" textlink="">
          <xdr:nvSpPr>
            <xdr:cNvPr id="13315" name="Drop Down 3" hidden="1">
              <a:extLst>
                <a:ext uri="{63B3BB69-23CF-44E3-9099-C40C66FF867C}">
                  <a14:compatExt spid="_x0000_s13315"/>
                </a:ext>
                <a:ext uri="{FF2B5EF4-FFF2-40B4-BE49-F238E27FC236}">
                  <a16:creationId xmlns:a16="http://schemas.microsoft.com/office/drawing/2014/main" id="{00000000-0008-0000-0600-00000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561975</xdr:colOff>
      <xdr:row>26</xdr:row>
      <xdr:rowOff>155984</xdr:rowOff>
    </xdr:from>
    <xdr:to>
      <xdr:col>12</xdr:col>
      <xdr:colOff>66550</xdr:colOff>
      <xdr:row>38</xdr:row>
      <xdr:rowOff>13729</xdr:rowOff>
    </xdr:to>
    <xdr:sp macro="" textlink="">
      <xdr:nvSpPr>
        <xdr:cNvPr id="62" name="Rectangle 61">
          <a:extLst>
            <a:ext uri="{FF2B5EF4-FFF2-40B4-BE49-F238E27FC236}">
              <a16:creationId xmlns:a16="http://schemas.microsoft.com/office/drawing/2014/main" id="{6E5ADFA8-AD2B-47C9-92AC-CEE66A8D7787}"/>
            </a:ext>
          </a:extLst>
        </xdr:cNvPr>
        <xdr:cNvSpPr/>
      </xdr:nvSpPr>
      <xdr:spPr>
        <a:xfrm>
          <a:off x="4227813" y="4295498"/>
          <a:ext cx="3170413" cy="208196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353186</xdr:colOff>
      <xdr:row>26</xdr:row>
      <xdr:rowOff>155984</xdr:rowOff>
    </xdr:from>
    <xdr:to>
      <xdr:col>6</xdr:col>
      <xdr:colOff>466725</xdr:colOff>
      <xdr:row>38</xdr:row>
      <xdr:rowOff>20594</xdr:rowOff>
    </xdr:to>
    <xdr:sp macro="" textlink="">
      <xdr:nvSpPr>
        <xdr:cNvPr id="63" name="Rectangle 62">
          <a:extLst>
            <a:ext uri="{FF2B5EF4-FFF2-40B4-BE49-F238E27FC236}">
              <a16:creationId xmlns:a16="http://schemas.microsoft.com/office/drawing/2014/main" id="{DA84B1D0-6B8A-4B2B-8722-F67FDE2F83A6}"/>
            </a:ext>
          </a:extLst>
        </xdr:cNvPr>
        <xdr:cNvSpPr/>
      </xdr:nvSpPr>
      <xdr:spPr>
        <a:xfrm>
          <a:off x="353186" y="4295498"/>
          <a:ext cx="3779377" cy="20888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352903</xdr:colOff>
      <xdr:row>12</xdr:row>
      <xdr:rowOff>120385</xdr:rowOff>
    </xdr:from>
    <xdr:to>
      <xdr:col>7</xdr:col>
      <xdr:colOff>228600</xdr:colOff>
      <xdr:row>13</xdr:row>
      <xdr:rowOff>177506</xdr:rowOff>
    </xdr:to>
    <xdr:sp macro="" textlink="">
      <xdr:nvSpPr>
        <xdr:cNvPr id="13312" name="Rectangle 13311">
          <a:extLst>
            <a:ext uri="{FF2B5EF4-FFF2-40B4-BE49-F238E27FC236}">
              <a16:creationId xmlns:a16="http://schemas.microsoft.com/office/drawing/2014/main" id="{ABC456D6-D90C-420F-AE6E-4A07DF31CFE5}"/>
            </a:ext>
          </a:extLst>
        </xdr:cNvPr>
        <xdr:cNvSpPr/>
      </xdr:nvSpPr>
      <xdr:spPr>
        <a:xfrm>
          <a:off x="4010503" y="1632662"/>
          <a:ext cx="485297" cy="238829"/>
        </a:xfrm>
        <a:prstGeom prst="rect">
          <a:avLst/>
        </a:prstGeom>
        <a:noFill/>
      </xdr:spPr>
      <xdr:txBody>
        <a:bodyPr wrap="square" lIns="91440" tIns="45720" rIns="91440" bIns="45720" anchor="ctr">
          <a:noAutofit/>
        </a:bodyPr>
        <a:lstStyle/>
        <a:p>
          <a:pPr algn="ctr"/>
          <a:r>
            <a:rPr lang="en-GB" sz="1100" b="0" cap="none" spc="0">
              <a:ln w="0"/>
              <a:solidFill>
                <a:schemeClr val="bg2">
                  <a:lumMod val="50000"/>
                </a:schemeClr>
              </a:solidFill>
              <a:effectLst>
                <a:outerShdw blurRad="38100" dist="19050" dir="2700000" algn="tl" rotWithShape="0">
                  <a:schemeClr val="dk1">
                    <a:alpha val="40000"/>
                  </a:schemeClr>
                </a:outerShdw>
              </a:effectLst>
            </a:rPr>
            <a:t>Top</a:t>
          </a:r>
        </a:p>
      </xdr:txBody>
    </xdr:sp>
    <xdr:clientData/>
  </xdr:twoCellAnchor>
  <xdr:twoCellAnchor>
    <xdr:from>
      <xdr:col>7</xdr:col>
      <xdr:colOff>404172</xdr:colOff>
      <xdr:row>12</xdr:row>
      <xdr:rowOff>117239</xdr:rowOff>
    </xdr:from>
    <xdr:to>
      <xdr:col>8</xdr:col>
      <xdr:colOff>426407</xdr:colOff>
      <xdr:row>13</xdr:row>
      <xdr:rowOff>174360</xdr:rowOff>
    </xdr:to>
    <xdr:sp macro="" textlink="">
      <xdr:nvSpPr>
        <xdr:cNvPr id="13327" name="Rectangle 13326">
          <a:extLst>
            <a:ext uri="{FF2B5EF4-FFF2-40B4-BE49-F238E27FC236}">
              <a16:creationId xmlns:a16="http://schemas.microsoft.com/office/drawing/2014/main" id="{117C7F7C-436E-4F8C-B6E6-E8D9A70A527F}"/>
            </a:ext>
          </a:extLst>
        </xdr:cNvPr>
        <xdr:cNvSpPr/>
      </xdr:nvSpPr>
      <xdr:spPr>
        <a:xfrm>
          <a:off x="4671372" y="1629516"/>
          <a:ext cx="631835" cy="238829"/>
        </a:xfrm>
        <a:prstGeom prst="rect">
          <a:avLst/>
        </a:prstGeom>
        <a:noFill/>
      </xdr:spPr>
      <xdr:txBody>
        <a:bodyPr wrap="square" lIns="91440" tIns="45720" rIns="91440" bIns="45720" anchor="ctr">
          <a:noAutofit/>
        </a:bodyPr>
        <a:lstStyle/>
        <a:p>
          <a:pPr algn="ctr"/>
          <a:r>
            <a:rPr lang="en-GB" sz="1100" b="0" cap="none" spc="0">
              <a:ln w="0"/>
              <a:solidFill>
                <a:schemeClr val="bg2">
                  <a:lumMod val="50000"/>
                </a:schemeClr>
              </a:solidFill>
              <a:effectLst>
                <a:outerShdw blurRad="38100" dist="19050" dir="2700000" algn="tl" rotWithShape="0">
                  <a:schemeClr val="dk1">
                    <a:alpha val="40000"/>
                  </a:schemeClr>
                </a:outerShdw>
              </a:effectLst>
            </a:rPr>
            <a:t>Bottom</a:t>
          </a:r>
        </a:p>
      </xdr:txBody>
    </xdr:sp>
    <xdr:clientData/>
  </xdr:twoCellAnchor>
  <xdr:twoCellAnchor>
    <xdr:from>
      <xdr:col>8</xdr:col>
      <xdr:colOff>83272</xdr:colOff>
      <xdr:row>15</xdr:row>
      <xdr:rowOff>67631</xdr:rowOff>
    </xdr:from>
    <xdr:to>
      <xdr:col>9</xdr:col>
      <xdr:colOff>23446</xdr:colOff>
      <xdr:row>16</xdr:row>
      <xdr:rowOff>124752</xdr:rowOff>
    </xdr:to>
    <xdr:sp macro="" textlink="'analysis 3'!F40">
      <xdr:nvSpPr>
        <xdr:cNvPr id="13334" name="Rectangle 13333">
          <a:extLst>
            <a:ext uri="{FF2B5EF4-FFF2-40B4-BE49-F238E27FC236}">
              <a16:creationId xmlns:a16="http://schemas.microsoft.com/office/drawing/2014/main" id="{6D0973CE-E707-4904-9E04-8CC475D364CB}"/>
            </a:ext>
          </a:extLst>
        </xdr:cNvPr>
        <xdr:cNvSpPr/>
      </xdr:nvSpPr>
      <xdr:spPr>
        <a:xfrm>
          <a:off x="4960072" y="2125031"/>
          <a:ext cx="549774" cy="238829"/>
        </a:xfrm>
        <a:prstGeom prst="rect">
          <a:avLst/>
        </a:prstGeom>
        <a:noFill/>
      </xdr:spPr>
      <xdr:txBody>
        <a:bodyPr wrap="square" lIns="91440" tIns="45720" rIns="91440" bIns="45720" anchor="ctr">
          <a:noAutofit/>
        </a:bodyPr>
        <a:lstStyle/>
        <a:p>
          <a:pPr marL="0" indent="0" algn="ctr"/>
          <a:fld id="{A085FB50-7C81-437F-98BC-C425878CF261}" type="TxLink">
            <a:rPr lang="en-US" sz="1600" b="1" i="0" u="none" strike="noStrike" cap="none" spc="0">
              <a:ln w="0"/>
              <a:solidFill>
                <a:srgbClr val="70C7E6"/>
              </a:solidFill>
              <a:effectLst>
                <a:outerShdw blurRad="38100" dist="19050" dir="2700000" algn="tl" rotWithShape="0">
                  <a:schemeClr val="dk1">
                    <a:alpha val="40000"/>
                  </a:schemeClr>
                </a:outerShdw>
              </a:effectLst>
              <a:latin typeface="Calibri"/>
              <a:ea typeface="Calibri"/>
              <a:cs typeface="Calibri"/>
            </a:rPr>
            <a:pPr marL="0" indent="0" algn="ctr"/>
            <a:t>20</a:t>
          </a:fld>
          <a:endParaRPr lang="en-GB" sz="1600" b="1" i="0" u="none" strike="noStrike" cap="none" spc="0">
            <a:ln w="0"/>
            <a:solidFill>
              <a:srgbClr val="70C7E6"/>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6</xdr:col>
      <xdr:colOff>546333</xdr:colOff>
      <xdr:row>13</xdr:row>
      <xdr:rowOff>155553</xdr:rowOff>
    </xdr:from>
    <xdr:to>
      <xdr:col>9</xdr:col>
      <xdr:colOff>603738</xdr:colOff>
      <xdr:row>15</xdr:row>
      <xdr:rowOff>30967</xdr:rowOff>
    </xdr:to>
    <xdr:sp macro="" textlink="'analysis 3'!F38">
      <xdr:nvSpPr>
        <xdr:cNvPr id="13332" name="Rectangle 13331">
          <a:extLst>
            <a:ext uri="{FF2B5EF4-FFF2-40B4-BE49-F238E27FC236}">
              <a16:creationId xmlns:a16="http://schemas.microsoft.com/office/drawing/2014/main" id="{6E11CAAA-CA93-4736-B74E-ACDC9BBB3BB3}"/>
            </a:ext>
          </a:extLst>
        </xdr:cNvPr>
        <xdr:cNvSpPr/>
      </xdr:nvSpPr>
      <xdr:spPr>
        <a:xfrm>
          <a:off x="4203933" y="1849538"/>
          <a:ext cx="1886205" cy="238829"/>
        </a:xfrm>
        <a:prstGeom prst="rect">
          <a:avLst/>
        </a:prstGeom>
        <a:noFill/>
      </xdr:spPr>
      <xdr:txBody>
        <a:bodyPr wrap="square" lIns="91440" tIns="45720" rIns="91440" bIns="45720" anchor="ctr">
          <a:noAutofit/>
        </a:bodyPr>
        <a:lstStyle/>
        <a:p>
          <a:pPr marL="0" indent="0" algn="l"/>
          <a:fld id="{7F73282F-873F-4122-B929-3008C4E97B86}" type="TxLink">
            <a:rPr lang="en-US" sz="1100" b="0"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pPr marL="0" indent="0" algn="l"/>
            <a:t>Top 5 Profit Table Location</a:t>
          </a:fld>
          <a:endParaRPr lang="en-GB" sz="1100" b="0"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6</xdr:col>
      <xdr:colOff>546333</xdr:colOff>
      <xdr:row>15</xdr:row>
      <xdr:rowOff>50046</xdr:rowOff>
    </xdr:from>
    <xdr:to>
      <xdr:col>8</xdr:col>
      <xdr:colOff>521676</xdr:colOff>
      <xdr:row>16</xdr:row>
      <xdr:rowOff>107167</xdr:rowOff>
    </xdr:to>
    <xdr:sp macro="" textlink="'analysis 3'!F39">
      <xdr:nvSpPr>
        <xdr:cNvPr id="13333" name="Rectangle 13332">
          <a:extLst>
            <a:ext uri="{FF2B5EF4-FFF2-40B4-BE49-F238E27FC236}">
              <a16:creationId xmlns:a16="http://schemas.microsoft.com/office/drawing/2014/main" id="{E909F284-EEBA-4CE2-93B2-3D2B29F27EB9}"/>
            </a:ext>
          </a:extLst>
        </xdr:cNvPr>
        <xdr:cNvSpPr/>
      </xdr:nvSpPr>
      <xdr:spPr>
        <a:xfrm>
          <a:off x="4203933" y="2107446"/>
          <a:ext cx="1194543" cy="238829"/>
        </a:xfrm>
        <a:prstGeom prst="rect">
          <a:avLst/>
        </a:prstGeom>
        <a:noFill/>
      </xdr:spPr>
      <xdr:txBody>
        <a:bodyPr wrap="square" lIns="91440" tIns="45720" rIns="91440" bIns="45720" anchor="ctr">
          <a:noAutofit/>
        </a:bodyPr>
        <a:lstStyle/>
        <a:p>
          <a:pPr marL="0" indent="0" algn="l"/>
          <a:fld id="{B5E9D0C5-FD84-4A15-BB6B-2BCFD76CF64E}" type="TxLink">
            <a:rPr lang="en-US" sz="1100" b="0"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pPr marL="0" indent="0" algn="l"/>
            <a:t>Total Sales Location</a:t>
          </a:fld>
          <a:endParaRPr lang="en-GB" sz="1100" b="0"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6</xdr:col>
      <xdr:colOff>519952</xdr:colOff>
      <xdr:row>15</xdr:row>
      <xdr:rowOff>25175</xdr:rowOff>
    </xdr:from>
    <xdr:to>
      <xdr:col>6</xdr:col>
      <xdr:colOff>519952</xdr:colOff>
      <xdr:row>16</xdr:row>
      <xdr:rowOff>117787</xdr:rowOff>
    </xdr:to>
    <xdr:cxnSp macro="">
      <xdr:nvCxnSpPr>
        <xdr:cNvPr id="13336" name="Straight Connector 13335">
          <a:extLst>
            <a:ext uri="{FF2B5EF4-FFF2-40B4-BE49-F238E27FC236}">
              <a16:creationId xmlns:a16="http://schemas.microsoft.com/office/drawing/2014/main" id="{C623C3B4-B9DA-CA19-795D-1E0FADCE5F71}"/>
            </a:ext>
          </a:extLst>
        </xdr:cNvPr>
        <xdr:cNvCxnSpPr/>
      </xdr:nvCxnSpPr>
      <xdr:spPr>
        <a:xfrm flipH="1">
          <a:off x="4177552" y="2082575"/>
          <a:ext cx="0" cy="274320"/>
        </a:xfrm>
        <a:prstGeom prst="line">
          <a:avLst/>
        </a:prstGeom>
        <a:ln w="38100">
          <a:solidFill>
            <a:srgbClr val="70C7E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463061</xdr:colOff>
      <xdr:row>14</xdr:row>
      <xdr:rowOff>23446</xdr:rowOff>
    </xdr:from>
    <xdr:to>
      <xdr:col>6</xdr:col>
      <xdr:colOff>586153</xdr:colOff>
      <xdr:row>14</xdr:row>
      <xdr:rowOff>146538</xdr:rowOff>
    </xdr:to>
    <xdr:sp macro="" textlink="">
      <xdr:nvSpPr>
        <xdr:cNvPr id="13337" name="Oval 13336">
          <a:extLst>
            <a:ext uri="{FF2B5EF4-FFF2-40B4-BE49-F238E27FC236}">
              <a16:creationId xmlns:a16="http://schemas.microsoft.com/office/drawing/2014/main" id="{FAB88C1F-7D58-E328-A568-620D05F6E3A2}"/>
            </a:ext>
          </a:extLst>
        </xdr:cNvPr>
        <xdr:cNvSpPr/>
      </xdr:nvSpPr>
      <xdr:spPr>
        <a:xfrm>
          <a:off x="4120661" y="1899138"/>
          <a:ext cx="123092" cy="123092"/>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36682</xdr:colOff>
      <xdr:row>12</xdr:row>
      <xdr:rowOff>125331</xdr:rowOff>
    </xdr:from>
    <xdr:to>
      <xdr:col>0</xdr:col>
      <xdr:colOff>311002</xdr:colOff>
      <xdr:row>26</xdr:row>
      <xdr:rowOff>71338</xdr:rowOff>
    </xdr:to>
    <xdr:sp macro="" textlink="">
      <xdr:nvSpPr>
        <xdr:cNvPr id="13339" name="Rectangle: Rounded Corners 13338">
          <a:extLst>
            <a:ext uri="{FF2B5EF4-FFF2-40B4-BE49-F238E27FC236}">
              <a16:creationId xmlns:a16="http://schemas.microsoft.com/office/drawing/2014/main" id="{D2F776BD-CE69-6783-9CDD-AACDF6EFB12B}"/>
            </a:ext>
          </a:extLst>
        </xdr:cNvPr>
        <xdr:cNvSpPr/>
      </xdr:nvSpPr>
      <xdr:spPr>
        <a:xfrm rot="5400000" flipH="1">
          <a:off x="-1097875" y="2803766"/>
          <a:ext cx="2543433" cy="274320"/>
        </a:xfrm>
        <a:prstGeom prst="roundRect">
          <a:avLst/>
        </a:prstGeom>
        <a:gradFill flip="none" rotWithShape="1">
          <a:gsLst>
            <a:gs pos="3000">
              <a:srgbClr val="00B0F0"/>
            </a:gs>
            <a:gs pos="31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clientData/>
  </xdr:twoCellAnchor>
  <xdr:twoCellAnchor>
    <xdr:from>
      <xdr:col>1</xdr:col>
      <xdr:colOff>342853</xdr:colOff>
      <xdr:row>17</xdr:row>
      <xdr:rowOff>152820</xdr:rowOff>
    </xdr:from>
    <xdr:to>
      <xdr:col>2</xdr:col>
      <xdr:colOff>480013</xdr:colOff>
      <xdr:row>18</xdr:row>
      <xdr:rowOff>180446</xdr:rowOff>
    </xdr:to>
    <xdr:sp macro="" textlink="">
      <xdr:nvSpPr>
        <xdr:cNvPr id="13342" name="Rectangle 13341">
          <a:extLst>
            <a:ext uri="{FF2B5EF4-FFF2-40B4-BE49-F238E27FC236}">
              <a16:creationId xmlns:a16="http://schemas.microsoft.com/office/drawing/2014/main" id="{4294D9D3-EF9C-3428-ED71-8D119B9D4930}"/>
            </a:ext>
          </a:extLst>
        </xdr:cNvPr>
        <xdr:cNvSpPr/>
      </xdr:nvSpPr>
      <xdr:spPr>
        <a:xfrm>
          <a:off x="952453" y="2624350"/>
          <a:ext cx="746760" cy="213157"/>
        </a:xfrm>
        <a:prstGeom prst="rect">
          <a:avLst/>
        </a:prstGeom>
        <a:noFill/>
      </xdr:spPr>
      <xdr:txBody>
        <a:bodyPr wrap="square" lIns="91440" tIns="45720" rIns="91440" bIns="45720" anchor="ctr">
          <a:noAutofit/>
        </a:bodyPr>
        <a:lstStyle/>
        <a:p>
          <a:pPr algn="ctr"/>
          <a:endParaRPr lang="en-GB" sz="1600" b="0" cap="none" spc="0">
            <a:ln w="0"/>
            <a:solidFill>
              <a:schemeClr val="bg1">
                <a:lumMod val="85000"/>
              </a:schemeClr>
            </a:solidFill>
            <a:effectLst>
              <a:outerShdw blurRad="38100" dist="19050" dir="2700000" algn="tl" rotWithShape="0">
                <a:schemeClr val="dk1">
                  <a:alpha val="40000"/>
                </a:schemeClr>
              </a:outerShdw>
            </a:effectLst>
          </a:endParaRPr>
        </a:p>
      </xdr:txBody>
    </xdr:sp>
    <xdr:clientData/>
  </xdr:twoCellAnchor>
  <xdr:twoCellAnchor>
    <xdr:from>
      <xdr:col>0</xdr:col>
      <xdr:colOff>53841</xdr:colOff>
      <xdr:row>13</xdr:row>
      <xdr:rowOff>59147</xdr:rowOff>
    </xdr:from>
    <xdr:to>
      <xdr:col>0</xdr:col>
      <xdr:colOff>293842</xdr:colOff>
      <xdr:row>25</xdr:row>
      <xdr:rowOff>137523</xdr:rowOff>
    </xdr:to>
    <xdr:sp macro="" textlink="">
      <xdr:nvSpPr>
        <xdr:cNvPr id="13345" name="Rectangle 13344">
          <a:extLst>
            <a:ext uri="{FF2B5EF4-FFF2-40B4-BE49-F238E27FC236}">
              <a16:creationId xmlns:a16="http://schemas.microsoft.com/office/drawing/2014/main" id="{6CA6353D-2034-4ABD-9F29-3A51D8F33196}"/>
            </a:ext>
          </a:extLst>
        </xdr:cNvPr>
        <xdr:cNvSpPr/>
      </xdr:nvSpPr>
      <xdr:spPr>
        <a:xfrm rot="16200000">
          <a:off x="-978529" y="2820926"/>
          <a:ext cx="2304741" cy="240001"/>
        </a:xfrm>
        <a:prstGeom prst="rect">
          <a:avLst/>
        </a:prstGeom>
        <a:noFill/>
        <a:ln>
          <a:noFill/>
        </a:ln>
      </xdr:spPr>
      <xdr:txBody>
        <a:bodyPr wrap="square" lIns="91440" tIns="45720" rIns="91440" bIns="45720" anchor="ctr">
          <a:noAutofit/>
        </a:bodyPr>
        <a:lstStyle/>
        <a:p>
          <a:pPr algn="ctr"/>
          <a:r>
            <a:rPr lang="en-GB" sz="1800" b="0" cap="none" spc="0">
              <a:ln w="0"/>
              <a:solidFill>
                <a:schemeClr val="bg1">
                  <a:lumMod val="95000"/>
                </a:schemeClr>
              </a:solidFill>
              <a:effectLst>
                <a:outerShdw blurRad="38100" dist="19050" dir="2700000" algn="tl" rotWithShape="0">
                  <a:schemeClr val="dk1">
                    <a:alpha val="40000"/>
                  </a:schemeClr>
                </a:outerShdw>
              </a:effectLst>
            </a:rPr>
            <a:t>Customer Analysis</a:t>
          </a:r>
        </a:p>
      </xdr:txBody>
    </xdr:sp>
    <xdr:clientData/>
  </xdr:twoCellAnchor>
  <xdr:twoCellAnchor>
    <xdr:from>
      <xdr:col>0</xdr:col>
      <xdr:colOff>35894</xdr:colOff>
      <xdr:row>26</xdr:row>
      <xdr:rowOff>175535</xdr:rowOff>
    </xdr:from>
    <xdr:to>
      <xdr:col>0</xdr:col>
      <xdr:colOff>310214</xdr:colOff>
      <xdr:row>38</xdr:row>
      <xdr:rowOff>34324</xdr:rowOff>
    </xdr:to>
    <xdr:sp macro="" textlink="">
      <xdr:nvSpPr>
        <xdr:cNvPr id="13347" name="Rectangle: Rounded Corners 13346">
          <a:extLst>
            <a:ext uri="{FF2B5EF4-FFF2-40B4-BE49-F238E27FC236}">
              <a16:creationId xmlns:a16="http://schemas.microsoft.com/office/drawing/2014/main" id="{CE0CA153-9E7C-4BC9-BEA7-AB2F8F4446F9}"/>
            </a:ext>
          </a:extLst>
        </xdr:cNvPr>
        <xdr:cNvSpPr/>
      </xdr:nvSpPr>
      <xdr:spPr>
        <a:xfrm rot="5400000" flipH="1">
          <a:off x="-868449" y="5219392"/>
          <a:ext cx="2083005" cy="274320"/>
        </a:xfrm>
        <a:prstGeom prst="roundRect">
          <a:avLst/>
        </a:prstGeom>
        <a:gradFill flip="none" rotWithShape="1">
          <a:gsLst>
            <a:gs pos="3000">
              <a:srgbClr val="0070C0"/>
            </a:gs>
            <a:gs pos="31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clientData/>
  </xdr:twoCellAnchor>
  <xdr:twoCellAnchor>
    <xdr:from>
      <xdr:col>0</xdr:col>
      <xdr:colOff>53054</xdr:colOff>
      <xdr:row>27</xdr:row>
      <xdr:rowOff>109351</xdr:rowOff>
    </xdr:from>
    <xdr:to>
      <xdr:col>0</xdr:col>
      <xdr:colOff>293055</xdr:colOff>
      <xdr:row>37</xdr:row>
      <xdr:rowOff>164760</xdr:rowOff>
    </xdr:to>
    <xdr:sp macro="" textlink="">
      <xdr:nvSpPr>
        <xdr:cNvPr id="13348" name="Rectangle 13347">
          <a:extLst>
            <a:ext uri="{FF2B5EF4-FFF2-40B4-BE49-F238E27FC236}">
              <a16:creationId xmlns:a16="http://schemas.microsoft.com/office/drawing/2014/main" id="{08367F52-9187-44CF-8866-AD5B951DFADB}"/>
            </a:ext>
          </a:extLst>
        </xdr:cNvPr>
        <xdr:cNvSpPr/>
      </xdr:nvSpPr>
      <xdr:spPr>
        <a:xfrm rot="16200000">
          <a:off x="-781406" y="5268676"/>
          <a:ext cx="1908922" cy="240001"/>
        </a:xfrm>
        <a:prstGeom prst="rect">
          <a:avLst/>
        </a:prstGeom>
        <a:noFill/>
        <a:ln>
          <a:noFill/>
        </a:ln>
      </xdr:spPr>
      <xdr:txBody>
        <a:bodyPr wrap="square" lIns="91440" tIns="45720" rIns="91440" bIns="45720" anchor="ctr">
          <a:noAutofit/>
        </a:bodyPr>
        <a:lstStyle/>
        <a:p>
          <a:pPr algn="ctr"/>
          <a:r>
            <a:rPr lang="en-GB" sz="1800" b="0" cap="none" spc="0">
              <a:ln w="0"/>
              <a:solidFill>
                <a:schemeClr val="bg1">
                  <a:lumMod val="95000"/>
                </a:schemeClr>
              </a:solidFill>
              <a:effectLst>
                <a:outerShdw blurRad="38100" dist="19050" dir="2700000" algn="tl" rotWithShape="0">
                  <a:schemeClr val="dk1">
                    <a:alpha val="40000"/>
                  </a:schemeClr>
                </a:outerShdw>
              </a:effectLst>
            </a:rPr>
            <a:t>Time Frame</a:t>
          </a:r>
        </a:p>
      </xdr:txBody>
    </xdr:sp>
    <xdr:clientData/>
  </xdr:twoCellAnchor>
  <xdr:twoCellAnchor>
    <xdr:from>
      <xdr:col>3</xdr:col>
      <xdr:colOff>65314</xdr:colOff>
      <xdr:row>18</xdr:row>
      <xdr:rowOff>21772</xdr:rowOff>
    </xdr:from>
    <xdr:to>
      <xdr:col>6</xdr:col>
      <xdr:colOff>402771</xdr:colOff>
      <xdr:row>26</xdr:row>
      <xdr:rowOff>10885</xdr:rowOff>
    </xdr:to>
    <xdr:graphicFrame macro="">
      <xdr:nvGraphicFramePr>
        <xdr:cNvPr id="13349" name="Chart 13348">
          <a:extLst>
            <a:ext uri="{FF2B5EF4-FFF2-40B4-BE49-F238E27FC236}">
              <a16:creationId xmlns:a16="http://schemas.microsoft.com/office/drawing/2014/main" id="{5FE30FA8-B564-43C5-B372-BB30C544D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276702</xdr:colOff>
      <xdr:row>12</xdr:row>
      <xdr:rowOff>168114</xdr:rowOff>
    </xdr:from>
    <xdr:to>
      <xdr:col>6</xdr:col>
      <xdr:colOff>334107</xdr:colOff>
      <xdr:row>14</xdr:row>
      <xdr:rowOff>46877</xdr:rowOff>
    </xdr:to>
    <xdr:sp macro="" textlink="">
      <xdr:nvSpPr>
        <xdr:cNvPr id="13350" name="Rectangle 13349">
          <a:extLst>
            <a:ext uri="{FF2B5EF4-FFF2-40B4-BE49-F238E27FC236}">
              <a16:creationId xmlns:a16="http://schemas.microsoft.com/office/drawing/2014/main" id="{A205916D-AA15-4BCB-A82E-0F1236186A6F}"/>
            </a:ext>
          </a:extLst>
        </xdr:cNvPr>
        <xdr:cNvSpPr/>
      </xdr:nvSpPr>
      <xdr:spPr>
        <a:xfrm>
          <a:off x="2105502" y="1680391"/>
          <a:ext cx="1886205" cy="242178"/>
        </a:xfrm>
        <a:prstGeom prst="rect">
          <a:avLst/>
        </a:prstGeom>
        <a:noFill/>
      </xdr:spPr>
      <xdr:txBody>
        <a:bodyPr wrap="square" lIns="91440" tIns="45720" rIns="91440" bIns="45720" anchor="ctr">
          <a:noAutofit/>
        </a:bodyPr>
        <a:lstStyle/>
        <a:p>
          <a:pPr marL="0" indent="0" algn="l"/>
          <a:r>
            <a:rPr lang="en-US" sz="1100" b="0"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Profit by Customer Age</a:t>
          </a:r>
        </a:p>
      </xdr:txBody>
    </xdr:sp>
    <xdr:clientData/>
  </xdr:twoCellAnchor>
  <xdr:twoCellAnchor>
    <xdr:from>
      <xdr:col>3</xdr:col>
      <xdr:colOff>158261</xdr:colOff>
      <xdr:row>13</xdr:row>
      <xdr:rowOff>62802</xdr:rowOff>
    </xdr:from>
    <xdr:to>
      <xdr:col>3</xdr:col>
      <xdr:colOff>281353</xdr:colOff>
      <xdr:row>14</xdr:row>
      <xdr:rowOff>837</xdr:rowOff>
    </xdr:to>
    <xdr:sp macro="" textlink="">
      <xdr:nvSpPr>
        <xdr:cNvPr id="13351" name="Oval 13350">
          <a:extLst>
            <a:ext uri="{FF2B5EF4-FFF2-40B4-BE49-F238E27FC236}">
              <a16:creationId xmlns:a16="http://schemas.microsoft.com/office/drawing/2014/main" id="{A9B4CFF6-380C-4C8E-91BD-A3C30C948326}"/>
            </a:ext>
          </a:extLst>
        </xdr:cNvPr>
        <xdr:cNvSpPr/>
      </xdr:nvSpPr>
      <xdr:spPr>
        <a:xfrm>
          <a:off x="1987061" y="1793631"/>
          <a:ext cx="123092" cy="123092"/>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48103</xdr:colOff>
      <xdr:row>14</xdr:row>
      <xdr:rowOff>126247</xdr:rowOff>
    </xdr:from>
    <xdr:to>
      <xdr:col>5</xdr:col>
      <xdr:colOff>597877</xdr:colOff>
      <xdr:row>16</xdr:row>
      <xdr:rowOff>1660</xdr:rowOff>
    </xdr:to>
    <xdr:sp macro="" textlink="'analysis 3'!AK8">
      <xdr:nvSpPr>
        <xdr:cNvPr id="13352" name="Rectangle 13351">
          <a:extLst>
            <a:ext uri="{FF2B5EF4-FFF2-40B4-BE49-F238E27FC236}">
              <a16:creationId xmlns:a16="http://schemas.microsoft.com/office/drawing/2014/main" id="{7AE1A6E6-D953-4019-BF22-ED08AB87BFD3}"/>
            </a:ext>
          </a:extLst>
        </xdr:cNvPr>
        <xdr:cNvSpPr/>
      </xdr:nvSpPr>
      <xdr:spPr>
        <a:xfrm>
          <a:off x="3096103" y="2001939"/>
          <a:ext cx="549774" cy="238829"/>
        </a:xfrm>
        <a:prstGeom prst="rect">
          <a:avLst/>
        </a:prstGeom>
        <a:noFill/>
      </xdr:spPr>
      <xdr:txBody>
        <a:bodyPr wrap="square" lIns="91440" tIns="45720" rIns="91440" bIns="45720" anchor="ctr">
          <a:noAutofit/>
        </a:bodyPr>
        <a:lstStyle/>
        <a:p>
          <a:pPr marL="0" indent="0" algn="ctr"/>
          <a:fld id="{F29F46D6-BDB0-46EE-8024-E32987B5160B}" type="TxLink">
            <a:rPr lang="en-US" sz="1600" b="1" i="0" u="none" strike="noStrike" cap="none" spc="0">
              <a:ln w="0"/>
              <a:solidFill>
                <a:srgbClr val="70C7E6"/>
              </a:solidFill>
              <a:effectLst>
                <a:outerShdw blurRad="38100" dist="19050" dir="2700000" algn="tl" rotWithShape="0">
                  <a:schemeClr val="dk1">
                    <a:alpha val="40000"/>
                  </a:schemeClr>
                </a:outerShdw>
              </a:effectLst>
              <a:latin typeface="Calibri"/>
              <a:ea typeface="Calibri"/>
              <a:cs typeface="Calibri"/>
            </a:rPr>
            <a:pPr marL="0" indent="0" algn="ctr"/>
            <a:t>45.6</a:t>
          </a:fld>
          <a:endParaRPr lang="en-GB" sz="1600" b="1" i="0" u="none" strike="noStrike" cap="none" spc="0">
            <a:ln w="0"/>
            <a:solidFill>
              <a:srgbClr val="70C7E6"/>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3</xdr:col>
      <xdr:colOff>235672</xdr:colOff>
      <xdr:row>14</xdr:row>
      <xdr:rowOff>96938</xdr:rowOff>
    </xdr:from>
    <xdr:to>
      <xdr:col>5</xdr:col>
      <xdr:colOff>211015</xdr:colOff>
      <xdr:row>16</xdr:row>
      <xdr:rowOff>35169</xdr:rowOff>
    </xdr:to>
    <xdr:sp macro="" textlink="">
      <xdr:nvSpPr>
        <xdr:cNvPr id="13353" name="Rectangle 13352">
          <a:extLst>
            <a:ext uri="{FF2B5EF4-FFF2-40B4-BE49-F238E27FC236}">
              <a16:creationId xmlns:a16="http://schemas.microsoft.com/office/drawing/2014/main" id="{D444A4EB-B4F3-4E15-9B49-FB21D940D088}"/>
            </a:ext>
          </a:extLst>
        </xdr:cNvPr>
        <xdr:cNvSpPr/>
      </xdr:nvSpPr>
      <xdr:spPr>
        <a:xfrm>
          <a:off x="2064472" y="1972630"/>
          <a:ext cx="1194543" cy="301647"/>
        </a:xfrm>
        <a:prstGeom prst="rect">
          <a:avLst/>
        </a:prstGeom>
        <a:noFill/>
      </xdr:spPr>
      <xdr:txBody>
        <a:bodyPr wrap="square" lIns="91440" tIns="45720" rIns="91440" bIns="45720" anchor="ctr">
          <a:noAutofit/>
        </a:bodyPr>
        <a:lstStyle/>
        <a:p>
          <a:pPr marL="0" indent="0" algn="l"/>
          <a:r>
            <a:rPr lang="en-US" sz="1100" b="0"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Average Customer Age</a:t>
          </a:r>
        </a:p>
      </xdr:txBody>
    </xdr:sp>
    <xdr:clientData/>
  </xdr:twoCellAnchor>
  <xdr:twoCellAnchor>
    <xdr:from>
      <xdr:col>3</xdr:col>
      <xdr:colOff>215152</xdr:colOff>
      <xdr:row>14</xdr:row>
      <xdr:rowOff>113098</xdr:rowOff>
    </xdr:from>
    <xdr:to>
      <xdr:col>3</xdr:col>
      <xdr:colOff>215152</xdr:colOff>
      <xdr:row>16</xdr:row>
      <xdr:rowOff>24002</xdr:rowOff>
    </xdr:to>
    <xdr:cxnSp macro="">
      <xdr:nvCxnSpPr>
        <xdr:cNvPr id="13354" name="Straight Connector 13353">
          <a:extLst>
            <a:ext uri="{FF2B5EF4-FFF2-40B4-BE49-F238E27FC236}">
              <a16:creationId xmlns:a16="http://schemas.microsoft.com/office/drawing/2014/main" id="{CF1D61CB-9F0D-42BC-B157-6EBC73E5F148}"/>
            </a:ext>
          </a:extLst>
        </xdr:cNvPr>
        <xdr:cNvCxnSpPr/>
      </xdr:nvCxnSpPr>
      <xdr:spPr>
        <a:xfrm flipH="1">
          <a:off x="2043952" y="1988790"/>
          <a:ext cx="0" cy="274320"/>
        </a:xfrm>
        <a:prstGeom prst="line">
          <a:avLst/>
        </a:prstGeom>
        <a:ln w="38100">
          <a:solidFill>
            <a:srgbClr val="70C7E6"/>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0</xdr:col>
          <xdr:colOff>366849</xdr:colOff>
          <xdr:row>14</xdr:row>
          <xdr:rowOff>30972</xdr:rowOff>
        </xdr:from>
        <xdr:to>
          <xdr:col>2</xdr:col>
          <xdr:colOff>576342</xdr:colOff>
          <xdr:row>21</xdr:row>
          <xdr:rowOff>63260</xdr:rowOff>
        </xdr:to>
        <xdr:pic>
          <xdr:nvPicPr>
            <xdr:cNvPr id="13355" name="Picture 13354">
              <a:extLst>
                <a:ext uri="{FF2B5EF4-FFF2-40B4-BE49-F238E27FC236}">
                  <a16:creationId xmlns:a16="http://schemas.microsoft.com/office/drawing/2014/main" id="{A13835EB-7304-7B0D-52DB-3DF015E00B8A}"/>
                </a:ext>
              </a:extLst>
            </xdr:cNvPr>
            <xdr:cNvPicPr>
              <a:picLocks noChangeAspect="1" noChangeArrowheads="1"/>
              <a:extLst>
                <a:ext uri="{84589F7E-364E-4C9E-8A38-B11213B215E9}">
                  <a14:cameraTool cellRange="'analysis 3'!$U$48:$AD$57" spid="_x0000_s13363"/>
                </a:ext>
              </a:extLst>
            </xdr:cNvPicPr>
          </xdr:nvPicPr>
          <xdr:blipFill>
            <a:blip xmlns:r="http://schemas.openxmlformats.org/officeDocument/2006/relationships" r:embed="rId5"/>
            <a:srcRect/>
            <a:stretch>
              <a:fillRect/>
            </a:stretch>
          </xdr:blipFill>
          <xdr:spPr bwMode="auto">
            <a:xfrm>
              <a:off x="366849" y="1931659"/>
              <a:ext cx="1428693" cy="13204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522887</xdr:colOff>
      <xdr:row>12</xdr:row>
      <xdr:rowOff>109499</xdr:rowOff>
    </xdr:from>
    <xdr:to>
      <xdr:col>2</xdr:col>
      <xdr:colOff>457201</xdr:colOff>
      <xdr:row>13</xdr:row>
      <xdr:rowOff>169969</xdr:rowOff>
    </xdr:to>
    <xdr:sp macro="" textlink="">
      <xdr:nvSpPr>
        <xdr:cNvPr id="13359" name="Rectangle 13358">
          <a:extLst>
            <a:ext uri="{FF2B5EF4-FFF2-40B4-BE49-F238E27FC236}">
              <a16:creationId xmlns:a16="http://schemas.microsoft.com/office/drawing/2014/main" id="{DB267BF1-AF5B-489A-AB97-CC9E8B5A7F97}"/>
            </a:ext>
          </a:extLst>
        </xdr:cNvPr>
        <xdr:cNvSpPr/>
      </xdr:nvSpPr>
      <xdr:spPr>
        <a:xfrm>
          <a:off x="522887" y="1621776"/>
          <a:ext cx="1153514" cy="242178"/>
        </a:xfrm>
        <a:prstGeom prst="rect">
          <a:avLst/>
        </a:prstGeom>
        <a:noFill/>
      </xdr:spPr>
      <xdr:txBody>
        <a:bodyPr wrap="square" lIns="91440" tIns="45720" rIns="91440" bIns="45720" anchor="ctr">
          <a:noAutofit/>
        </a:bodyPr>
        <a:lstStyle/>
        <a:p>
          <a:pPr marL="0" indent="0" algn="l"/>
          <a:r>
            <a:rPr lang="en-US" sz="1100" b="0"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Profit by</a:t>
          </a:r>
          <a:r>
            <a:rPr lang="en-US" sz="1100" b="0" i="0" u="none" strike="noStrike" cap="none" spc="0" baseline="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 Gender</a:t>
          </a:r>
          <a:endParaRPr lang="en-US" sz="1100" b="0"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404445</xdr:colOff>
      <xdr:row>13</xdr:row>
      <xdr:rowOff>4187</xdr:rowOff>
    </xdr:from>
    <xdr:to>
      <xdr:col>0</xdr:col>
      <xdr:colOff>527537</xdr:colOff>
      <xdr:row>13</xdr:row>
      <xdr:rowOff>123929</xdr:rowOff>
    </xdr:to>
    <xdr:sp macro="" textlink="">
      <xdr:nvSpPr>
        <xdr:cNvPr id="13360" name="Oval 13359">
          <a:extLst>
            <a:ext uri="{FF2B5EF4-FFF2-40B4-BE49-F238E27FC236}">
              <a16:creationId xmlns:a16="http://schemas.microsoft.com/office/drawing/2014/main" id="{BE6758AC-CA36-4923-BE6B-864564B7874A}"/>
            </a:ext>
          </a:extLst>
        </xdr:cNvPr>
        <xdr:cNvSpPr/>
      </xdr:nvSpPr>
      <xdr:spPr>
        <a:xfrm>
          <a:off x="404445" y="1698172"/>
          <a:ext cx="123092" cy="119742"/>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25976</xdr:colOff>
      <xdr:row>22</xdr:row>
      <xdr:rowOff>25996</xdr:rowOff>
    </xdr:from>
    <xdr:to>
      <xdr:col>2</xdr:col>
      <xdr:colOff>217673</xdr:colOff>
      <xdr:row>23</xdr:row>
      <xdr:rowOff>63755</xdr:rowOff>
    </xdr:to>
    <xdr:sp macro="" textlink="">
      <xdr:nvSpPr>
        <xdr:cNvPr id="13363" name="Rectangle 13362">
          <a:extLst>
            <a:ext uri="{FF2B5EF4-FFF2-40B4-BE49-F238E27FC236}">
              <a16:creationId xmlns:a16="http://schemas.microsoft.com/office/drawing/2014/main" id="{858ADD97-CF73-49A4-819D-FB73D7542CDF}"/>
            </a:ext>
          </a:extLst>
        </xdr:cNvPr>
        <xdr:cNvSpPr/>
      </xdr:nvSpPr>
      <xdr:spPr>
        <a:xfrm>
          <a:off x="635576" y="3378796"/>
          <a:ext cx="801297" cy="220639"/>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Female</a:t>
          </a:r>
        </a:p>
      </xdr:txBody>
    </xdr:sp>
    <xdr:clientData/>
  </xdr:twoCellAnchor>
  <xdr:twoCellAnchor>
    <xdr:from>
      <xdr:col>1</xdr:col>
      <xdr:colOff>31726</xdr:colOff>
      <xdr:row>23</xdr:row>
      <xdr:rowOff>104809</xdr:rowOff>
    </xdr:from>
    <xdr:to>
      <xdr:col>2</xdr:col>
      <xdr:colOff>294862</xdr:colOff>
      <xdr:row>24</xdr:row>
      <xdr:rowOff>142565</xdr:rowOff>
    </xdr:to>
    <xdr:sp macro="" textlink="">
      <xdr:nvSpPr>
        <xdr:cNvPr id="13364" name="Rectangle 13363">
          <a:extLst>
            <a:ext uri="{FF2B5EF4-FFF2-40B4-BE49-F238E27FC236}">
              <a16:creationId xmlns:a16="http://schemas.microsoft.com/office/drawing/2014/main" id="{11434319-BEB4-4CC4-86CB-BF5555BE13F4}"/>
            </a:ext>
          </a:extLst>
        </xdr:cNvPr>
        <xdr:cNvSpPr/>
      </xdr:nvSpPr>
      <xdr:spPr>
        <a:xfrm>
          <a:off x="641326" y="3640489"/>
          <a:ext cx="872736" cy="220636"/>
        </a:xfrm>
        <a:prstGeom prst="rect">
          <a:avLst/>
        </a:prstGeom>
        <a:noFill/>
      </xdr:spPr>
      <xdr:txBody>
        <a:bodyPr wrap="square" lIns="91440" tIns="45720" rIns="91440" bIns="4572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GB" sz="800" b="0" cap="none" spc="0">
              <a:ln w="0"/>
              <a:solidFill>
                <a:schemeClr val="bg1">
                  <a:lumMod val="50000"/>
                </a:schemeClr>
              </a:solidFill>
              <a:effectLst>
                <a:outerShdw blurRad="38100" dist="19050" dir="2700000" algn="tl" rotWithShape="0">
                  <a:schemeClr val="dk1">
                    <a:alpha val="40000"/>
                  </a:schemeClr>
                </a:outerShdw>
              </a:effectLst>
              <a:latin typeface="+mn-lt"/>
              <a:ea typeface="+mn-ea"/>
              <a:cs typeface="+mn-cs"/>
            </a:rPr>
            <a:t>Male</a:t>
          </a:r>
        </a:p>
      </xdr:txBody>
    </xdr:sp>
    <xdr:clientData/>
  </xdr:twoCellAnchor>
  <xdr:twoCellAnchor>
    <xdr:from>
      <xdr:col>0</xdr:col>
      <xdr:colOff>450911</xdr:colOff>
      <xdr:row>22</xdr:row>
      <xdr:rowOff>78907</xdr:rowOff>
    </xdr:from>
    <xdr:to>
      <xdr:col>0</xdr:col>
      <xdr:colOff>557349</xdr:colOff>
      <xdr:row>23</xdr:row>
      <xdr:rowOff>3434</xdr:rowOff>
    </xdr:to>
    <xdr:sp macro="" textlink="">
      <xdr:nvSpPr>
        <xdr:cNvPr id="13369" name="Rectangle 13368">
          <a:extLst>
            <a:ext uri="{FF2B5EF4-FFF2-40B4-BE49-F238E27FC236}">
              <a16:creationId xmlns:a16="http://schemas.microsoft.com/office/drawing/2014/main" id="{FC143ABE-4259-7DE1-5AB8-7CC99352286A}"/>
            </a:ext>
          </a:extLst>
        </xdr:cNvPr>
        <xdr:cNvSpPr/>
      </xdr:nvSpPr>
      <xdr:spPr>
        <a:xfrm>
          <a:off x="450911" y="3431707"/>
          <a:ext cx="106438" cy="107407"/>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452195</xdr:colOff>
      <xdr:row>23</xdr:row>
      <xdr:rowOff>180089</xdr:rowOff>
    </xdr:from>
    <xdr:to>
      <xdr:col>0</xdr:col>
      <xdr:colOff>566057</xdr:colOff>
      <xdr:row>24</xdr:row>
      <xdr:rowOff>111831</xdr:rowOff>
    </xdr:to>
    <xdr:sp macro="" textlink="">
      <xdr:nvSpPr>
        <xdr:cNvPr id="13370" name="Oval 13369">
          <a:extLst>
            <a:ext uri="{FF2B5EF4-FFF2-40B4-BE49-F238E27FC236}">
              <a16:creationId xmlns:a16="http://schemas.microsoft.com/office/drawing/2014/main" id="{6B31ECAA-835E-6F46-9F86-BF533D5D038A}"/>
            </a:ext>
          </a:extLst>
        </xdr:cNvPr>
        <xdr:cNvSpPr/>
      </xdr:nvSpPr>
      <xdr:spPr>
        <a:xfrm>
          <a:off x="452195" y="3715769"/>
          <a:ext cx="113862" cy="114622"/>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522719</xdr:colOff>
      <xdr:row>22</xdr:row>
      <xdr:rowOff>3322</xdr:rowOff>
    </xdr:from>
    <xdr:to>
      <xdr:col>2</xdr:col>
      <xdr:colOff>566056</xdr:colOff>
      <xdr:row>23</xdr:row>
      <xdr:rowOff>61615</xdr:rowOff>
    </xdr:to>
    <xdr:sp macro="" textlink="'analysis 3'!R11">
      <xdr:nvSpPr>
        <xdr:cNvPr id="13371" name="Rectangle 13370">
          <a:extLst>
            <a:ext uri="{FF2B5EF4-FFF2-40B4-BE49-F238E27FC236}">
              <a16:creationId xmlns:a16="http://schemas.microsoft.com/office/drawing/2014/main" id="{4A4CFE80-B762-4B2C-94D9-E88309114128}"/>
            </a:ext>
          </a:extLst>
        </xdr:cNvPr>
        <xdr:cNvSpPr/>
      </xdr:nvSpPr>
      <xdr:spPr>
        <a:xfrm>
          <a:off x="1132319" y="3356122"/>
          <a:ext cx="652937" cy="241173"/>
        </a:xfrm>
        <a:prstGeom prst="rect">
          <a:avLst/>
        </a:prstGeom>
        <a:noFill/>
      </xdr:spPr>
      <xdr:txBody>
        <a:bodyPr wrap="square" lIns="91440" tIns="45720" rIns="91440" bIns="45720" anchor="ctr">
          <a:noAutofit/>
        </a:bodyPr>
        <a:lstStyle/>
        <a:p>
          <a:pPr marL="0" indent="0" algn="ctr"/>
          <a:fld id="{385895F8-82AC-4CB9-9D3A-E4FA17B0194A}" type="TxLink">
            <a:rPr lang="en-US" sz="1200" b="1" i="0" u="none" strike="noStrike" cap="none" spc="0">
              <a:ln w="0"/>
              <a:solidFill>
                <a:srgbClr val="9FE6FF"/>
              </a:solidFill>
              <a:effectLst>
                <a:outerShdw blurRad="38100" dist="19050" dir="2700000" algn="tl" rotWithShape="0">
                  <a:schemeClr val="dk1">
                    <a:alpha val="40000"/>
                  </a:schemeClr>
                </a:outerShdw>
              </a:effectLst>
              <a:latin typeface="Calibri"/>
              <a:ea typeface="Calibri"/>
              <a:cs typeface="Calibri"/>
            </a:rPr>
            <a:pPr marL="0" indent="0" algn="ctr"/>
            <a:t>51.47%</a:t>
          </a:fld>
          <a:endParaRPr lang="en-GB" sz="1200" b="1" i="0" u="none" strike="noStrike" cap="none" spc="0">
            <a:ln w="0"/>
            <a:solidFill>
              <a:srgbClr val="9FE6FF"/>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xdr:col>
      <xdr:colOff>509657</xdr:colOff>
      <xdr:row>23</xdr:row>
      <xdr:rowOff>90407</xdr:rowOff>
    </xdr:from>
    <xdr:to>
      <xdr:col>2</xdr:col>
      <xdr:colOff>552994</xdr:colOff>
      <xdr:row>24</xdr:row>
      <xdr:rowOff>148700</xdr:rowOff>
    </xdr:to>
    <xdr:sp macro="" textlink="'analysis 3'!R10">
      <xdr:nvSpPr>
        <xdr:cNvPr id="13372" name="Rectangle 13371">
          <a:extLst>
            <a:ext uri="{FF2B5EF4-FFF2-40B4-BE49-F238E27FC236}">
              <a16:creationId xmlns:a16="http://schemas.microsoft.com/office/drawing/2014/main" id="{38D4B7B1-E848-4A2F-931B-183C34236588}"/>
            </a:ext>
          </a:extLst>
        </xdr:cNvPr>
        <xdr:cNvSpPr/>
      </xdr:nvSpPr>
      <xdr:spPr>
        <a:xfrm>
          <a:off x="1119257" y="3626087"/>
          <a:ext cx="652937" cy="241173"/>
        </a:xfrm>
        <a:prstGeom prst="rect">
          <a:avLst/>
        </a:prstGeom>
        <a:noFill/>
      </xdr:spPr>
      <xdr:txBody>
        <a:bodyPr wrap="square" lIns="91440" tIns="45720" rIns="91440" bIns="45720" anchor="ctr">
          <a:noAutofit/>
        </a:bodyPr>
        <a:lstStyle/>
        <a:p>
          <a:pPr marL="0" indent="0" algn="ctr"/>
          <a:fld id="{4E721309-E6BD-4679-8DBC-0963A3AFEBC5}" type="TxLink">
            <a:rPr lang="en-US" sz="1200" b="1" i="0" u="none" strike="noStrike" cap="none" spc="0">
              <a:ln w="0"/>
              <a:solidFill>
                <a:srgbClr val="0070C0"/>
              </a:solidFill>
              <a:effectLst>
                <a:outerShdw blurRad="38100" dist="19050" dir="2700000" algn="tl" rotWithShape="0">
                  <a:schemeClr val="dk1">
                    <a:alpha val="40000"/>
                  </a:schemeClr>
                </a:outerShdw>
              </a:effectLst>
              <a:latin typeface="Calibri"/>
              <a:ea typeface="Calibri"/>
              <a:cs typeface="Calibri"/>
            </a:rPr>
            <a:pPr marL="0" indent="0" algn="ctr"/>
            <a:t>48.53%</a:t>
          </a:fld>
          <a:endParaRPr lang="en-GB" sz="1200" b="1" i="0" u="none" strike="noStrike" cap="none" spc="0">
            <a:ln w="0"/>
            <a:solidFill>
              <a:srgbClr val="0070C0"/>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0</xdr:col>
      <xdr:colOff>337458</xdr:colOff>
      <xdr:row>28</xdr:row>
      <xdr:rowOff>137298</xdr:rowOff>
    </xdr:from>
    <xdr:to>
      <xdr:col>6</xdr:col>
      <xdr:colOff>476250</xdr:colOff>
      <xdr:row>37</xdr:row>
      <xdr:rowOff>75514</xdr:rowOff>
    </xdr:to>
    <xdr:graphicFrame macro="">
      <xdr:nvGraphicFramePr>
        <xdr:cNvPr id="13374" name="Chart 13373">
          <a:extLst>
            <a:ext uri="{FF2B5EF4-FFF2-40B4-BE49-F238E27FC236}">
              <a16:creationId xmlns:a16="http://schemas.microsoft.com/office/drawing/2014/main" id="{4E249D7E-DA7D-4830-9F44-93D56515A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566430</xdr:colOff>
      <xdr:row>27</xdr:row>
      <xdr:rowOff>65118</xdr:rowOff>
    </xdr:from>
    <xdr:to>
      <xdr:col>5</xdr:col>
      <xdr:colOff>76200</xdr:colOff>
      <xdr:row>28</xdr:row>
      <xdr:rowOff>87085</xdr:rowOff>
    </xdr:to>
    <xdr:sp macro="" textlink="">
      <xdr:nvSpPr>
        <xdr:cNvPr id="13375" name="Rectangle 13374">
          <a:extLst>
            <a:ext uri="{FF2B5EF4-FFF2-40B4-BE49-F238E27FC236}">
              <a16:creationId xmlns:a16="http://schemas.microsoft.com/office/drawing/2014/main" id="{30A06CBE-3B13-4055-B9AB-BEDE722E7386}"/>
            </a:ext>
          </a:extLst>
        </xdr:cNvPr>
        <xdr:cNvSpPr/>
      </xdr:nvSpPr>
      <xdr:spPr>
        <a:xfrm>
          <a:off x="566430" y="4386747"/>
          <a:ext cx="2557770" cy="207024"/>
        </a:xfrm>
        <a:prstGeom prst="rect">
          <a:avLst/>
        </a:prstGeom>
        <a:noFill/>
      </xdr:spPr>
      <xdr:txBody>
        <a:bodyPr wrap="square" lIns="91440" tIns="45720" rIns="91440" bIns="45720" anchor="ctr">
          <a:noAutofit/>
        </a:bodyPr>
        <a:lstStyle/>
        <a:p>
          <a:pPr marL="0" indent="0" algn="l"/>
          <a:r>
            <a:rPr lang="en-US" sz="1100" b="0"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Profit Trend and </a:t>
          </a:r>
          <a:r>
            <a:rPr lang="en-US" sz="1100" b="1"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MoM</a:t>
          </a:r>
          <a:r>
            <a:rPr lang="en-US" sz="1100" b="1" i="0" u="none" strike="noStrike" cap="none" spc="0" baseline="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 Growth Rate</a:t>
          </a:r>
          <a:endParaRPr lang="en-US" sz="1100" b="1"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447988</xdr:colOff>
      <xdr:row>27</xdr:row>
      <xdr:rowOff>112207</xdr:rowOff>
    </xdr:from>
    <xdr:to>
      <xdr:col>0</xdr:col>
      <xdr:colOff>571080</xdr:colOff>
      <xdr:row>28</xdr:row>
      <xdr:rowOff>46892</xdr:rowOff>
    </xdr:to>
    <xdr:sp macro="" textlink="">
      <xdr:nvSpPr>
        <xdr:cNvPr id="13376" name="Oval 13375">
          <a:extLst>
            <a:ext uri="{FF2B5EF4-FFF2-40B4-BE49-F238E27FC236}">
              <a16:creationId xmlns:a16="http://schemas.microsoft.com/office/drawing/2014/main" id="{7BA419B3-05A3-40E2-B291-CB52E32ACE72}"/>
            </a:ext>
          </a:extLst>
        </xdr:cNvPr>
        <xdr:cNvSpPr/>
      </xdr:nvSpPr>
      <xdr:spPr>
        <a:xfrm>
          <a:off x="447988" y="4433836"/>
          <a:ext cx="123092" cy="119742"/>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540815</xdr:colOff>
      <xdr:row>26</xdr:row>
      <xdr:rowOff>151564</xdr:rowOff>
    </xdr:from>
    <xdr:to>
      <xdr:col>10</xdr:col>
      <xdr:colOff>143434</xdr:colOff>
      <xdr:row>28</xdr:row>
      <xdr:rowOff>26894</xdr:rowOff>
    </xdr:to>
    <xdr:sp macro="" textlink="">
      <xdr:nvSpPr>
        <xdr:cNvPr id="13378" name="Rectangle 13377">
          <a:extLst>
            <a:ext uri="{FF2B5EF4-FFF2-40B4-BE49-F238E27FC236}">
              <a16:creationId xmlns:a16="http://schemas.microsoft.com/office/drawing/2014/main" id="{7EEA457B-CF58-4F93-8DE1-B79C6595B211}"/>
            </a:ext>
          </a:extLst>
        </xdr:cNvPr>
        <xdr:cNvSpPr/>
      </xdr:nvSpPr>
      <xdr:spPr>
        <a:xfrm>
          <a:off x="4808015" y="4158788"/>
          <a:ext cx="1431419" cy="233918"/>
        </a:xfrm>
        <a:prstGeom prst="rect">
          <a:avLst/>
        </a:prstGeom>
        <a:noFill/>
      </xdr:spPr>
      <xdr:txBody>
        <a:bodyPr wrap="square" lIns="91440" tIns="45720" rIns="91440" bIns="45720" anchor="ctr">
          <a:noAutofit/>
        </a:bodyPr>
        <a:lstStyle/>
        <a:p>
          <a:pPr marL="0" indent="0" algn="l"/>
          <a:r>
            <a:rPr lang="en-US" sz="1100" b="0"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Profit by</a:t>
          </a:r>
          <a:r>
            <a:rPr lang="en-US" sz="1100" b="0" i="0" u="none" strike="noStrike" cap="none" spc="0" baseline="0">
              <a:ln w="0"/>
              <a:solidFill>
                <a:schemeClr val="bg2">
                  <a:lumMod val="50000"/>
                </a:schemeClr>
              </a:solidFill>
              <a:effectLst>
                <a:outerShdw blurRad="38100" dist="19050" dir="2700000" algn="tl" rotWithShape="0">
                  <a:schemeClr val="dk1">
                    <a:alpha val="40000"/>
                  </a:schemeClr>
                </a:outerShdw>
              </a:effectLst>
              <a:latin typeface="+mn-lt"/>
              <a:ea typeface="+mn-ea"/>
              <a:cs typeface="+mn-cs"/>
            </a:rPr>
            <a:t> Weekdays</a:t>
          </a:r>
          <a:endParaRPr lang="en-US" sz="1100" b="0" i="0" u="none" strike="noStrike" cap="none" spc="0">
            <a:ln w="0"/>
            <a:solidFill>
              <a:schemeClr val="bg2">
                <a:lumMod val="50000"/>
              </a:schemeClr>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7</xdr:col>
      <xdr:colOff>422374</xdr:colOff>
      <xdr:row>27</xdr:row>
      <xdr:rowOff>46252</xdr:rowOff>
    </xdr:from>
    <xdr:to>
      <xdr:col>7</xdr:col>
      <xdr:colOff>545466</xdr:colOff>
      <xdr:row>27</xdr:row>
      <xdr:rowOff>165994</xdr:rowOff>
    </xdr:to>
    <xdr:sp macro="" textlink="">
      <xdr:nvSpPr>
        <xdr:cNvPr id="13379" name="Oval 13378">
          <a:extLst>
            <a:ext uri="{FF2B5EF4-FFF2-40B4-BE49-F238E27FC236}">
              <a16:creationId xmlns:a16="http://schemas.microsoft.com/office/drawing/2014/main" id="{6618E4E6-20E2-48E4-AAF4-059D8BA60670}"/>
            </a:ext>
          </a:extLst>
        </xdr:cNvPr>
        <xdr:cNvSpPr/>
      </xdr:nvSpPr>
      <xdr:spPr>
        <a:xfrm>
          <a:off x="4689574" y="4232770"/>
          <a:ext cx="123092" cy="119742"/>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421482</xdr:colOff>
      <xdr:row>8</xdr:row>
      <xdr:rowOff>67294</xdr:rowOff>
    </xdr:from>
    <xdr:to>
      <xdr:col>14</xdr:col>
      <xdr:colOff>612865</xdr:colOff>
      <xdr:row>10</xdr:row>
      <xdr:rowOff>23947</xdr:rowOff>
    </xdr:to>
    <xdr:sp macro="" textlink="">
      <xdr:nvSpPr>
        <xdr:cNvPr id="13380" name="Rectangle 13379">
          <a:extLst>
            <a:ext uri="{FF2B5EF4-FFF2-40B4-BE49-F238E27FC236}">
              <a16:creationId xmlns:a16="http://schemas.microsoft.com/office/drawing/2014/main" id="{45689508-21EC-499D-B6A5-1651E5CF9743}"/>
            </a:ext>
          </a:extLst>
        </xdr:cNvPr>
        <xdr:cNvSpPr/>
      </xdr:nvSpPr>
      <xdr:spPr>
        <a:xfrm>
          <a:off x="7736682" y="859774"/>
          <a:ext cx="1418203" cy="322413"/>
        </a:xfrm>
        <a:prstGeom prst="rect">
          <a:avLst/>
        </a:prstGeom>
        <a:noFill/>
      </xdr:spPr>
      <xdr:txBody>
        <a:bodyPr wrap="square" lIns="91440" tIns="45720" rIns="91440" bIns="45720" anchor="ctr">
          <a:noAutofit/>
        </a:bodyPr>
        <a:lstStyle/>
        <a:p>
          <a:pPr algn="l"/>
          <a:r>
            <a:rPr lang="en-GB" sz="1100" b="1" cap="none" spc="0">
              <a:ln w="0"/>
              <a:solidFill>
                <a:srgbClr val="9FE6FF"/>
              </a:solidFill>
              <a:effectLst>
                <a:outerShdw blurRad="38100" dist="19050" dir="2700000" algn="tl" rotWithShape="0">
                  <a:schemeClr val="dk1">
                    <a:alpha val="40000"/>
                  </a:schemeClr>
                </a:outerShdw>
              </a:effectLst>
            </a:rPr>
            <a:t>Product Sold</a:t>
          </a:r>
          <a:endParaRPr lang="en-GB" sz="1000" b="1" cap="none" spc="0">
            <a:ln w="0"/>
            <a:solidFill>
              <a:srgbClr val="9FE6FF"/>
            </a:solidFill>
            <a:effectLst>
              <a:outerShdw blurRad="38100" dist="19050" dir="2700000" algn="tl" rotWithShape="0">
                <a:schemeClr val="dk1">
                  <a:alpha val="40000"/>
                </a:schemeClr>
              </a:outerShdw>
            </a:effectLst>
          </a:endParaRPr>
        </a:p>
      </xdr:txBody>
    </xdr:sp>
    <xdr:clientData/>
  </xdr:twoCellAnchor>
  <xdr:twoCellAnchor>
    <xdr:from>
      <xdr:col>12</xdr:col>
      <xdr:colOff>421482</xdr:colOff>
      <xdr:row>9</xdr:row>
      <xdr:rowOff>163089</xdr:rowOff>
    </xdr:from>
    <xdr:to>
      <xdr:col>14</xdr:col>
      <xdr:colOff>612865</xdr:colOff>
      <xdr:row>11</xdr:row>
      <xdr:rowOff>121919</xdr:rowOff>
    </xdr:to>
    <xdr:sp macro="" textlink="">
      <xdr:nvSpPr>
        <xdr:cNvPr id="13381" name="Rectangle 13380">
          <a:extLst>
            <a:ext uri="{FF2B5EF4-FFF2-40B4-BE49-F238E27FC236}">
              <a16:creationId xmlns:a16="http://schemas.microsoft.com/office/drawing/2014/main" id="{D5ADCE55-FB46-435C-B908-59706DADE0A0}"/>
            </a:ext>
          </a:extLst>
        </xdr:cNvPr>
        <xdr:cNvSpPr/>
      </xdr:nvSpPr>
      <xdr:spPr>
        <a:xfrm>
          <a:off x="7736682" y="1138449"/>
          <a:ext cx="1418203" cy="324590"/>
        </a:xfrm>
        <a:prstGeom prst="rect">
          <a:avLst/>
        </a:prstGeom>
        <a:noFill/>
      </xdr:spPr>
      <xdr:txBody>
        <a:bodyPr wrap="square" lIns="91440" tIns="45720" rIns="91440" bIns="45720" anchor="ctr">
          <a:noAutofit/>
        </a:bodyPr>
        <a:lstStyle/>
        <a:p>
          <a:pPr algn="l"/>
          <a:r>
            <a:rPr lang="en-GB" sz="1100" b="1" cap="none" spc="0">
              <a:ln w="0"/>
              <a:solidFill>
                <a:srgbClr val="9FE6FF"/>
              </a:solidFill>
              <a:effectLst>
                <a:outerShdw blurRad="38100" dist="19050" dir="2700000" algn="tl" rotWithShape="0">
                  <a:schemeClr val="dk1">
                    <a:alpha val="40000"/>
                  </a:schemeClr>
                </a:outerShdw>
              </a:effectLst>
            </a:rPr>
            <a:t>Product</a:t>
          </a:r>
          <a:br>
            <a:rPr lang="en-GB" sz="1100" b="1" cap="none" spc="0">
              <a:ln w="0"/>
              <a:solidFill>
                <a:srgbClr val="9FE6FF"/>
              </a:solidFill>
              <a:effectLst>
                <a:outerShdw blurRad="38100" dist="19050" dir="2700000" algn="tl" rotWithShape="0">
                  <a:schemeClr val="dk1">
                    <a:alpha val="40000"/>
                  </a:schemeClr>
                </a:outerShdw>
              </a:effectLst>
            </a:rPr>
          </a:br>
          <a:r>
            <a:rPr lang="en-GB" sz="1100" b="1" cap="none" spc="0">
              <a:ln w="0"/>
              <a:solidFill>
                <a:srgbClr val="9FE6FF"/>
              </a:solidFill>
              <a:effectLst>
                <a:outerShdw blurRad="38100" dist="19050" dir="2700000" algn="tl" rotWithShape="0">
                  <a:schemeClr val="dk1">
                    <a:alpha val="40000"/>
                  </a:schemeClr>
                </a:outerShdw>
              </a:effectLst>
            </a:rPr>
            <a:t>Return</a:t>
          </a:r>
          <a:r>
            <a:rPr lang="en-GB" sz="1100" b="1" cap="none" spc="0" baseline="0">
              <a:ln w="0"/>
              <a:solidFill>
                <a:srgbClr val="9FE6FF"/>
              </a:solidFill>
              <a:effectLst>
                <a:outerShdw blurRad="38100" dist="19050" dir="2700000" algn="tl" rotWithShape="0">
                  <a:schemeClr val="dk1">
                    <a:alpha val="40000"/>
                  </a:schemeClr>
                </a:outerShdw>
              </a:effectLst>
            </a:rPr>
            <a:t> Rate</a:t>
          </a:r>
          <a:endParaRPr lang="en-GB" sz="1000" b="1" cap="none" spc="0">
            <a:ln w="0"/>
            <a:solidFill>
              <a:srgbClr val="9FE6FF"/>
            </a:solidFill>
            <a:effectLst>
              <a:outerShdw blurRad="38100" dist="19050" dir="2700000" algn="tl" rotWithShape="0">
                <a:schemeClr val="dk1">
                  <a:alpha val="40000"/>
                </a:schemeClr>
              </a:outerShdw>
            </a:effectLst>
          </a:endParaRPr>
        </a:p>
      </xdr:txBody>
    </xdr:sp>
    <xdr:clientData/>
  </xdr:twoCellAnchor>
  <xdr:twoCellAnchor>
    <xdr:from>
      <xdr:col>12</xdr:col>
      <xdr:colOff>421482</xdr:colOff>
      <xdr:row>11</xdr:row>
      <xdr:rowOff>162000</xdr:rowOff>
    </xdr:from>
    <xdr:to>
      <xdr:col>14</xdr:col>
      <xdr:colOff>612865</xdr:colOff>
      <xdr:row>14</xdr:row>
      <xdr:rowOff>11974</xdr:rowOff>
    </xdr:to>
    <xdr:sp macro="" textlink="">
      <xdr:nvSpPr>
        <xdr:cNvPr id="13382" name="Rectangle 13381">
          <a:extLst>
            <a:ext uri="{FF2B5EF4-FFF2-40B4-BE49-F238E27FC236}">
              <a16:creationId xmlns:a16="http://schemas.microsoft.com/office/drawing/2014/main" id="{8F94A7F2-3F25-44D1-9B43-CC1DC29F5A3A}"/>
            </a:ext>
          </a:extLst>
        </xdr:cNvPr>
        <xdr:cNvSpPr/>
      </xdr:nvSpPr>
      <xdr:spPr>
        <a:xfrm>
          <a:off x="7736682" y="1503120"/>
          <a:ext cx="1418203" cy="398614"/>
        </a:xfrm>
        <a:prstGeom prst="rect">
          <a:avLst/>
        </a:prstGeom>
        <a:noFill/>
      </xdr:spPr>
      <xdr:txBody>
        <a:bodyPr wrap="square" lIns="91440" tIns="45720" rIns="91440" bIns="45720" anchor="ctr">
          <a:noAutofit/>
        </a:bodyPr>
        <a:lstStyle/>
        <a:p>
          <a:pPr algn="l"/>
          <a:r>
            <a:rPr lang="en-GB" sz="1100" b="1" cap="none" spc="0">
              <a:ln w="0"/>
              <a:solidFill>
                <a:srgbClr val="9FE6FF"/>
              </a:solidFill>
              <a:effectLst>
                <a:outerShdw blurRad="38100" dist="19050" dir="2700000" algn="tl" rotWithShape="0">
                  <a:schemeClr val="dk1">
                    <a:alpha val="40000"/>
                  </a:schemeClr>
                </a:outerShdw>
              </a:effectLst>
            </a:rPr>
            <a:t>Product</a:t>
          </a:r>
          <a:br>
            <a:rPr lang="en-GB" sz="1100" b="1" cap="none" spc="0">
              <a:ln w="0"/>
              <a:solidFill>
                <a:srgbClr val="9FE6FF"/>
              </a:solidFill>
              <a:effectLst>
                <a:outerShdw blurRad="38100" dist="19050" dir="2700000" algn="tl" rotWithShape="0">
                  <a:schemeClr val="dk1">
                    <a:alpha val="40000"/>
                  </a:schemeClr>
                </a:outerShdw>
              </a:effectLst>
            </a:rPr>
          </a:br>
          <a:r>
            <a:rPr lang="en-GB" sz="1100" b="1" cap="none" spc="0">
              <a:ln w="0"/>
              <a:solidFill>
                <a:srgbClr val="9FE6FF"/>
              </a:solidFill>
              <a:effectLst>
                <a:outerShdw blurRad="38100" dist="19050" dir="2700000" algn="tl" rotWithShape="0">
                  <a:schemeClr val="dk1">
                    <a:alpha val="40000"/>
                  </a:schemeClr>
                </a:outerShdw>
              </a:effectLst>
            </a:rPr>
            <a:t>Refund</a:t>
          </a:r>
          <a:r>
            <a:rPr lang="en-GB" sz="1100" b="1" cap="none" spc="0" baseline="0">
              <a:ln w="0"/>
              <a:solidFill>
                <a:srgbClr val="9FE6FF"/>
              </a:solidFill>
              <a:effectLst>
                <a:outerShdw blurRad="38100" dist="19050" dir="2700000" algn="tl" rotWithShape="0">
                  <a:schemeClr val="dk1">
                    <a:alpha val="40000"/>
                  </a:schemeClr>
                </a:outerShdw>
              </a:effectLst>
            </a:rPr>
            <a:t> Rate</a:t>
          </a:r>
          <a:endParaRPr lang="en-GB" sz="1000" b="1" cap="none" spc="0">
            <a:ln w="0"/>
            <a:solidFill>
              <a:srgbClr val="9FE6FF"/>
            </a:solidFill>
            <a:effectLst>
              <a:outerShdw blurRad="38100" dist="19050" dir="2700000" algn="tl" rotWithShape="0">
                <a:schemeClr val="dk1">
                  <a:alpha val="40000"/>
                </a:schemeClr>
              </a:outerShdw>
            </a:effectLst>
          </a:endParaRPr>
        </a:p>
      </xdr:txBody>
    </xdr:sp>
    <xdr:clientData/>
  </xdr:twoCellAnchor>
  <xdr:twoCellAnchor>
    <xdr:from>
      <xdr:col>12</xdr:col>
      <xdr:colOff>337072</xdr:colOff>
      <xdr:row>10</xdr:row>
      <xdr:rowOff>18727</xdr:rowOff>
    </xdr:from>
    <xdr:to>
      <xdr:col>12</xdr:col>
      <xdr:colOff>337072</xdr:colOff>
      <xdr:row>11</xdr:row>
      <xdr:rowOff>111339</xdr:rowOff>
    </xdr:to>
    <xdr:cxnSp macro="">
      <xdr:nvCxnSpPr>
        <xdr:cNvPr id="13383" name="Straight Connector 13382">
          <a:extLst>
            <a:ext uri="{FF2B5EF4-FFF2-40B4-BE49-F238E27FC236}">
              <a16:creationId xmlns:a16="http://schemas.microsoft.com/office/drawing/2014/main" id="{FD82B46D-687A-4A07-BFFD-16B6249021F3}"/>
            </a:ext>
          </a:extLst>
        </xdr:cNvPr>
        <xdr:cNvCxnSpPr/>
      </xdr:nvCxnSpPr>
      <xdr:spPr>
        <a:xfrm flipH="1">
          <a:off x="7652272" y="1176967"/>
          <a:ext cx="0" cy="275492"/>
        </a:xfrm>
        <a:prstGeom prst="line">
          <a:avLst/>
        </a:prstGeom>
        <a:ln w="38100">
          <a:solidFill>
            <a:srgbClr val="70C7E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280181</xdr:colOff>
      <xdr:row>8</xdr:row>
      <xdr:rowOff>146538</xdr:rowOff>
    </xdr:from>
    <xdr:to>
      <xdr:col>12</xdr:col>
      <xdr:colOff>403273</xdr:colOff>
      <xdr:row>9</xdr:row>
      <xdr:rowOff>86750</xdr:rowOff>
    </xdr:to>
    <xdr:sp macro="" textlink="">
      <xdr:nvSpPr>
        <xdr:cNvPr id="13384" name="Oval 13383">
          <a:extLst>
            <a:ext uri="{FF2B5EF4-FFF2-40B4-BE49-F238E27FC236}">
              <a16:creationId xmlns:a16="http://schemas.microsoft.com/office/drawing/2014/main" id="{72FF91F5-AB9C-48D4-B012-EC70B37860D0}"/>
            </a:ext>
          </a:extLst>
        </xdr:cNvPr>
        <xdr:cNvSpPr/>
      </xdr:nvSpPr>
      <xdr:spPr>
        <a:xfrm>
          <a:off x="7595381" y="939018"/>
          <a:ext cx="123092" cy="123092"/>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337072</xdr:colOff>
      <xdr:row>12</xdr:row>
      <xdr:rowOff>18727</xdr:rowOff>
    </xdr:from>
    <xdr:to>
      <xdr:col>12</xdr:col>
      <xdr:colOff>337072</xdr:colOff>
      <xdr:row>13</xdr:row>
      <xdr:rowOff>111339</xdr:rowOff>
    </xdr:to>
    <xdr:cxnSp macro="">
      <xdr:nvCxnSpPr>
        <xdr:cNvPr id="13385" name="Straight Connector 13384">
          <a:extLst>
            <a:ext uri="{FF2B5EF4-FFF2-40B4-BE49-F238E27FC236}">
              <a16:creationId xmlns:a16="http://schemas.microsoft.com/office/drawing/2014/main" id="{9711034D-DFDB-4049-A8F5-E7FF37F68559}"/>
            </a:ext>
          </a:extLst>
        </xdr:cNvPr>
        <xdr:cNvCxnSpPr/>
      </xdr:nvCxnSpPr>
      <xdr:spPr>
        <a:xfrm flipH="1">
          <a:off x="7652272" y="1542727"/>
          <a:ext cx="0" cy="275492"/>
        </a:xfrm>
        <a:prstGeom prst="line">
          <a:avLst/>
        </a:prstGeom>
        <a:ln w="38100">
          <a:solidFill>
            <a:srgbClr val="70C7E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193280</xdr:colOff>
      <xdr:row>8</xdr:row>
      <xdr:rowOff>61190</xdr:rowOff>
    </xdr:from>
    <xdr:to>
      <xdr:col>15</xdr:col>
      <xdr:colOff>430589</xdr:colOff>
      <xdr:row>10</xdr:row>
      <xdr:rowOff>6739</xdr:rowOff>
    </xdr:to>
    <xdr:sp macro="" textlink="'analysis 3'!BD8">
      <xdr:nvSpPr>
        <xdr:cNvPr id="13386" name="Rectangle 13385">
          <a:extLst>
            <a:ext uri="{FF2B5EF4-FFF2-40B4-BE49-F238E27FC236}">
              <a16:creationId xmlns:a16="http://schemas.microsoft.com/office/drawing/2014/main" id="{699CC93D-13BD-4674-892C-2210BF393A22}"/>
            </a:ext>
          </a:extLst>
        </xdr:cNvPr>
        <xdr:cNvSpPr/>
      </xdr:nvSpPr>
      <xdr:spPr>
        <a:xfrm>
          <a:off x="8735300" y="853670"/>
          <a:ext cx="1105989" cy="311309"/>
        </a:xfrm>
        <a:prstGeom prst="rect">
          <a:avLst/>
        </a:prstGeom>
        <a:noFill/>
      </xdr:spPr>
      <xdr:txBody>
        <a:bodyPr wrap="square" lIns="91440" tIns="45720" rIns="91440" bIns="45720" anchor="ctr">
          <a:noAutofit/>
        </a:bodyPr>
        <a:lstStyle/>
        <a:p>
          <a:pPr marL="0" indent="0" algn="ctr"/>
          <a:fld id="{4599AC08-293E-4B89-921C-E9AC84BE57D1}" type="TxLink">
            <a:rPr lang="en-US" sz="16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Calibri"/>
              <a:cs typeface="Calibri"/>
            </a:rPr>
            <a:pPr marL="0" indent="0" algn="ctr"/>
            <a:t>100</a:t>
          </a:fld>
          <a:endParaRPr lang="en-GB" sz="16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14</xdr:col>
      <xdr:colOff>193280</xdr:colOff>
      <xdr:row>10</xdr:row>
      <xdr:rowOff>76430</xdr:rowOff>
    </xdr:from>
    <xdr:to>
      <xdr:col>15</xdr:col>
      <xdr:colOff>430589</xdr:colOff>
      <xdr:row>12</xdr:row>
      <xdr:rowOff>21979</xdr:rowOff>
    </xdr:to>
    <xdr:sp macro="" textlink="'analysis 3'!BB8">
      <xdr:nvSpPr>
        <xdr:cNvPr id="13387" name="Rectangle 13386">
          <a:extLst>
            <a:ext uri="{FF2B5EF4-FFF2-40B4-BE49-F238E27FC236}">
              <a16:creationId xmlns:a16="http://schemas.microsoft.com/office/drawing/2014/main" id="{F1E47145-CB76-4B9C-A83F-A1E555F8E4D0}"/>
            </a:ext>
          </a:extLst>
        </xdr:cNvPr>
        <xdr:cNvSpPr/>
      </xdr:nvSpPr>
      <xdr:spPr>
        <a:xfrm>
          <a:off x="8735300" y="1234670"/>
          <a:ext cx="1105989" cy="311309"/>
        </a:xfrm>
        <a:prstGeom prst="rect">
          <a:avLst/>
        </a:prstGeom>
        <a:noFill/>
      </xdr:spPr>
      <xdr:txBody>
        <a:bodyPr wrap="square" lIns="91440" tIns="45720" rIns="91440" bIns="45720" anchor="ctr">
          <a:noAutofit/>
        </a:bodyPr>
        <a:lstStyle/>
        <a:p>
          <a:pPr marL="0" indent="0" algn="ctr"/>
          <a:fld id="{145FF9B9-DB51-4E23-8462-A502B5268D01}" type="TxLink">
            <a:rPr lang="en-US" sz="16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Calibri"/>
              <a:cs typeface="Calibri"/>
            </a:rPr>
            <a:pPr marL="0" indent="0" algn="ctr"/>
            <a:t>8.03%</a:t>
          </a:fld>
          <a:endParaRPr lang="en-GB" sz="16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14</xdr:col>
      <xdr:colOff>193280</xdr:colOff>
      <xdr:row>12</xdr:row>
      <xdr:rowOff>91670</xdr:rowOff>
    </xdr:from>
    <xdr:to>
      <xdr:col>15</xdr:col>
      <xdr:colOff>430589</xdr:colOff>
      <xdr:row>14</xdr:row>
      <xdr:rowOff>37219</xdr:rowOff>
    </xdr:to>
    <xdr:sp macro="" textlink="'analysis 3'!BC8">
      <xdr:nvSpPr>
        <xdr:cNvPr id="13388" name="Rectangle 13387">
          <a:extLst>
            <a:ext uri="{FF2B5EF4-FFF2-40B4-BE49-F238E27FC236}">
              <a16:creationId xmlns:a16="http://schemas.microsoft.com/office/drawing/2014/main" id="{FC469D8E-26AF-42AA-8BBF-1FDCD4F6614F}"/>
            </a:ext>
          </a:extLst>
        </xdr:cNvPr>
        <xdr:cNvSpPr/>
      </xdr:nvSpPr>
      <xdr:spPr>
        <a:xfrm>
          <a:off x="8735300" y="1615670"/>
          <a:ext cx="1105989" cy="311309"/>
        </a:xfrm>
        <a:prstGeom prst="rect">
          <a:avLst/>
        </a:prstGeom>
        <a:noFill/>
      </xdr:spPr>
      <xdr:txBody>
        <a:bodyPr wrap="square" lIns="91440" tIns="45720" rIns="91440" bIns="45720" anchor="ctr">
          <a:noAutofit/>
        </a:bodyPr>
        <a:lstStyle/>
        <a:p>
          <a:pPr marL="0" indent="0" algn="ctr"/>
          <a:fld id="{CA58A98E-C0D2-41AB-9ADC-17937BC29994}" type="TxLink">
            <a:rPr lang="en-US" sz="16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Calibri"/>
              <a:cs typeface="Calibri"/>
            </a:rPr>
            <a:pPr marL="0" indent="0" algn="ctr"/>
            <a:t>8.05%</a:t>
          </a:fld>
          <a:endParaRPr lang="en-GB" sz="16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12</xdr:col>
      <xdr:colOff>451958</xdr:colOff>
      <xdr:row>14</xdr:row>
      <xdr:rowOff>110753</xdr:rowOff>
    </xdr:from>
    <xdr:to>
      <xdr:col>15</xdr:col>
      <xdr:colOff>368138</xdr:colOff>
      <xdr:row>14</xdr:row>
      <xdr:rowOff>110753</xdr:rowOff>
    </xdr:to>
    <xdr:cxnSp macro="">
      <xdr:nvCxnSpPr>
        <xdr:cNvPr id="13389" name="Straight Connector 13388">
          <a:extLst>
            <a:ext uri="{FF2B5EF4-FFF2-40B4-BE49-F238E27FC236}">
              <a16:creationId xmlns:a16="http://schemas.microsoft.com/office/drawing/2014/main" id="{95695DBF-B28B-4EB0-9EAE-A765E0F7387A}"/>
            </a:ext>
          </a:extLst>
        </xdr:cNvPr>
        <xdr:cNvCxnSpPr/>
      </xdr:nvCxnSpPr>
      <xdr:spPr>
        <a:xfrm rot="5400000" flipH="1">
          <a:off x="8774631" y="993040"/>
          <a:ext cx="0" cy="2014946"/>
        </a:xfrm>
        <a:prstGeom prst="line">
          <a:avLst/>
        </a:prstGeom>
        <a:ln w="38100">
          <a:gradFill flip="none" rotWithShape="1">
            <a:gsLst>
              <a:gs pos="0">
                <a:schemeClr val="accent5">
                  <a:lumMod val="40000"/>
                  <a:lumOff val="60000"/>
                </a:schemeClr>
              </a:gs>
              <a:gs pos="46000">
                <a:schemeClr val="accent5">
                  <a:lumMod val="95000"/>
                  <a:lumOff val="5000"/>
                  <a:alpha val="66000"/>
                </a:schemeClr>
              </a:gs>
              <a:gs pos="100000">
                <a:schemeClr val="accent5">
                  <a:lumMod val="60000"/>
                  <a:alpha val="0"/>
                </a:schemeClr>
              </a:gs>
            </a:gsLst>
            <a:path path="circle">
              <a:fillToRect l="50000" t="50000" r="50000" b="50000"/>
            </a:path>
            <a:tileRect/>
          </a:gradFill>
          <a:bevel/>
          <a:tailEnd w="sm" len="sm"/>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12</xdr:col>
          <xdr:colOff>525780</xdr:colOff>
          <xdr:row>14</xdr:row>
          <xdr:rowOff>175260</xdr:rowOff>
        </xdr:from>
        <xdr:to>
          <xdr:col>15</xdr:col>
          <xdr:colOff>243840</xdr:colOff>
          <xdr:row>16</xdr:row>
          <xdr:rowOff>60960</xdr:rowOff>
        </xdr:to>
        <xdr:sp macro="" textlink="">
          <xdr:nvSpPr>
            <xdr:cNvPr id="9" name="Group Box 37" hidden="1">
              <a:extLst>
                <a:ext uri="{63B3BB69-23CF-44E3-9099-C40C66FF867C}">
                  <a14:compatExt spid="_x0000_s13349"/>
                </a:ext>
                <a:ext uri="{FF2B5EF4-FFF2-40B4-BE49-F238E27FC236}">
                  <a16:creationId xmlns:a16="http://schemas.microsoft.com/office/drawing/2014/main" id="{00000000-0008-0000-0600-0000090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411480</xdr:colOff>
          <xdr:row>15</xdr:row>
          <xdr:rowOff>15240</xdr:rowOff>
        </xdr:from>
        <xdr:to>
          <xdr:col>14</xdr:col>
          <xdr:colOff>45720</xdr:colOff>
          <xdr:row>16</xdr:row>
          <xdr:rowOff>53340</xdr:rowOff>
        </xdr:to>
        <xdr:sp macro="" textlink="">
          <xdr:nvSpPr>
            <xdr:cNvPr id="14" name="Option Button 38" hidden="1">
              <a:extLst>
                <a:ext uri="{63B3BB69-23CF-44E3-9099-C40C66FF867C}">
                  <a14:compatExt spid="_x0000_s13350"/>
                </a:ext>
                <a:ext uri="{FF2B5EF4-FFF2-40B4-BE49-F238E27FC236}">
                  <a16:creationId xmlns:a16="http://schemas.microsoft.com/office/drawing/2014/main" id="{00000000-0008-0000-0600-00000E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861060</xdr:colOff>
          <xdr:row>15</xdr:row>
          <xdr:rowOff>22860</xdr:rowOff>
        </xdr:from>
        <xdr:to>
          <xdr:col>15</xdr:col>
          <xdr:colOff>243840</xdr:colOff>
          <xdr:row>16</xdr:row>
          <xdr:rowOff>60960</xdr:rowOff>
        </xdr:to>
        <xdr:sp macro="" textlink="">
          <xdr:nvSpPr>
            <xdr:cNvPr id="19" name="Option Button 39" hidden="1">
              <a:extLst>
                <a:ext uri="{63B3BB69-23CF-44E3-9099-C40C66FF867C}">
                  <a14:compatExt spid="_x0000_s13351"/>
                </a:ext>
                <a:ext uri="{FF2B5EF4-FFF2-40B4-BE49-F238E27FC236}">
                  <a16:creationId xmlns:a16="http://schemas.microsoft.com/office/drawing/2014/main" id="{00000000-0008-0000-0600-000013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12</xdr:col>
      <xdr:colOff>529770</xdr:colOff>
      <xdr:row>15</xdr:row>
      <xdr:rowOff>34095</xdr:rowOff>
    </xdr:from>
    <xdr:to>
      <xdr:col>13</xdr:col>
      <xdr:colOff>521372</xdr:colOff>
      <xdr:row>16</xdr:row>
      <xdr:rowOff>30084</xdr:rowOff>
    </xdr:to>
    <xdr:sp macro="" textlink="">
      <xdr:nvSpPr>
        <xdr:cNvPr id="13400" name="Rectangle 13399">
          <a:extLst>
            <a:ext uri="{FF2B5EF4-FFF2-40B4-BE49-F238E27FC236}">
              <a16:creationId xmlns:a16="http://schemas.microsoft.com/office/drawing/2014/main" id="{98D05236-B3C7-4B88-82DA-7C3563065DA3}"/>
            </a:ext>
          </a:extLst>
        </xdr:cNvPr>
        <xdr:cNvSpPr/>
      </xdr:nvSpPr>
      <xdr:spPr>
        <a:xfrm>
          <a:off x="7844970" y="2123579"/>
          <a:ext cx="609223" cy="180473"/>
        </a:xfrm>
        <a:prstGeom prst="rect">
          <a:avLst/>
        </a:prstGeom>
        <a:noFill/>
      </xdr:spPr>
      <xdr:txBody>
        <a:bodyPr wrap="square" lIns="91440" tIns="45720" rIns="91440" bIns="45720" anchor="ctr">
          <a:noAutofit/>
        </a:bodyPr>
        <a:lstStyle/>
        <a:p>
          <a:pPr algn="l"/>
          <a:r>
            <a:rPr lang="en-GB" sz="1100" b="1" cap="none" spc="0">
              <a:ln w="0"/>
              <a:solidFill>
                <a:srgbClr val="9FE6FF"/>
              </a:solidFill>
              <a:effectLst>
                <a:outerShdw blurRad="38100" dist="19050" dir="2700000" algn="tl" rotWithShape="0">
                  <a:schemeClr val="dk1">
                    <a:alpha val="40000"/>
                  </a:schemeClr>
                </a:outerShdw>
              </a:effectLst>
            </a:rPr>
            <a:t>Profit</a:t>
          </a:r>
          <a:endParaRPr lang="en-GB" sz="1000" b="1" cap="none" spc="0">
            <a:ln w="0"/>
            <a:solidFill>
              <a:srgbClr val="9FE6FF"/>
            </a:solidFill>
            <a:effectLst>
              <a:outerShdw blurRad="38100" dist="19050" dir="2700000" algn="tl" rotWithShape="0">
                <a:schemeClr val="dk1">
                  <a:alpha val="40000"/>
                </a:schemeClr>
              </a:outerShdw>
            </a:effectLst>
          </a:endParaRPr>
        </a:p>
      </xdr:txBody>
    </xdr:sp>
    <xdr:clientData/>
  </xdr:twoCellAnchor>
  <xdr:twoCellAnchor>
    <xdr:from>
      <xdr:col>14</xdr:col>
      <xdr:colOff>200908</xdr:colOff>
      <xdr:row>15</xdr:row>
      <xdr:rowOff>34095</xdr:rowOff>
    </xdr:from>
    <xdr:to>
      <xdr:col>15</xdr:col>
      <xdr:colOff>44117</xdr:colOff>
      <xdr:row>16</xdr:row>
      <xdr:rowOff>30084</xdr:rowOff>
    </xdr:to>
    <xdr:sp macro="" textlink="">
      <xdr:nvSpPr>
        <xdr:cNvPr id="13401" name="Rectangle 13400">
          <a:extLst>
            <a:ext uri="{FF2B5EF4-FFF2-40B4-BE49-F238E27FC236}">
              <a16:creationId xmlns:a16="http://schemas.microsoft.com/office/drawing/2014/main" id="{101A50DD-1D21-4648-B1D8-237917047C1C}"/>
            </a:ext>
          </a:extLst>
        </xdr:cNvPr>
        <xdr:cNvSpPr/>
      </xdr:nvSpPr>
      <xdr:spPr>
        <a:xfrm>
          <a:off x="8743329" y="2123579"/>
          <a:ext cx="713493" cy="180473"/>
        </a:xfrm>
        <a:prstGeom prst="rect">
          <a:avLst/>
        </a:prstGeom>
        <a:noFill/>
      </xdr:spPr>
      <xdr:txBody>
        <a:bodyPr wrap="square" lIns="91440" tIns="45720" rIns="91440" bIns="45720" anchor="ctr">
          <a:noAutofit/>
        </a:bodyPr>
        <a:lstStyle/>
        <a:p>
          <a:pPr algn="l"/>
          <a:r>
            <a:rPr lang="en-GB" sz="1100" b="1" cap="none" spc="0">
              <a:ln w="0"/>
              <a:solidFill>
                <a:srgbClr val="9FE6FF"/>
              </a:solidFill>
              <a:effectLst>
                <a:outerShdw blurRad="38100" dist="19050" dir="2700000" algn="tl" rotWithShape="0">
                  <a:schemeClr val="dk1">
                    <a:alpha val="40000"/>
                  </a:schemeClr>
                </a:outerShdw>
              </a:effectLst>
            </a:rPr>
            <a:t>Quantity</a:t>
          </a:r>
          <a:endParaRPr lang="en-GB" sz="1000" b="1" cap="none" spc="0">
            <a:ln w="0"/>
            <a:solidFill>
              <a:srgbClr val="9FE6FF"/>
            </a:solidFill>
            <a:effectLst>
              <a:outerShdw blurRad="38100" dist="19050" dir="2700000" algn="tl" rotWithShape="0">
                <a:schemeClr val="dk1">
                  <a:alpha val="40000"/>
                </a:schemeClr>
              </a:outerShdw>
            </a:effectLst>
          </a:endParaRPr>
        </a:p>
      </xdr:txBody>
    </xdr:sp>
    <xdr:clientData/>
  </xdr:twoCellAnchor>
  <xdr:twoCellAnchor>
    <xdr:from>
      <xdr:col>12</xdr:col>
      <xdr:colOff>521368</xdr:colOff>
      <xdr:row>14</xdr:row>
      <xdr:rowOff>172452</xdr:rowOff>
    </xdr:from>
    <xdr:to>
      <xdr:col>15</xdr:col>
      <xdr:colOff>260684</xdr:colOff>
      <xdr:row>16</xdr:row>
      <xdr:rowOff>76200</xdr:rowOff>
    </xdr:to>
    <xdr:sp macro="" textlink="">
      <xdr:nvSpPr>
        <xdr:cNvPr id="13402" name="Rectangle 13401">
          <a:extLst>
            <a:ext uri="{FF2B5EF4-FFF2-40B4-BE49-F238E27FC236}">
              <a16:creationId xmlns:a16="http://schemas.microsoft.com/office/drawing/2014/main" id="{FDCCB9EB-7B16-3C87-5A53-E5398A8832A7}"/>
            </a:ext>
          </a:extLst>
        </xdr:cNvPr>
        <xdr:cNvSpPr/>
      </xdr:nvSpPr>
      <xdr:spPr>
        <a:xfrm>
          <a:off x="7836568" y="2077452"/>
          <a:ext cx="1836821" cy="272716"/>
        </a:xfrm>
        <a:prstGeom prst="rect">
          <a:avLst/>
        </a:prstGeom>
        <a:noFill/>
        <a:ln w="44450">
          <a:solidFill>
            <a:srgbClr val="00539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137923</xdr:colOff>
      <xdr:row>17</xdr:row>
      <xdr:rowOff>107475</xdr:rowOff>
    </xdr:from>
    <xdr:to>
      <xdr:col>16</xdr:col>
      <xdr:colOff>475517</xdr:colOff>
      <xdr:row>27</xdr:row>
      <xdr:rowOff>61912</xdr:rowOff>
    </xdr:to>
    <xdr:graphicFrame macro="">
      <xdr:nvGraphicFramePr>
        <xdr:cNvPr id="13403" name="Chart 13402">
          <a:extLst>
            <a:ext uri="{FF2B5EF4-FFF2-40B4-BE49-F238E27FC236}">
              <a16:creationId xmlns:a16="http://schemas.microsoft.com/office/drawing/2014/main" id="{1E0BBF9B-8214-4E25-9515-908F64562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417746</xdr:colOff>
      <xdr:row>16</xdr:row>
      <xdr:rowOff>87413</xdr:rowOff>
    </xdr:from>
    <xdr:to>
      <xdr:col>16</xdr:col>
      <xdr:colOff>19050</xdr:colOff>
      <xdr:row>17</xdr:row>
      <xdr:rowOff>143802</xdr:rowOff>
    </xdr:to>
    <xdr:sp macro="" textlink="'analysis 3'!BM5">
      <xdr:nvSpPr>
        <xdr:cNvPr id="21" name="Rectangle 20">
          <a:extLst>
            <a:ext uri="{FF2B5EF4-FFF2-40B4-BE49-F238E27FC236}">
              <a16:creationId xmlns:a16="http://schemas.microsoft.com/office/drawing/2014/main" id="{7D026DA7-A831-4C40-B302-9CF95FD98C77}"/>
            </a:ext>
          </a:extLst>
        </xdr:cNvPr>
        <xdr:cNvSpPr/>
      </xdr:nvSpPr>
      <xdr:spPr>
        <a:xfrm>
          <a:off x="7732946" y="2321026"/>
          <a:ext cx="2306404" cy="237364"/>
        </a:xfrm>
        <a:prstGeom prst="rect">
          <a:avLst/>
        </a:prstGeom>
        <a:noFill/>
      </xdr:spPr>
      <xdr:txBody>
        <a:bodyPr wrap="square" lIns="91440" tIns="45720" rIns="91440" bIns="45720" anchor="ctr">
          <a:noAutofit/>
        </a:bodyPr>
        <a:lstStyle/>
        <a:p>
          <a:pPr marL="0" indent="0" algn="l"/>
          <a:fld id="{5F3E7888-15F7-4BD8-B86C-3F72C6838D77}" type="TxLink">
            <a:rPr lang="en-US" sz="1100" b="1" cap="none" spc="0">
              <a:ln w="0"/>
              <a:solidFill>
                <a:srgbClr val="9FE6FF"/>
              </a:solidFill>
              <a:effectLst>
                <a:outerShdw blurRad="38100" dist="19050" dir="2700000" algn="tl" rotWithShape="0">
                  <a:schemeClr val="dk1">
                    <a:alpha val="40000"/>
                  </a:schemeClr>
                </a:outerShdw>
              </a:effectLst>
              <a:latin typeface="+mn-lt"/>
              <a:ea typeface="+mn-ea"/>
              <a:cs typeface="+mn-cs"/>
            </a:rPr>
            <a:pPr marL="0" indent="0" algn="l"/>
            <a:t>Top-5 Profitable Products</a:t>
          </a:fld>
          <a:endParaRPr lang="en-GB" sz="1100" b="1" cap="none" spc="0">
            <a:ln w="0"/>
            <a:solidFill>
              <a:srgbClr val="9FE6FF"/>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12</xdr:col>
      <xdr:colOff>405141</xdr:colOff>
      <xdr:row>29</xdr:row>
      <xdr:rowOff>168370</xdr:rowOff>
    </xdr:from>
    <xdr:to>
      <xdr:col>14</xdr:col>
      <xdr:colOff>713702</xdr:colOff>
      <xdr:row>30</xdr:row>
      <xdr:rowOff>109349</xdr:rowOff>
    </xdr:to>
    <xdr:sp macro="" textlink="">
      <xdr:nvSpPr>
        <xdr:cNvPr id="45" name="Rectangle 44">
          <a:extLst>
            <a:ext uri="{FF2B5EF4-FFF2-40B4-BE49-F238E27FC236}">
              <a16:creationId xmlns:a16="http://schemas.microsoft.com/office/drawing/2014/main" id="{5277B708-A6BA-4628-BE60-A05E49BFC480}"/>
            </a:ext>
          </a:extLst>
        </xdr:cNvPr>
        <xdr:cNvSpPr/>
      </xdr:nvSpPr>
      <xdr:spPr>
        <a:xfrm>
          <a:off x="7720341" y="4866266"/>
          <a:ext cx="1534387" cy="126509"/>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276518</xdr:colOff>
      <xdr:row>16</xdr:row>
      <xdr:rowOff>158700</xdr:rowOff>
    </xdr:from>
    <xdr:to>
      <xdr:col>12</xdr:col>
      <xdr:colOff>399610</xdr:colOff>
      <xdr:row>17</xdr:row>
      <xdr:rowOff>98912</xdr:rowOff>
    </xdr:to>
    <xdr:sp macro="" textlink="">
      <xdr:nvSpPr>
        <xdr:cNvPr id="30" name="Oval 29">
          <a:extLst>
            <a:ext uri="{FF2B5EF4-FFF2-40B4-BE49-F238E27FC236}">
              <a16:creationId xmlns:a16="http://schemas.microsoft.com/office/drawing/2014/main" id="{A5528541-DE02-4A19-83B5-C6F14B9D7CD4}"/>
            </a:ext>
          </a:extLst>
        </xdr:cNvPr>
        <xdr:cNvSpPr/>
      </xdr:nvSpPr>
      <xdr:spPr>
        <a:xfrm>
          <a:off x="7591718" y="2397808"/>
          <a:ext cx="123092" cy="121919"/>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30</xdr:row>
      <xdr:rowOff>170953</xdr:rowOff>
    </xdr:from>
    <xdr:to>
      <xdr:col>14</xdr:col>
      <xdr:colOff>713702</xdr:colOff>
      <xdr:row>31</xdr:row>
      <xdr:rowOff>111931</xdr:rowOff>
    </xdr:to>
    <xdr:sp macro="" textlink="">
      <xdr:nvSpPr>
        <xdr:cNvPr id="46" name="Rectangle 45">
          <a:extLst>
            <a:ext uri="{FF2B5EF4-FFF2-40B4-BE49-F238E27FC236}">
              <a16:creationId xmlns:a16="http://schemas.microsoft.com/office/drawing/2014/main" id="{B2FC0E50-5CF8-49C4-9ACD-F6D87A00730D}"/>
            </a:ext>
          </a:extLst>
        </xdr:cNvPr>
        <xdr:cNvSpPr/>
      </xdr:nvSpPr>
      <xdr:spPr>
        <a:xfrm>
          <a:off x="7720341" y="5054379"/>
          <a:ext cx="1534387" cy="126509"/>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28</xdr:row>
      <xdr:rowOff>168369</xdr:rowOff>
    </xdr:from>
    <xdr:to>
      <xdr:col>14</xdr:col>
      <xdr:colOff>713702</xdr:colOff>
      <xdr:row>29</xdr:row>
      <xdr:rowOff>109349</xdr:rowOff>
    </xdr:to>
    <xdr:sp macro="" textlink="">
      <xdr:nvSpPr>
        <xdr:cNvPr id="42" name="Rectangle 41">
          <a:extLst>
            <a:ext uri="{FF2B5EF4-FFF2-40B4-BE49-F238E27FC236}">
              <a16:creationId xmlns:a16="http://schemas.microsoft.com/office/drawing/2014/main" id="{4CBF9A7B-FB2E-7547-41D2-290B2ADF916A}"/>
            </a:ext>
          </a:extLst>
        </xdr:cNvPr>
        <xdr:cNvSpPr/>
      </xdr:nvSpPr>
      <xdr:spPr>
        <a:xfrm>
          <a:off x="7720341" y="4680734"/>
          <a:ext cx="1534387" cy="126511"/>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32</xdr:row>
      <xdr:rowOff>168370</xdr:rowOff>
    </xdr:from>
    <xdr:to>
      <xdr:col>14</xdr:col>
      <xdr:colOff>713702</xdr:colOff>
      <xdr:row>33</xdr:row>
      <xdr:rowOff>109349</xdr:rowOff>
    </xdr:to>
    <xdr:sp macro="" textlink="">
      <xdr:nvSpPr>
        <xdr:cNvPr id="47" name="Rectangle 46">
          <a:extLst>
            <a:ext uri="{FF2B5EF4-FFF2-40B4-BE49-F238E27FC236}">
              <a16:creationId xmlns:a16="http://schemas.microsoft.com/office/drawing/2014/main" id="{0E4A0B3B-815E-4FA5-9C88-817B03567C45}"/>
            </a:ext>
          </a:extLst>
        </xdr:cNvPr>
        <xdr:cNvSpPr/>
      </xdr:nvSpPr>
      <xdr:spPr>
        <a:xfrm>
          <a:off x="7720341" y="5422857"/>
          <a:ext cx="1534387" cy="126509"/>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33</xdr:row>
      <xdr:rowOff>170953</xdr:rowOff>
    </xdr:from>
    <xdr:to>
      <xdr:col>14</xdr:col>
      <xdr:colOff>713702</xdr:colOff>
      <xdr:row>34</xdr:row>
      <xdr:rowOff>111932</xdr:rowOff>
    </xdr:to>
    <xdr:sp macro="" textlink="">
      <xdr:nvSpPr>
        <xdr:cNvPr id="48" name="Rectangle 47">
          <a:extLst>
            <a:ext uri="{FF2B5EF4-FFF2-40B4-BE49-F238E27FC236}">
              <a16:creationId xmlns:a16="http://schemas.microsoft.com/office/drawing/2014/main" id="{333F7679-173B-4C69-9C7D-6A81A1B838E7}"/>
            </a:ext>
          </a:extLst>
        </xdr:cNvPr>
        <xdr:cNvSpPr/>
      </xdr:nvSpPr>
      <xdr:spPr>
        <a:xfrm>
          <a:off x="7720341" y="5610970"/>
          <a:ext cx="1534387" cy="126510"/>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31</xdr:row>
      <xdr:rowOff>168368</xdr:rowOff>
    </xdr:from>
    <xdr:to>
      <xdr:col>14</xdr:col>
      <xdr:colOff>713702</xdr:colOff>
      <xdr:row>32</xdr:row>
      <xdr:rowOff>109349</xdr:rowOff>
    </xdr:to>
    <xdr:sp macro="" textlink="">
      <xdr:nvSpPr>
        <xdr:cNvPr id="49" name="Rectangle 48">
          <a:extLst>
            <a:ext uri="{FF2B5EF4-FFF2-40B4-BE49-F238E27FC236}">
              <a16:creationId xmlns:a16="http://schemas.microsoft.com/office/drawing/2014/main" id="{940EA827-BC84-4141-8ED2-0E74DB57FF2B}"/>
            </a:ext>
          </a:extLst>
        </xdr:cNvPr>
        <xdr:cNvSpPr/>
      </xdr:nvSpPr>
      <xdr:spPr>
        <a:xfrm>
          <a:off x="7720341" y="5237325"/>
          <a:ext cx="1534387" cy="126511"/>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34</xdr:row>
      <xdr:rowOff>170952</xdr:rowOff>
    </xdr:from>
    <xdr:to>
      <xdr:col>14</xdr:col>
      <xdr:colOff>713702</xdr:colOff>
      <xdr:row>35</xdr:row>
      <xdr:rowOff>111932</xdr:rowOff>
    </xdr:to>
    <xdr:sp macro="" textlink="">
      <xdr:nvSpPr>
        <xdr:cNvPr id="50" name="Rectangle 49">
          <a:extLst>
            <a:ext uri="{FF2B5EF4-FFF2-40B4-BE49-F238E27FC236}">
              <a16:creationId xmlns:a16="http://schemas.microsoft.com/office/drawing/2014/main" id="{109DFF57-640E-48FD-B803-C04BBF959CA4}"/>
            </a:ext>
          </a:extLst>
        </xdr:cNvPr>
        <xdr:cNvSpPr/>
      </xdr:nvSpPr>
      <xdr:spPr>
        <a:xfrm>
          <a:off x="7720341" y="5796500"/>
          <a:ext cx="1534387" cy="126510"/>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405141</xdr:colOff>
      <xdr:row>35</xdr:row>
      <xdr:rowOff>173536</xdr:rowOff>
    </xdr:from>
    <xdr:to>
      <xdr:col>14</xdr:col>
      <xdr:colOff>713702</xdr:colOff>
      <xdr:row>36</xdr:row>
      <xdr:rowOff>114515</xdr:rowOff>
    </xdr:to>
    <xdr:sp macro="" textlink="">
      <xdr:nvSpPr>
        <xdr:cNvPr id="51" name="Rectangle 50">
          <a:extLst>
            <a:ext uri="{FF2B5EF4-FFF2-40B4-BE49-F238E27FC236}">
              <a16:creationId xmlns:a16="http://schemas.microsoft.com/office/drawing/2014/main" id="{C7914E39-B8E4-4063-9C32-E1B50FFB6040}"/>
            </a:ext>
          </a:extLst>
        </xdr:cNvPr>
        <xdr:cNvSpPr/>
      </xdr:nvSpPr>
      <xdr:spPr>
        <a:xfrm>
          <a:off x="7720341" y="5984614"/>
          <a:ext cx="1534387" cy="126510"/>
        </a:xfrm>
        <a:prstGeom prst="rect">
          <a:avLst/>
        </a:prstGeom>
        <a:solidFill>
          <a:schemeClr val="accent1">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335134</xdr:colOff>
      <xdr:row>28</xdr:row>
      <xdr:rowOff>30542</xdr:rowOff>
    </xdr:from>
    <xdr:to>
      <xdr:col>16</xdr:col>
      <xdr:colOff>398585</xdr:colOff>
      <xdr:row>37</xdr:row>
      <xdr:rowOff>15729</xdr:rowOff>
    </xdr:to>
    <xdr:graphicFrame macro="">
      <xdr:nvGraphicFramePr>
        <xdr:cNvPr id="40" name="Chart 39">
          <a:extLst>
            <a:ext uri="{FF2B5EF4-FFF2-40B4-BE49-F238E27FC236}">
              <a16:creationId xmlns:a16="http://schemas.microsoft.com/office/drawing/2014/main" id="{70A2D208-C1CC-47CA-8AEB-770857788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451958</xdr:colOff>
      <xdr:row>27</xdr:row>
      <xdr:rowOff>22911</xdr:rowOff>
    </xdr:from>
    <xdr:to>
      <xdr:col>15</xdr:col>
      <xdr:colOff>368138</xdr:colOff>
      <xdr:row>27</xdr:row>
      <xdr:rowOff>22911</xdr:rowOff>
    </xdr:to>
    <xdr:cxnSp macro="">
      <xdr:nvCxnSpPr>
        <xdr:cNvPr id="54" name="Straight Connector 53">
          <a:extLst>
            <a:ext uri="{FF2B5EF4-FFF2-40B4-BE49-F238E27FC236}">
              <a16:creationId xmlns:a16="http://schemas.microsoft.com/office/drawing/2014/main" id="{D2A3520B-68AF-4460-9B03-779F52B6EC12}"/>
            </a:ext>
          </a:extLst>
        </xdr:cNvPr>
        <xdr:cNvCxnSpPr/>
      </xdr:nvCxnSpPr>
      <xdr:spPr>
        <a:xfrm rot="5400000" flipH="1">
          <a:off x="8772170" y="3344734"/>
          <a:ext cx="0" cy="2010023"/>
        </a:xfrm>
        <a:prstGeom prst="line">
          <a:avLst/>
        </a:prstGeom>
        <a:ln w="38100">
          <a:gradFill flip="none" rotWithShape="1">
            <a:gsLst>
              <a:gs pos="0">
                <a:schemeClr val="accent5">
                  <a:lumMod val="40000"/>
                  <a:lumOff val="60000"/>
                </a:schemeClr>
              </a:gs>
              <a:gs pos="46000">
                <a:schemeClr val="accent5">
                  <a:lumMod val="95000"/>
                  <a:lumOff val="5000"/>
                  <a:alpha val="66000"/>
                </a:schemeClr>
              </a:gs>
              <a:gs pos="100000">
                <a:schemeClr val="accent5">
                  <a:lumMod val="60000"/>
                  <a:alpha val="0"/>
                </a:schemeClr>
              </a:gs>
            </a:gsLst>
            <a:path path="circle">
              <a:fillToRect l="50000" t="50000" r="50000" b="50000"/>
            </a:path>
            <a:tileRect/>
          </a:gradFill>
          <a:bevel/>
          <a:tailEnd w="sm"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422100</xdr:colOff>
      <xdr:row>27</xdr:row>
      <xdr:rowOff>72459</xdr:rowOff>
    </xdr:from>
    <xdr:to>
      <xdr:col>16</xdr:col>
      <xdr:colOff>23404</xdr:colOff>
      <xdr:row>28</xdr:row>
      <xdr:rowOff>128849</xdr:rowOff>
    </xdr:to>
    <xdr:sp macro="" textlink="">
      <xdr:nvSpPr>
        <xdr:cNvPr id="13316" name="Rectangle 13315">
          <a:extLst>
            <a:ext uri="{FF2B5EF4-FFF2-40B4-BE49-F238E27FC236}">
              <a16:creationId xmlns:a16="http://schemas.microsoft.com/office/drawing/2014/main" id="{D7A9FDAE-CF11-A628-888A-90DF053E9A63}"/>
            </a:ext>
          </a:extLst>
        </xdr:cNvPr>
        <xdr:cNvSpPr/>
      </xdr:nvSpPr>
      <xdr:spPr>
        <a:xfrm>
          <a:off x="7737300" y="4399294"/>
          <a:ext cx="2304747" cy="241920"/>
        </a:xfrm>
        <a:prstGeom prst="rect">
          <a:avLst/>
        </a:prstGeom>
        <a:noFill/>
      </xdr:spPr>
      <xdr:txBody>
        <a:bodyPr wrap="square" lIns="91440" tIns="45720" rIns="91440" bIns="45720" anchor="ctr">
          <a:noAutofit/>
        </a:bodyPr>
        <a:lstStyle/>
        <a:p>
          <a:pPr marL="0" indent="0" algn="l"/>
          <a:r>
            <a:rPr lang="en-GB" sz="1100" b="1" i="0" u="none" strike="noStrike" cap="none" spc="0">
              <a:ln w="0"/>
              <a:solidFill>
                <a:srgbClr val="9FE6FF"/>
              </a:solidFill>
              <a:effectLst>
                <a:outerShdw blurRad="38100" dist="19050" dir="2700000" algn="tl" rotWithShape="0">
                  <a:schemeClr val="dk1">
                    <a:alpha val="40000"/>
                  </a:schemeClr>
                </a:outerShdw>
              </a:effectLst>
              <a:latin typeface="+mn-lt"/>
              <a:ea typeface="+mn-ea"/>
              <a:cs typeface="+mn-cs"/>
            </a:rPr>
            <a:t>Profit by Product Category</a:t>
          </a:r>
        </a:p>
      </xdr:txBody>
    </xdr:sp>
    <xdr:clientData/>
  </xdr:twoCellAnchor>
  <xdr:twoCellAnchor>
    <xdr:from>
      <xdr:col>12</xdr:col>
      <xdr:colOff>280872</xdr:colOff>
      <xdr:row>27</xdr:row>
      <xdr:rowOff>143746</xdr:rowOff>
    </xdr:from>
    <xdr:to>
      <xdr:col>12</xdr:col>
      <xdr:colOff>403964</xdr:colOff>
      <xdr:row>28</xdr:row>
      <xdr:rowOff>83959</xdr:rowOff>
    </xdr:to>
    <xdr:sp macro="" textlink="">
      <xdr:nvSpPr>
        <xdr:cNvPr id="13317" name="Oval 13316">
          <a:extLst>
            <a:ext uri="{FF2B5EF4-FFF2-40B4-BE49-F238E27FC236}">
              <a16:creationId xmlns:a16="http://schemas.microsoft.com/office/drawing/2014/main" id="{6FA68003-204F-F7E4-3931-7A4E8B85A2C4}"/>
            </a:ext>
          </a:extLst>
        </xdr:cNvPr>
        <xdr:cNvSpPr/>
      </xdr:nvSpPr>
      <xdr:spPr>
        <a:xfrm>
          <a:off x="7596072" y="4470581"/>
          <a:ext cx="123092" cy="125743"/>
        </a:xfrm>
        <a:prstGeom prst="ellipse">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590550</xdr:colOff>
      <xdr:row>27</xdr:row>
      <xdr:rowOff>9197</xdr:rowOff>
    </xdr:from>
    <xdr:to>
      <xdr:col>12</xdr:col>
      <xdr:colOff>104775</xdr:colOff>
      <xdr:row>37</xdr:row>
      <xdr:rowOff>56406</xdr:rowOff>
    </xdr:to>
    <xdr:graphicFrame macro="">
      <xdr:nvGraphicFramePr>
        <xdr:cNvPr id="13318" name="Chart 13317">
          <a:extLst>
            <a:ext uri="{FF2B5EF4-FFF2-40B4-BE49-F238E27FC236}">
              <a16:creationId xmlns:a16="http://schemas.microsoft.com/office/drawing/2014/main" id="{E5EAADA5-0E2E-431C-8EA3-CD37BC797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xdr:row>
      <xdr:rowOff>10053</xdr:rowOff>
    </xdr:from>
    <xdr:to>
      <xdr:col>6</xdr:col>
      <xdr:colOff>492918</xdr:colOff>
      <xdr:row>6</xdr:row>
      <xdr:rowOff>90531</xdr:rowOff>
    </xdr:to>
    <xdr:sp macro="" textlink="">
      <xdr:nvSpPr>
        <xdr:cNvPr id="13319" name="Rectangle 13318">
          <a:extLst>
            <a:ext uri="{FF2B5EF4-FFF2-40B4-BE49-F238E27FC236}">
              <a16:creationId xmlns:a16="http://schemas.microsoft.com/office/drawing/2014/main" id="{4AFE0E4A-DE6B-47F4-AFA9-578EAAE17DCB}"/>
            </a:ext>
          </a:extLst>
        </xdr:cNvPr>
        <xdr:cNvSpPr/>
      </xdr:nvSpPr>
      <xdr:spPr>
        <a:xfrm>
          <a:off x="0" y="195583"/>
          <a:ext cx="4150518" cy="325644"/>
        </a:xfrm>
        <a:prstGeom prst="rect">
          <a:avLst/>
        </a:prstGeom>
        <a:noFill/>
        <a:ln>
          <a:noFill/>
        </a:ln>
      </xdr:spPr>
      <xdr:txBody>
        <a:bodyPr wrap="square" lIns="91440" tIns="45720" rIns="91440" bIns="45720" anchor="ctr">
          <a:noAutofit/>
        </a:bodyPr>
        <a:lstStyle/>
        <a:p>
          <a:pPr algn="l"/>
          <a:r>
            <a:rPr lang="en-GB" sz="2800" b="1" cap="none" spc="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rPr>
            <a:t>Kix Business</a:t>
          </a:r>
          <a:r>
            <a:rPr lang="en-GB" sz="2800" b="1" cap="none" spc="0" baseline="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rPr>
            <a:t> Dashboard</a:t>
          </a:r>
          <a:endParaRPr lang="en-GB" sz="2000" b="1" cap="none" spc="0">
            <a:ln w="0"/>
            <a:gradFill>
              <a:gsLst>
                <a:gs pos="0">
                  <a:srgbClr val="00B0F0"/>
                </a:gs>
                <a:gs pos="100000">
                  <a:srgbClr val="333F50"/>
                </a:gs>
              </a:gsLst>
              <a:path path="circle">
                <a:fillToRect l="50000" t="50000" r="50000" b="50000"/>
              </a:path>
            </a:gradFill>
            <a:effectLst>
              <a:outerShdw blurRad="38100" dist="19050" dir="2700000" algn="tl" rotWithShape="0">
                <a:schemeClr val="dk1">
                  <a:alpha val="40000"/>
                </a:schemeClr>
              </a:outerShdw>
            </a:effectLst>
          </a:endParaRPr>
        </a:p>
      </xdr:txBody>
    </xdr:sp>
    <xdr:clientData/>
  </xdr:twoCellAnchor>
  <xdr:twoCellAnchor>
    <xdr:from>
      <xdr:col>16</xdr:col>
      <xdr:colOff>54428</xdr:colOff>
      <xdr:row>5</xdr:row>
      <xdr:rowOff>108858</xdr:rowOff>
    </xdr:from>
    <xdr:to>
      <xdr:col>17</xdr:col>
      <xdr:colOff>511628</xdr:colOff>
      <xdr:row>7</xdr:row>
      <xdr:rowOff>97971</xdr:rowOff>
    </xdr:to>
    <xdr:sp macro="[0]!HideShow" textlink="">
      <xdr:nvSpPr>
        <xdr:cNvPr id="13323" name="Rectangle: Rounded Corners 13322">
          <a:extLst>
            <a:ext uri="{FF2B5EF4-FFF2-40B4-BE49-F238E27FC236}">
              <a16:creationId xmlns:a16="http://schemas.microsoft.com/office/drawing/2014/main" id="{3D786673-348B-840E-8E19-8C75BAA286C6}"/>
            </a:ext>
          </a:extLst>
        </xdr:cNvPr>
        <xdr:cNvSpPr/>
      </xdr:nvSpPr>
      <xdr:spPr>
        <a:xfrm>
          <a:off x="10080171" y="359229"/>
          <a:ext cx="1066800" cy="359228"/>
        </a:xfrm>
        <a:prstGeom prst="roundRect">
          <a:avLst/>
        </a:prstGeom>
        <a:solidFill>
          <a:srgbClr val="333F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t>Open</a:t>
          </a:r>
          <a:r>
            <a:rPr lang="en-GB" sz="1400" b="1" baseline="0"/>
            <a:t> Filter</a:t>
          </a:r>
          <a:endParaRPr lang="en-GB" sz="1400" b="1"/>
        </a:p>
      </xdr:txBody>
    </xdr:sp>
    <xdr:clientData/>
  </xdr:twoCellAnchor>
  <xdr:twoCellAnchor>
    <xdr:from>
      <xdr:col>14</xdr:col>
      <xdr:colOff>402771</xdr:colOff>
      <xdr:row>5</xdr:row>
      <xdr:rowOff>115389</xdr:rowOff>
    </xdr:from>
    <xdr:to>
      <xdr:col>17</xdr:col>
      <xdr:colOff>566057</xdr:colOff>
      <xdr:row>38</xdr:row>
      <xdr:rowOff>39756</xdr:rowOff>
    </xdr:to>
    <xdr:grpSp>
      <xdr:nvGrpSpPr>
        <xdr:cNvPr id="13325" name="Group 13324" hidden="1">
          <a:extLst>
            <a:ext uri="{FF2B5EF4-FFF2-40B4-BE49-F238E27FC236}">
              <a16:creationId xmlns:a16="http://schemas.microsoft.com/office/drawing/2014/main" id="{B530D48A-9851-A2E0-FEFC-5CEE46AF1C9B}"/>
            </a:ext>
          </a:extLst>
        </xdr:cNvPr>
        <xdr:cNvGrpSpPr/>
      </xdr:nvGrpSpPr>
      <xdr:grpSpPr>
        <a:xfrm>
          <a:off x="8946136" y="357436"/>
          <a:ext cx="2252062" cy="5841073"/>
          <a:chOff x="8944791" y="359229"/>
          <a:chExt cx="2251166" cy="6285411"/>
        </a:xfrm>
      </xdr:grpSpPr>
      <xdr:sp macro="" textlink="">
        <xdr:nvSpPr>
          <xdr:cNvPr id="13322" name="Rectangle: Diagonal Corners Rounded 13321" hidden="1">
            <a:extLst>
              <a:ext uri="{FF2B5EF4-FFF2-40B4-BE49-F238E27FC236}">
                <a16:creationId xmlns:a16="http://schemas.microsoft.com/office/drawing/2014/main" id="{1D0A25C5-B836-C349-144E-2A48AFA32D8D}"/>
              </a:ext>
            </a:extLst>
          </xdr:cNvPr>
          <xdr:cNvSpPr/>
        </xdr:nvSpPr>
        <xdr:spPr>
          <a:xfrm>
            <a:off x="8944791" y="846908"/>
            <a:ext cx="2251166" cy="5797732"/>
          </a:xfrm>
          <a:prstGeom prst="round2Diag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13320" name="Month 1" hidden="1">
                <a:extLst>
                  <a:ext uri="{FF2B5EF4-FFF2-40B4-BE49-F238E27FC236}">
                    <a16:creationId xmlns:a16="http://schemas.microsoft.com/office/drawing/2014/main" id="{D92212B5-5AFC-4164-9F57-C60F6106A6DE}"/>
                  </a:ext>
                </a:extLst>
              </xdr:cNvPr>
              <xdr:cNvGraphicFramePr/>
            </xdr:nvGraphicFramePr>
            <xdr:xfrm>
              <a:off x="9075421" y="1103813"/>
              <a:ext cx="1979023" cy="2248987"/>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9076818" y="1049383"/>
                <a:ext cx="1979811" cy="2089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321" name="Category" hidden="1">
                <a:extLst>
                  <a:ext uri="{FF2B5EF4-FFF2-40B4-BE49-F238E27FC236}">
                    <a16:creationId xmlns:a16="http://schemas.microsoft.com/office/drawing/2014/main" id="{7429CC34-5234-4136-B58A-302146CADB6C}"/>
                  </a:ext>
                </a:extLst>
              </xdr:cNvPr>
              <xdr:cNvGraphicFramePr/>
            </xdr:nvGraphicFramePr>
            <xdr:xfrm>
              <a:off x="8988335" y="3351710"/>
              <a:ext cx="2087879" cy="3014256"/>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989697" y="3138368"/>
                <a:ext cx="2088710" cy="28011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HideShow" textlink="">
        <xdr:nvSpPr>
          <xdr:cNvPr id="13324" name="Rectangle: Rounded Corners 13323" hidden="1">
            <a:extLst>
              <a:ext uri="{FF2B5EF4-FFF2-40B4-BE49-F238E27FC236}">
                <a16:creationId xmlns:a16="http://schemas.microsoft.com/office/drawing/2014/main" id="{51002982-A752-4D45-A02A-480B2D209C74}"/>
              </a:ext>
            </a:extLst>
          </xdr:cNvPr>
          <xdr:cNvSpPr/>
        </xdr:nvSpPr>
        <xdr:spPr>
          <a:xfrm>
            <a:off x="10080171" y="359229"/>
            <a:ext cx="1066800" cy="354873"/>
          </a:xfrm>
          <a:prstGeom prst="round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t>Close</a:t>
            </a:r>
            <a:r>
              <a:rPr lang="en-GB" sz="1400" b="1" baseline="0"/>
              <a:t> Filter</a:t>
            </a:r>
            <a:endParaRPr lang="en-GB" sz="1400" b="1"/>
          </a:p>
        </xdr:txBody>
      </xdr:sp>
    </xdr:grpSp>
    <xdr:clientData/>
  </xdr:twoCellAnchor>
  <xdr:twoCellAnchor>
    <xdr:from>
      <xdr:col>6</xdr:col>
      <xdr:colOff>586740</xdr:colOff>
      <xdr:row>1</xdr:row>
      <xdr:rowOff>42672</xdr:rowOff>
    </xdr:from>
    <xdr:to>
      <xdr:col>8</xdr:col>
      <xdr:colOff>388620</xdr:colOff>
      <xdr:row>6</xdr:row>
      <xdr:rowOff>57912</xdr:rowOff>
    </xdr:to>
    <xdr:sp macro="" textlink="">
      <xdr:nvSpPr>
        <xdr:cNvPr id="13329" name="Rectangle: Diagonal Corners Rounded 13328">
          <a:hlinkClick xmlns:r="http://schemas.openxmlformats.org/officeDocument/2006/relationships" r:id="rId10"/>
          <a:extLst>
            <a:ext uri="{FF2B5EF4-FFF2-40B4-BE49-F238E27FC236}">
              <a16:creationId xmlns:a16="http://schemas.microsoft.com/office/drawing/2014/main" id="{A71A4563-AA56-3C58-A0EF-981C63CE339B}"/>
            </a:ext>
          </a:extLst>
        </xdr:cNvPr>
        <xdr:cNvSpPr/>
      </xdr:nvSpPr>
      <xdr:spPr>
        <a:xfrm>
          <a:off x="4244340" y="225552"/>
          <a:ext cx="1021080" cy="25908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lumMod val="75000"/>
                  <a:lumOff val="25000"/>
                </a:schemeClr>
              </a:solidFill>
            </a:rPr>
            <a:t>Time Frame</a:t>
          </a:r>
        </a:p>
      </xdr:txBody>
    </xdr:sp>
    <xdr:clientData/>
  </xdr:twoCellAnchor>
  <xdr:twoCellAnchor>
    <xdr:from>
      <xdr:col>9</xdr:col>
      <xdr:colOff>11430</xdr:colOff>
      <xdr:row>1</xdr:row>
      <xdr:rowOff>42672</xdr:rowOff>
    </xdr:from>
    <xdr:to>
      <xdr:col>10</xdr:col>
      <xdr:colOff>422910</xdr:colOff>
      <xdr:row>6</xdr:row>
      <xdr:rowOff>57912</xdr:rowOff>
    </xdr:to>
    <xdr:sp macro="" textlink="">
      <xdr:nvSpPr>
        <xdr:cNvPr id="13330" name="Rectangle: Diagonal Corners Rounded 13329">
          <a:hlinkClick xmlns:r="http://schemas.openxmlformats.org/officeDocument/2006/relationships" r:id="rId11"/>
          <a:extLst>
            <a:ext uri="{FF2B5EF4-FFF2-40B4-BE49-F238E27FC236}">
              <a16:creationId xmlns:a16="http://schemas.microsoft.com/office/drawing/2014/main" id="{64BC9C16-245D-4CC4-B8AB-BF2BB0A74D30}"/>
            </a:ext>
          </a:extLst>
        </xdr:cNvPr>
        <xdr:cNvSpPr/>
      </xdr:nvSpPr>
      <xdr:spPr>
        <a:xfrm>
          <a:off x="5497830" y="225552"/>
          <a:ext cx="1021080" cy="25908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lumMod val="75000"/>
                  <a:lumOff val="25000"/>
                </a:schemeClr>
              </a:solidFill>
            </a:rPr>
            <a:t>Store</a:t>
          </a:r>
        </a:p>
      </xdr:txBody>
    </xdr:sp>
    <xdr:clientData/>
  </xdr:twoCellAnchor>
  <xdr:twoCellAnchor>
    <xdr:from>
      <xdr:col>11</xdr:col>
      <xdr:colOff>45720</xdr:colOff>
      <xdr:row>1</xdr:row>
      <xdr:rowOff>42672</xdr:rowOff>
    </xdr:from>
    <xdr:to>
      <xdr:col>12</xdr:col>
      <xdr:colOff>457200</xdr:colOff>
      <xdr:row>6</xdr:row>
      <xdr:rowOff>57912</xdr:rowOff>
    </xdr:to>
    <xdr:sp macro="" textlink="">
      <xdr:nvSpPr>
        <xdr:cNvPr id="13331" name="Rectangle: Diagonal Corners Rounded 13330">
          <a:hlinkClick xmlns:r="http://schemas.openxmlformats.org/officeDocument/2006/relationships" r:id="rId12"/>
          <a:extLst>
            <a:ext uri="{FF2B5EF4-FFF2-40B4-BE49-F238E27FC236}">
              <a16:creationId xmlns:a16="http://schemas.microsoft.com/office/drawing/2014/main" id="{0C3C371D-8B8E-4186-8A16-C85ECF724E08}"/>
            </a:ext>
          </a:extLst>
        </xdr:cNvPr>
        <xdr:cNvSpPr/>
      </xdr:nvSpPr>
      <xdr:spPr>
        <a:xfrm>
          <a:off x="6751320" y="225552"/>
          <a:ext cx="1021080" cy="259080"/>
        </a:xfrm>
        <a:prstGeom prst="round2DiagRect">
          <a:avLst/>
        </a:prstGeom>
        <a:solidFill>
          <a:srgbClr val="70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bg1"/>
              </a:solidFill>
            </a:rPr>
            <a:t>Profit View</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678253124999" createdVersion="8" refreshedVersion="8" minRefreshableVersion="3" recordCount="0" supportSubquery="1" supportAdvancedDrill="1" xr:uid="{B353A6BB-221E-43E5-92A2-D5E21267FB92}">
  <cacheSource type="external" connectionId="8"/>
  <cacheFields count="3">
    <cacheField name="[Measures].[Total Revenue]" caption="Total Revenue" numFmtId="0" hierarchy="37" level="32767"/>
    <cacheField name="[Date].[Custom].[Custom]" caption="Custom" numFmtId="0" hierarchy="7" level="1">
      <sharedItems count="2">
        <s v="Weekday"/>
        <s v="Weekend"/>
      </sharedItems>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678255671293" createdVersion="8" refreshedVersion="8" minRefreshableVersion="3" recordCount="0" supportSubquery="1" supportAdvancedDrill="1" xr:uid="{C686CD10-D9D1-4EA8-899A-021915ACC34F}">
  <cacheSource type="external" connectionId="8"/>
  <cacheFields count="2">
    <cacheField name="[Measures].[Total Revenue]" caption="Total Revenue" numFmtId="0" hierarchy="37" level="32767"/>
    <cacheField name="[Measures].[Total Targets]" caption="Total Targets" numFmtId="0" hierarchy="47" level="32767"/>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oneField="1">
      <fieldsUsage count="1">
        <fieldUsage x="1"/>
      </fieldsUsage>
    </cacheHierarchy>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678258333333" createdVersion="8" refreshedVersion="8" minRefreshableVersion="3" recordCount="0" supportSubquery="1" supportAdvancedDrill="1" xr:uid="{3223E57D-71F8-4C56-A17A-11B5883A3258}">
  <cacheSource type="external" connectionId="8"/>
  <cacheFields count="3">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 name="[Measures].[Total Targets]" caption="Total Targets" numFmtId="0" hierarchy="47" level="32767"/>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oneField="1">
      <fieldsUsage count="1">
        <fieldUsage x="2"/>
      </fieldsUsage>
    </cacheHierarchy>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59058796296" createdVersion="8" refreshedVersion="8" minRefreshableVersion="3" recordCount="0" supportSubquery="1" supportAdvancedDrill="1" xr:uid="{A76D51F0-73BF-4BAF-9529-509862B2FA41}">
  <cacheSource type="external" connectionId="8"/>
  <cacheFields count="5">
    <cacheField name="[Measures].[Total Revenue]" caption="Total Revenue" numFmtId="0" hierarchy="37" level="32767"/>
    <cacheField name="[Date].[Custom].[Custom]" caption="Custom" numFmtId="0" hierarchy="7" level="1">
      <sharedItems count="2">
        <s v="Weekday"/>
        <s v="Weekend"/>
      </sharedItems>
    </cacheField>
    <cacheField name="[Date].[Quarter].[Quarter]" caption="Quarter" numFmtId="0" hierarchy="8" level="1">
      <sharedItems count="4">
        <s v="Q-1"/>
        <s v="Q-2"/>
        <s v="Q-3"/>
        <s v="Q-4"/>
      </sharedItems>
    </cacheField>
    <cacheField name="[Dim_SalesPerson].[Store Name].[Store Name]" caption="Store Name"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2" memberValueDatatype="130" unbalanced="0">
      <fieldsUsage count="2">
        <fieldUsage x="-1"/>
        <fieldUsage x="2"/>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59060648151" createdVersion="8" refreshedVersion="8" minRefreshableVersion="3" recordCount="0" supportSubquery="1" supportAdvancedDrill="1" xr:uid="{9A20026C-669C-4FA8-81DA-D3A29CC2DB94}">
  <cacheSource type="external" connectionId="8"/>
  <cacheFields count="5">
    <cacheField name="[Measures].[Total Revenue]" caption="Total Revenue" numFmtId="0" hierarchy="37" level="32767"/>
    <cacheField name="[Date].[Custom].[Custom]" caption="Custom" numFmtId="0" hierarchy="7" level="1">
      <sharedItems count="2">
        <s v="Weekday"/>
        <s v="Weekend"/>
      </sharedItems>
    </cacheField>
    <cacheField name="[Dim_SalesPerson].[Store Name].[Store Name]" caption="Store Name" numFmtId="0" hierarchy="17" level="1">
      <sharedItems containsSemiMixedTypes="0" containsNonDate="0" containsString="0"/>
    </cacheField>
    <cacheField name="[Date].[Day].[Day]" caption="Day" numFmtId="0" hierarchy="5" level="1">
      <sharedItems count="7">
        <s v="Mon"/>
        <s v="Tue"/>
        <s v="Wed"/>
        <s v="Thu"/>
        <s v="Fri"/>
        <s v="Sat"/>
        <s v="Sun"/>
      </sharedItems>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2" memberValueDatatype="130" unbalanced="0">
      <fieldsUsage count="2">
        <fieldUsage x="-1"/>
        <fieldUsage x="3"/>
      </fieldsUsage>
    </cacheHierarchy>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20833334" createdVersion="8" refreshedVersion="8" minRefreshableVersion="3" recordCount="0" supportSubquery="1" supportAdvancedDrill="1" xr:uid="{642ACC59-3442-4245-9334-68275FECA6AB}">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products_table].[Product Name].[Product Name]" caption="Product Name" numFmtId="0" hierarchy="3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ty]" caption="Total Qty" numFmtId="0" hierarchy="46"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oneField="1">
      <fieldsUsage count="1">
        <fieldUsage x="3"/>
      </fieldsUsage>
    </cacheHierarchy>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48842591" createdVersion="8" refreshedVersion="8" minRefreshableVersion="3" recordCount="0" supportSubquery="1" supportAdvancedDrill="1" xr:uid="{B41FC2D8-AB5C-4DFA-956E-4CD5374A0262}">
  <cacheSource type="external" connectionId="8"/>
  <cacheFields count="3">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2" memberValueDatatype="130" unbalanced="0"/>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2" memberValueDatatype="20" unbalanced="0"/>
    <cacheHierarchy uniqueName="[Date].[Day]" caption="Day" attribute="1" defaultMemberUniqueName="[Date].[Day].[All]" allUniqueName="[Date].[Day].[All]" dimensionUniqueName="[Date]" displayFolder="" count="2" memberValueDatatype="130" unbalanced="0"/>
    <cacheHierarchy uniqueName="[Date].[WeekNum]" caption="WeekNum" attribute="1" defaultMemberUniqueName="[Date].[WeekNum].[All]" allUniqueName="[Date].[WeekNum].[All]" dimensionUniqueName="[Date]" displayFolder="" count="2" memberValueDatatype="130" unbalanced="0"/>
    <cacheHierarchy uniqueName="[Date].[Custom]" caption="Custom" attribute="1" defaultMemberUniqueName="[Date].[Custom].[All]" allUniqueName="[Date].[Custom].[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Age Range]" caption="Age Range" attribute="1" defaultMemberUniqueName="[Dim_Customer].[Age Range].[All]" allUniqueName="[Dim_Customer].[Age Range].[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stomer Age]" caption="Customer Age" attribute="1" defaultMemberUniqueName="[Dim_SalesPerson].[Customer Age].[All]" allUniqueName="[Dim_SalesPerson].[Customer 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49999999" createdVersion="8" refreshedVersion="8" minRefreshableVersion="3" recordCount="0" supportSubquery="1" supportAdvancedDrill="1" xr:uid="{CE5D8549-7D9B-4024-8566-5498FDD176B9}">
  <cacheSource type="external" connectionId="8"/>
  <cacheFields count="3">
    <cacheField name="[Dim_Customer].[Full Name].[Full Name]" caption="Full Name" numFmtId="0" hierarchy="10" level="1">
      <sharedItems count="5">
        <s v="Bobby Abbott"/>
        <s v="Christine Hawkins"/>
        <s v="Jeffery Powell"/>
        <s v="Lisa West"/>
        <s v="Travis Ewing"/>
      </sharedItems>
    </cacheField>
    <cacheField name="[Measures].[Average of Customer Age]" caption="Average of Customer Age" numFmtId="0" hierarchy="36"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1"/>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51620369" createdVersion="8" refreshedVersion="8" minRefreshableVersion="3" recordCount="0" supportSubquery="1" supportAdvancedDrill="1" xr:uid="{C01FF8AD-E468-4EA2-8101-94CA783BBE99}">
  <cacheSource type="external" connectionId="8"/>
  <cacheFields count="3">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53009262" createdVersion="8" refreshedVersion="8" minRefreshableVersion="3" recordCount="0" supportSubquery="1" supportAdvancedDrill="1" xr:uid="{C4545D8E-9B38-4B49-88C5-1A7ADFBADAF1}">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Florida"/>
        <s v="Indiana"/>
        <s v="Maryland"/>
        <s v="New York"/>
        <s v="Wisconsin"/>
      </sharedItems>
    </cacheField>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5428241" createdVersion="8" refreshedVersion="8" minRefreshableVersion="3" recordCount="0" supportSubquery="1" supportAdvancedDrill="1" xr:uid="{35FB5961-97B6-4520-98B8-3DE5FEB3DAA5}">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 Customer]" caption="# Customer" numFmtId="0" hierarchy="48" level="32767"/>
    <cacheField name="[Measures].[# locations]" caption="# locations" numFmtId="0" hierarchy="4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oneField="1">
      <fieldsUsage count="1">
        <fieldUsage x="1"/>
      </fieldsUsage>
    </cacheHierarchy>
    <cacheHierarchy uniqueName="[Measures].[# locations]" caption="# locations" measure="1" displayFolder="" measureGroup="Calculations" count="0" oneField="1">
      <fieldsUsage count="1">
        <fieldUsage x="2"/>
      </fieldsUsage>
    </cacheHierarchy>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55787034" createdVersion="8" refreshedVersion="8" minRefreshableVersion="3" recordCount="0" supportSubquery="1" supportAdvancedDrill="1" xr:uid="{CADD8B56-E903-44A1-A15C-D15C4F1E68F1}">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Dim_Customer].[Age Range].[Age Range]" caption="Age Range" numFmtId="0" hierarchy="14" level="1">
      <sharedItems count="5">
        <s v="0 - 20"/>
        <s v="21 - 30"/>
        <s v="31 - 40"/>
        <s v="41 - 50"/>
        <s v="50 +"/>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2" memberValueDatatype="130" unbalanced="0">
      <fieldsUsage count="2">
        <fieldUsage x="-1"/>
        <fieldUsage x="1"/>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57175927" createdVersion="8" refreshedVersion="8" minRefreshableVersion="3" recordCount="0" supportSubquery="1" supportAdvancedDrill="1" xr:uid="{AAAA7DDB-0648-4D8C-B371-5A19394D1AE9}">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Dim_Customer].[Gender].[Gender]" caption="Gender" numFmtId="0" hierarchy="11" level="1">
      <sharedItems count="2">
        <s v="Female"/>
        <s v="Male"/>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1"/>
      </fieldsUsage>
    </cacheHierarchy>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58564813" createdVersion="8" refreshedVersion="8" minRefreshableVersion="3" recordCount="0" supportSubquery="1" supportAdvancedDrill="1" xr:uid="{EF20FCE8-7C6D-4FD6-8B7C-E13D9E0AA691}">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Measures].[COGS]" caption="COGS" numFmtId="0" hierarchy="38" level="32767"/>
    <cacheField name="[Measures].[Total Revenue]" caption="Total Revenue" numFmtId="0" hierarchy="37" level="32767"/>
    <cacheField name="[Measures].[Profit Margin]" caption="Profit Margin" numFmtId="0" hierarchy="39" level="32767"/>
    <cacheField name="[Measures].[% Profit Margin]" caption="% Profit Margin" numFmtId="0" hierarchy="40"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5"/>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oneField="1">
      <fieldsUsage count="1">
        <fieldUsage x="4"/>
      </fieldsUsage>
    </cacheHierarchy>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0185183" createdVersion="8" refreshedVersion="8" minRefreshableVersion="3" recordCount="0" supportSubquery="1" supportAdvancedDrill="1" xr:uid="{1916E686-6948-447F-8630-93C60A42C876}">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Date].[Month].[Month]" caption="Month" numFmtId="0" hierarchy="3" level="1">
      <sharedItems count="12">
        <s v="Jan"/>
        <s v="Feb"/>
        <s v="Mar"/>
        <s v="Apr"/>
        <s v="May"/>
        <s v="Jun"/>
        <s v="Jul"/>
        <s v="Aug"/>
        <s v="Sep"/>
        <s v="Oct"/>
        <s v="Nov"/>
        <s v="Dec"/>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1689815" createdVersion="8" refreshedVersion="8" minRefreshableVersion="3" recordCount="0" supportSubquery="1" supportAdvancedDrill="1" xr:uid="{F92AA369-03E7-4F5C-8170-F18F0410CDA7}">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Date].[Month].[Month]" caption="Month" numFmtId="0" hierarchy="3" level="1">
      <sharedItems count="12">
        <s v="Jan"/>
        <s v="Feb"/>
        <s v="Mar"/>
        <s v="Apr"/>
        <s v="May"/>
        <s v="Jun"/>
        <s v="Jul"/>
        <s v="Aug"/>
        <s v="Sep"/>
        <s v="Oct"/>
        <s v="Nov"/>
        <s v="Dec"/>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30787" createdVersion="8" refreshedVersion="8" minRefreshableVersion="3" recordCount="0" supportSubquery="1" supportAdvancedDrill="1" xr:uid="{8B850829-9777-44CC-8D93-4B697E340DE1}">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products_table].[Product Name].[Product Name]" caption="Product Name" numFmtId="0" hierarchy="30" level="1">
      <sharedItems count="6">
        <s v="Attorney Mist"/>
        <s v="Begin Brew"/>
        <s v="Common Splash"/>
        <s v="Eight Brew"/>
        <s v="Onto Dew"/>
        <s v="A Splash" u="1"/>
      </sharedItems>
    </cacheField>
    <cacheField name="[products_table].[Category].[Category]" caption="Category" numFmtId="0" hierarchy="31" level="1">
      <sharedItems count="8">
        <s v="Alcoholic Beverage"/>
        <s v="Coffee"/>
        <s v="Energy Drink"/>
        <s v="Juice"/>
        <s v="Soft Drink"/>
        <s v="Sports Drink"/>
        <s v="Tea"/>
        <s v="Water"/>
      </sharedItems>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4467593" createdVersion="8" refreshedVersion="8" minRefreshableVersion="3" recordCount="0" supportSubquery="1" supportAdvancedDrill="1" xr:uid="{03B22789-F1E9-4055-B10A-4BBCE0B47758}">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Measures].[Return Rate]" caption="Return Rate" numFmtId="0" hierarchy="50" level="32767"/>
    <cacheField name="[Measures].[Refund Rate]" caption="Refund Rate" numFmtId="0" hierarchy="43" level="32767"/>
    <cacheField name="[Measures].[# Products]" caption="# Products" numFmtId="0" hierarchy="44" level="32767"/>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2"/>
      </fieldsUsage>
    </cacheHierarchy>
    <cacheHierarchy uniqueName="[Measures].[# Products]" caption="# Products" measure="1" displayFolder="" measureGroup="Calculations" count="0" oneField="1">
      <fieldsUsage count="1">
        <fieldUsage x="3"/>
      </fieldsUsage>
    </cacheHierarchy>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oneField="1">
      <fieldsUsage count="1">
        <fieldUsage x="1"/>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5972225" createdVersion="8" refreshedVersion="8" minRefreshableVersion="3" recordCount="0" supportSubquery="1" supportAdvancedDrill="1" xr:uid="{DD3D1CC3-BA78-4A83-8200-4FB9D2EB52E6}">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California"/>
        <s v="Michigan"/>
        <s v="Missouri"/>
        <s v="Virginia"/>
        <s v="Washington"/>
      </sharedItems>
    </cacheField>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7361111" createdVersion="8" refreshedVersion="8" minRefreshableVersion="3" recordCount="0" supportSubquery="1" supportAdvancedDrill="1" xr:uid="{D1318D6E-93F9-4906-B65C-422C0B99BBF7}">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products_table].[Product Name].[Product Name]" caption="Product Name" numFmtId="0" hierarchy="30" level="1">
      <sharedItems count="6">
        <s v="Attorney Mist"/>
        <s v="Begin Brew"/>
        <s v="Common Splash"/>
        <s v="Eight Brew"/>
        <s v="Onto Dew"/>
        <s v="A Splash" u="1"/>
      </sharedItems>
    </cacheField>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476909722" createdVersion="8" refreshedVersion="8" minRefreshableVersion="3" recordCount="0" supportSubquery="1" supportAdvancedDrill="1" xr:uid="{7AC266D2-05ED-4E5F-A44A-82341CBC6BA0}">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products_table].[Product Name].[Product Name]" caption="Product Name" numFmtId="0" hierarchy="30" level="1">
      <sharedItems count="6">
        <s v="Attorney Mist"/>
        <s v="Begin Brew"/>
        <s v="Common Splash"/>
        <s v="Eight Brew"/>
        <s v="Onto Dew"/>
        <s v="A Splash" u="1"/>
      </sharedItems>
    </cacheField>
    <cacheField name="[products_table].[Category].[Category]" caption="Category" numFmtId="0" hierarchy="31" level="1">
      <sharedItems count="8">
        <s v="Alcoholic Beverage"/>
        <s v="Coffee"/>
        <s v="Energy Drink"/>
        <s v="Juice"/>
        <s v="Soft Drink"/>
        <s v="Sports Drink"/>
        <s v="Tea"/>
        <s v="Water"/>
      </sharedItems>
    </cacheField>
    <cacheField name="[Date].[Day].[Day]" caption="Day" numFmtId="0" hierarchy="5" level="1">
      <sharedItems count="7">
        <s v="Mon"/>
        <s v="Tue"/>
        <s v="Wed"/>
        <s v="Thu"/>
        <s v="Fri"/>
        <s v="Sat"/>
        <s v="Sun"/>
      </sharedItems>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2" memberValueDatatype="130" unbalanced="0">
      <fieldsUsage count="2">
        <fieldUsage x="-1"/>
        <fieldUsage x="4"/>
      </fieldsUsage>
    </cacheHierarchy>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5012384258" createdVersion="5" refreshedVersion="8" minRefreshableVersion="3" recordCount="0" supportSubquery="1" supportAdvancedDrill="1" xr:uid="{23525821-7275-4834-AD9C-0C24E549C5CE}">
  <cacheSource type="external" connectionId="8"/>
  <cacheFields count="4">
    <cacheField name="[Measures].[Total Revenue]" caption="Total Revenue" numFmtId="0" hierarchy="37" level="32767"/>
    <cacheField name="[Measures].[Total Targets]" caption="Total Targets" numFmtId="0" hierarchy="47" level="32767"/>
    <cacheField name="[Dim_SalesPerson].[Store Name].[Store Name]" caption="Store Name" numFmtId="0" hierarchy="17" level="1">
      <sharedItems count="10">
        <s v="Barron-Fleming"/>
        <s v="Berg-Trujillo"/>
        <s v="Lee-Myers"/>
        <s v="Lopez"/>
        <s v="Martinez"/>
        <s v="Miller"/>
        <s v="Myers-Lopez"/>
        <s v="Novak PLC"/>
        <s v="Thomas"/>
        <s v="Valdez"/>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oneField="1">
      <fieldsUsage count="1">
        <fieldUsage x="1"/>
      </fieldsUsage>
    </cacheHierarchy>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65013657406" createdVersion="5" refreshedVersion="8" minRefreshableVersion="3" recordCount="0" supportSubquery="1" supportAdvancedDrill="1" xr:uid="{EA230F86-2D52-45D9-90E9-7878846AA643}">
  <cacheSource type="external" connectionId="8"/>
  <cacheFields count="12">
    <cacheField name="[Measures].[Total Revenue]" caption="Total Revenue" numFmtId="0" hierarchy="37" level="32767"/>
    <cacheField name="[Measures].[COGS]" caption="COGS" numFmtId="0" hierarchy="38" level="32767"/>
    <cacheField name="[Measures].[Profit Margin]" caption="Profit Margin" numFmtId="0" hierarchy="39" level="32767"/>
    <cacheField name="[Measures].[% Profit Margin]" caption="% Profit Margin" numFmtId="0" hierarchy="40" level="32767"/>
    <cacheField name="[Measures].[# Transaction]" caption="# Transaction" numFmtId="0" hierarchy="41" level="32767"/>
    <cacheField name="[Measures].[Total Refund]" caption="Total Refund" numFmtId="0" hierarchy="42" level="32767"/>
    <cacheField name="[Measures].[Refund Rate]" caption="Refund Rate" numFmtId="0" hierarchy="43" level="32767"/>
    <cacheField name="[Measures].[# Products]" caption="# Products" numFmtId="0" hierarchy="44" level="32767"/>
    <cacheField name="[Measures].[Qty Returned]" caption="Qty Returned" numFmtId="0" hierarchy="45" level="32767"/>
    <cacheField name="[Measures].[Total Qty]" caption="Total Qty" numFmtId="0" hierarchy="46" level="32767"/>
    <cacheField name="[Measures].[Total Targets]" caption="Total Targets" numFmtId="0" hierarchy="47"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1"/>
      </fieldsUsage>
    </cacheHierarchy>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 caption="# Transaction"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7"/>
      </fieldsUsage>
    </cacheHierarchy>
    <cacheHierarchy uniqueName="[Measures].[Qty Returned]" caption="Qty Returned" measure="1" displayFolder="" measureGroup="Calculations" count="0" oneField="1">
      <fieldsUsage count="1">
        <fieldUsage x="8"/>
      </fieldsUsage>
    </cacheHierarchy>
    <cacheHierarchy uniqueName="[Measures].[Total Qty]" caption="Total Qty" measure="1" displayFolder="" measureGroup="Calculations" count="0" oneField="1">
      <fieldsUsage count="1">
        <fieldUsage x="9"/>
      </fieldsUsage>
    </cacheHierarchy>
    <cacheHierarchy uniqueName="[Measures].[Total Targets]" caption="Total Targets" measure="1" displayFolder="" measureGroup="Calculations" count="0" oneField="1">
      <fieldsUsage count="1">
        <fieldUsage x="10"/>
      </fieldsUsage>
    </cacheHierarchy>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678245138886" createdVersion="3" refreshedVersion="8" minRefreshableVersion="3" recordCount="0" supportSubquery="1" supportAdvancedDrill="1" xr:uid="{D9406BC3-8E72-4060-9018-1E4C085E5F51}">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47101466"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 amin" refreshedDate="45579.935879398145" createdVersion="3" refreshedVersion="8" minRefreshableVersion="3" recordCount="0" supportSubquery="1" supportAdvancedDrill="1" xr:uid="{77729B1D-0D93-40DF-A9B1-1C3629FB3B28}">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130" unbalanced="0"/>
    <cacheHierarchy uniqueName="[Date].[Custom]" caption="Custom" attribute="1" defaultMemberUniqueName="[Date].[Custom].[All]" allUniqueName="[Date].[Custom].[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Age Range]" caption="Age Range" attribute="1" defaultMemberUniqueName="[Dim_Customer].[Age Range].[All]" allUniqueName="[Dim_Customer].[Age Range].[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er Age]" caption="Customer Age" attribute="1" defaultMemberUniqueName="[Dim_SalesPerson].[Customer Age].[All]" allUniqueName="[Dim_SalesPerson].[Customer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fact_table" count="0">
      <extLst>
        <ext xmlns:x15="http://schemas.microsoft.com/office/spreadsheetml/2010/11/main" uri="{B97F6D7D-B522-45F9-BDA1-12C45D357490}">
          <x15:cacheHierarchy aggregatedColumn="20"/>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 caption="#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s]" caption="Total Targets" measure="1" displayFolder="" measureGroup="Calculations" count="0"/>
    <cacheHierarchy uniqueName="[Measures].[# Customer]" caption="# Customer" measure="1" displayFolder="" measureGroup="Calculations" count="0"/>
    <cacheHierarchy uniqueName="[Measures].[# locations]" caption="# locations"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872759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4FBEBB-5AA2-4263-8E79-B34B604C2386}" name="KPI" cacheId="1342" applyNumberFormats="0" applyBorderFormats="0" applyFontFormats="0" applyPatternFormats="0" applyAlignmentFormats="0" applyWidthHeightFormats="1" dataCaption="Values" tag="5d4226ad-de5c-4238-a279-8d088bfd114f" updatedVersion="8" minRefreshableVersion="3" useAutoFormatting="1" subtotalHiddenItems="1" itemPrintTitles="1" createdVersion="5" indent="0" outline="1" outlineData="1" multipleFieldFilters="0">
  <location ref="B3:L4"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numFmtId="166"/>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numFmtId="166"/>
  </dataFields>
  <formats count="2">
    <format dxfId="47">
      <pivotArea outline="0" collapsedLevelsAreSubtotals="1" fieldPosition="0">
        <references count="1">
          <reference field="4294967294" count="3" selected="0">
            <x v="0"/>
            <x v="1"/>
            <x v="2"/>
          </reference>
        </references>
      </pivotArea>
    </format>
    <format dxfId="48">
      <pivotArea outline="0" collapsedLevelsAreSubtotals="1" fieldPosition="0">
        <references count="1">
          <reference field="4294967294" count="1" selected="0">
            <x v="10"/>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82992E-F931-429E-9684-F0A56483FD1D}" name="PivotTable2" cacheId="1339" applyNumberFormats="0" applyBorderFormats="0" applyFontFormats="0" applyPatternFormats="0" applyAlignmentFormats="0" applyWidthHeightFormats="1" dataCaption="Values" tag="bfe8d116-b001-455b-9ff8-f9806b4741fb" updatedVersion="8" minRefreshableVersion="3" useAutoFormatting="1" subtotalHiddenItems="1" itemPrintTitles="1" createdVersion="5" indent="0" compact="0" compactData="0" multipleFieldFilters="0">
  <location ref="P3:R14"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formats count="2">
    <format dxfId="45">
      <pivotArea grandRow="1" outline="0" collapsedLevelsAreSubtotals="1" fieldPosition="0"/>
    </format>
    <format dxfId="46">
      <pivotArea outline="0" fieldPosition="0">
        <references count="1">
          <reference field="2" count="0" selected="0"/>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1CF6E3-0560-4DF6-A900-6C64264326B9}" name="PivotTable8" cacheId="1000" applyNumberFormats="0" applyBorderFormats="0" applyFontFormats="0" applyPatternFormats="0" applyAlignmentFormats="0" applyWidthHeightFormats="1" dataCaption="Values" tag="28e8370d-a0be-4a69-9d71-8bd306260827" updatedVersion="8" minRefreshableVersion="3" useAutoFormatting="1" subtotalHiddenItems="1" rowGrandTotals="0" colGrandTotals="0" itemPrintTitles="1" createdVersion="8" indent="0" compact="0" compactData="0" multipleFieldFilters="0" chartFormat="1">
  <location ref="B42:D46" firstHeaderRow="0" firstDataRow="1" firstDataCol="1"/>
  <pivotFields count="5">
    <pivotField dataField="1" compact="0" outline="0" subtotalTop="0" showAll="0" defaultSubtotal="0"/>
    <pivotField name="WeekType"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numFmtId="166"/>
    <dataField name="Total Revenue2" fld="4" subtotal="count" showDataAs="percentDiff" baseField="2" baseItem="1048828" numFmtId="167">
      <extLst>
        <ext xmlns:x14="http://schemas.microsoft.com/office/spreadsheetml/2009/9/main" uri="{E15A36E0-9728-4e99-A89B-3F7291B0FE68}">
          <x14:dataField sourceField="0" uniqueName="[__Xl2].[Measures].[Total Revenue]"/>
        </ext>
      </extLst>
    </dataField>
  </dataFields>
  <formats count="6">
    <format dxfId="39">
      <pivotArea type="all" dataOnly="0" outline="0" fieldPosition="0"/>
    </format>
    <format dxfId="40">
      <pivotArea outline="0" collapsedLevelsAreSubtotals="1" fieldPosition="0"/>
    </format>
    <format dxfId="41">
      <pivotArea outline="0" collapsedLevelsAreSubtotals="1" fieldPosition="0"/>
    </format>
    <format dxfId="42">
      <pivotArea outline="0" fieldPosition="0">
        <references count="1">
          <reference field="4294967294" count="1" selected="0">
            <x v="0"/>
          </reference>
        </references>
      </pivotArea>
    </format>
    <format dxfId="43">
      <pivotArea outline="0" fieldPosition="0">
        <references count="1">
          <reference field="4294967294" count="1">
            <x v="1"/>
          </reference>
        </references>
      </pivotArea>
    </format>
    <format dxfId="44">
      <pivotArea outline="0" fieldPosition="0">
        <references count="1">
          <reference field="4294967294" count="1" selected="0">
            <x v="1"/>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A7FDB2-8CA4-47D5-A9D3-BCF060EC2AD9}" name="PivotTable7"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B34:D36" firstHeaderRow="0" firstDataRow="1" firstDataCol="1"/>
  <pivotFields count="3">
    <pivotField dataField="1" compact="0" outline="0" subtotalTop="0" showAll="0" defaultSubtotal="0"/>
    <pivotField name="WeekType" axis="axisRow" compact="0" allDrilled="1" outline="0"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numFmtId="166"/>
    <dataField name="Total Revenue2" fld="2"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5">
    <format dxfId="34">
      <pivotArea type="all" dataOnly="0" outline="0" fieldPosition="0"/>
    </format>
    <format dxfId="35">
      <pivotArea outline="0" collapsedLevelsAreSubtotals="1" fieldPosition="0"/>
    </format>
    <format dxfId="36">
      <pivotArea outline="0" collapsedLevelsAreSubtotals="1" fieldPosition="0"/>
    </format>
    <format dxfId="37">
      <pivotArea outline="0" fieldPosition="0">
        <references count="1">
          <reference field="4294967294" count="1">
            <x v="1"/>
          </reference>
        </references>
      </pivotArea>
    </format>
    <format dxfId="38">
      <pivotArea outline="0" fieldPosition="0">
        <references count="1">
          <reference field="4294967294" count="1" selected="0">
            <x v="0"/>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45AB5B-70A1-4F4B-92AB-8C59F2FF71E3}" name="PivotTable6" cacheId="6" applyNumberFormats="0" applyBorderFormats="0" applyFontFormats="0" applyPatternFormats="0" applyAlignmentFormats="0" applyWidthHeightFormats="1" dataCaption="Values" tag="1f6ed00e-b230-4af5-80d8-54644362be4a" updatedVersion="8" minRefreshableVersion="3" useAutoFormatting="1" subtotalHiddenItems="1" rowGrandTotals="0" colGrandTotals="0" itemPrintTitles="1" createdVersion="8" indent="0" compact="0" compactData="0" multipleFieldFilters="0" chartFormat="1">
  <location ref="B24:C25" firstHeaderRow="0" firstDataRow="1" firstDataCol="0"/>
  <pivotFields count="2">
    <pivotField dataField="1" compact="0" outline="0" subtotalTop="0" showAll="0" defaultSubtotal="0"/>
    <pivotField dataField="1" compact="0" outline="0"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formats count="3">
    <format dxfId="31">
      <pivotArea type="all" dataOnly="0" outline="0" fieldPosition="0"/>
    </format>
    <format dxfId="32">
      <pivotArea outline="0" collapsedLevelsAreSubtotals="1" fieldPosition="0"/>
    </format>
    <format dxfId="33">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27C50D-69AC-44C6-AA4C-4702710B4E8D}" name="PivotTable1"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B2:D14" firstHeaderRow="0" firstDataRow="1" firstDataCol="1"/>
  <pivotFields count="3">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6">
    <format dxfId="25">
      <pivotArea type="all" dataOnly="0" outline="0" fieldPosition="0"/>
    </format>
    <format dxfId="26">
      <pivotArea outline="0" collapsedLevelsAreSubtotals="1" fieldPosition="0"/>
    </format>
    <format dxfId="27">
      <pivotArea field="0" type="button" dataOnly="0" labelOnly="1" outline="0" axis="axisRow" fieldPosition="0"/>
    </format>
    <format dxfId="28">
      <pivotArea dataOnly="0" labelOnly="1" outline="0" fieldPosition="0">
        <references count="1">
          <reference field="0" count="0"/>
        </references>
      </pivotArea>
    </format>
    <format dxfId="29">
      <pivotArea dataOnly="0" labelOnly="1" outline="0" fieldPosition="0">
        <references count="1">
          <reference field="4294967294" count="2">
            <x v="0"/>
            <x v="1"/>
          </reference>
        </references>
      </pivotArea>
    </format>
    <format dxfId="30">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6540ED-064C-4707-81A5-FD99346CB7D6}" name="PivotTable11" cacheId="1003" applyNumberFormats="0" applyBorderFormats="0" applyFontFormats="0" applyPatternFormats="0" applyAlignmentFormats="0" applyWidthHeightFormats="1" dataCaption="Values" tag="1e744579-cda3-4fe8-96fc-ab42022ff384" updatedVersion="8" minRefreshableVersion="3" useAutoFormatting="1" subtotalHiddenItems="1" rowGrandTotals="0" colGrandTotals="0" itemPrintTitles="1" createdVersion="8" indent="0" compact="0" compactData="0" multipleFieldFilters="0" chartFormat="1">
  <location ref="B62:D69" firstHeaderRow="0" firstDataRow="1" firstDataCol="1"/>
  <pivotFields count="5">
    <pivotField dataField="1" compact="0" outline="0" subtotalTop="0" showAll="0" defaultSubtotal="0"/>
    <pivotField name="WeekType"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7">
    <i>
      <x/>
    </i>
    <i>
      <x v="1"/>
    </i>
    <i>
      <x v="2"/>
    </i>
    <i>
      <x v="3"/>
    </i>
    <i>
      <x v="4"/>
    </i>
    <i>
      <x v="5"/>
    </i>
    <i>
      <x v="6"/>
    </i>
  </rowItems>
  <colFields count="1">
    <field x="-2"/>
  </colFields>
  <colItems count="2">
    <i>
      <x/>
    </i>
    <i i="1">
      <x v="1"/>
    </i>
  </colItems>
  <dataFields count="2">
    <dataField fld="0" subtotal="count" baseField="0" baseItem="0" numFmtId="166"/>
    <dataField name="Total Revenue2" fld="4" subtotal="count" showDataAs="percentDiff" baseField="3" baseItem="1048828" numFmtId="167">
      <extLst>
        <ext xmlns:x14="http://schemas.microsoft.com/office/spreadsheetml/2009/9/main" uri="{E15A36E0-9728-4e99-A89B-3F7291B0FE68}">
          <x14:dataField sourceField="0" uniqueName="[__Xl2].[Measures].[Total Revenue]"/>
        </ext>
      </extLst>
    </dataField>
  </dataFields>
  <formats count="6">
    <format dxfId="19">
      <pivotArea type="all" dataOnly="0" outline="0" fieldPosition="0"/>
    </format>
    <format dxfId="20">
      <pivotArea outline="0" collapsedLevelsAreSubtotals="1" fieldPosition="0"/>
    </format>
    <format dxfId="21">
      <pivotArea outline="0" collapsedLevelsAreSubtotals="1" fieldPosition="0"/>
    </format>
    <format dxfId="22">
      <pivotArea outline="0" fieldPosition="0">
        <references count="1">
          <reference field="4294967294" count="1" selected="0">
            <x v="0"/>
          </reference>
        </references>
      </pivotArea>
    </format>
    <format dxfId="23">
      <pivotArea outline="0" fieldPosition="0">
        <references count="1">
          <reference field="4294967294" count="1">
            <x v="1"/>
          </reference>
        </references>
      </pivotArea>
    </format>
    <format dxfId="24">
      <pivotArea outline="0" fieldPosition="0">
        <references count="1">
          <reference field="4294967294" count="1" selected="0">
            <x v="1"/>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5B2ACF-E1D9-4454-BD7B-2EADD43236B8}" name="WeekDay" cacheId="1306" applyNumberFormats="0" applyBorderFormats="0" applyFontFormats="0" applyPatternFormats="0" applyAlignmentFormats="0" applyWidthHeightFormats="1" dataCaption="Values" tag="ee489c01-b0ee-4ca7-ad0d-f7b4f9690739" updatedVersion="8" minRefreshableVersion="3" useAutoFormatting="1" subtotalHiddenItems="1" rowGrandTotals="0" colGrandTotals="0" itemPrintTitles="1" createdVersion="8" indent="0" compact="0" compactData="0" multipleFieldFilters="0" chartFormat="18">
  <location ref="BX7:BY14" firstHeaderRow="1" firstDataRow="1" firstDataCol="1"/>
  <pivotFields count="5">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compact="0" allDrilled="1" outline="0"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7">
        <item x="0"/>
        <item x="1"/>
        <item x="2"/>
        <item x="3"/>
        <item x="4"/>
        <item x="5"/>
        <item x="6"/>
      </items>
    </pivotField>
  </pivotFields>
  <rowFields count="1">
    <field x="4"/>
  </rowFields>
  <rowItems count="7">
    <i>
      <x/>
    </i>
    <i>
      <x v="1"/>
    </i>
    <i>
      <x v="2"/>
    </i>
    <i>
      <x v="3"/>
    </i>
    <i>
      <x v="4"/>
    </i>
    <i>
      <x v="5"/>
    </i>
    <i>
      <x v="6"/>
    </i>
  </rowItems>
  <colItems count="1">
    <i/>
  </colItems>
  <dataFields count="1">
    <dataField fld="1" subtotal="count" baseField="0" baseItem="0" numFmtId="171"/>
  </dataFields>
  <formats count="2">
    <format dxfId="2">
      <pivotArea dataOnly="0" labelOnly="1" outline="0" axis="axisValues" fieldPosition="0"/>
    </format>
    <format dxfId="3">
      <pivotArea outline="0" collapsedLevelsAreSubtotals="1" fieldPosition="0"/>
    </format>
  </formats>
  <chartFormats count="3">
    <chartFormat chart="8"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61099E-2F5F-4547-A868-8F4D7BE0DD65}" name="PivotTable8" cacheId="1294" applyNumberFormats="0" applyBorderFormats="0" applyFontFormats="0" applyPatternFormats="0" applyAlignmentFormats="0" applyWidthHeightFormats="1" dataCaption="Values" tag="ee489c01-b0ee-4ca7-ad0d-f7b4f9690739" updatedVersion="8" minRefreshableVersion="3" useAutoFormatting="1" subtotalHiddenItems="1" rowGrandTotals="0" colGrandTotals="0" itemPrintTitles="1" createdVersion="8" indent="0" compact="0" compactData="0" multipleFieldFilters="0" chartFormat="14">
  <location ref="BS6:BT14"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1">
    <field x="3"/>
  </rowFields>
  <rowItems count="8">
    <i>
      <x v="3"/>
    </i>
    <i>
      <x/>
    </i>
    <i>
      <x v="1"/>
    </i>
    <i>
      <x v="2"/>
    </i>
    <i>
      <x v="7"/>
    </i>
    <i>
      <x v="6"/>
    </i>
    <i>
      <x v="5"/>
    </i>
    <i>
      <x v="4"/>
    </i>
  </rowItems>
  <colItems count="1">
    <i/>
  </colItems>
  <dataFields count="1">
    <dataField fld="1" subtotal="count" baseField="0" baseItem="0" numFmtId="171"/>
  </dataFields>
  <formats count="2">
    <format dxfId="4">
      <pivotArea dataOnly="0" labelOnly="1" outline="0" axis="axisValues" fieldPosition="0"/>
    </format>
    <format dxfId="5">
      <pivotArea outline="0" collapsedLevelsAreSubtotals="1" fieldPosition="0"/>
    </format>
  </formats>
  <chartFormats count="2">
    <chartFormat chart="8"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28E325-DF10-4937-8165-02A6FEBE0FB8}" name="AllProducts" cacheId="1225" applyNumberFormats="0" applyBorderFormats="0" applyFontFormats="0" applyPatternFormats="0" applyAlignmentFormats="0" applyWidthHeightFormats="1" dataCaption="Values" tag="0721c8fd-f5b5-483a-bc93-9a1b69ba3486" updatedVersion="8" minRefreshableVersion="3" useAutoFormatting="1" subtotalHiddenItems="1" rowGrandTotals="0" colGrandTotals="0" itemPrintTitles="1" createdVersion="8" indent="0" compact="0" compactData="0" multipleFieldFilters="0" chartFormat="4">
  <location ref="BL7:BN107" firstHeaderRow="0" firstDataRow="1" firstDataCol="1"/>
  <pivotFields count="5">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1" subtotal="count" baseField="0" baseItem="0" numFmtId="171"/>
    <dataField fld="3" subtotal="count" baseField="0" baseItem="0"/>
  </dataFields>
  <formats count="4">
    <format dxfId="15">
      <pivotArea outline="0" fieldPosition="0">
        <references count="1">
          <reference field="2" count="1" selected="0">
            <x v="0"/>
          </reference>
        </references>
      </pivotArea>
    </format>
    <format dxfId="16">
      <pivotArea dataOnly="0" labelOnly="1" outline="0" axis="axisValues" fieldPosition="0"/>
    </format>
    <format dxfId="17">
      <pivotArea outline="0" collapsedLevelsAreSubtotals="1" fieldPosition="0"/>
    </format>
    <format dxfId="18">
      <pivotArea outline="0" fieldPosition="0">
        <references count="1">
          <reference field="4294967294" count="1" selected="0">
            <x v="1"/>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25112B-4F3A-4A0F-93CF-62BE986D4AEE}" name="TopProducts" cacheId="1303" applyNumberFormats="0" applyBorderFormats="0" applyFontFormats="0" applyPatternFormats="0" applyAlignmentFormats="0" applyWidthHeightFormats="1" dataCaption="Values" tag="ee489c01-b0ee-4ca7-ad0d-f7b4f9690739" updatedVersion="8" minRefreshableVersion="3" useAutoFormatting="1" subtotalHiddenItems="1" rowGrandTotals="0" colGrandTotals="0" itemPrintTitles="1" createdVersion="8" indent="0" compact="0" compactData="0" multipleFieldFilters="0" chartFormat="4">
  <location ref="BH7:BI12" firstHeaderRow="1" firstDataRow="1" firstDataCol="1"/>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1"/>
    </i>
    <i>
      <x v="2"/>
    </i>
    <i>
      <x v="4"/>
    </i>
    <i>
      <x v="3"/>
    </i>
    <i>
      <x/>
    </i>
  </rowItems>
  <colItems count="1">
    <i/>
  </colItems>
  <dataFields count="1">
    <dataField fld="1" subtotal="count" baseField="0" baseItem="0" numFmtId="171"/>
  </dataFields>
  <formats count="3">
    <format dxfId="12">
      <pivotArea outline="0" fieldPosition="0">
        <references count="1">
          <reference field="2" count="1" selected="0">
            <x v="5"/>
          </reference>
        </references>
      </pivotArea>
    </format>
    <format dxfId="13">
      <pivotArea dataOnly="0" labelOnly="1" outline="0" axis="axisValues" fieldPosition="0"/>
    </format>
    <format dxfId="14">
      <pivotArea outline="0" collapsedLevelsAreSubtotals="1" fieldPosition="0"/>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ADA0AC-3622-49D5-98C0-95C2F332E4E7}" name="topcustomer" cacheId="1264" applyNumberFormats="0" applyBorderFormats="0" applyFontFormats="0" applyPatternFormats="0" applyAlignmentFormats="0" applyWidthHeightFormats="1" dataCaption="Values" tag="ce7f3754-2ae8-499b-816e-0afe34b92308" updatedVersion="8" minRefreshableVersion="3" useAutoFormatting="1" subtotalHiddenItems="1" rowGrandTotals="0" colGrandTotals="0" itemPrintTitles="1" createdVersion="8" indent="0" compact="0" compactData="0" multipleFieldFilters="0">
  <location ref="C9:D14"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26A1B9A-C235-4633-A3A6-72C13501F47F}" name="customerAgeGroup" cacheId="1279" applyNumberFormats="0" applyBorderFormats="0" applyFontFormats="0" applyPatternFormats="0" applyAlignmentFormats="0" applyWidthHeightFormats="1" dataCaption="Values" tag="efcb4e42-3b68-405c-a4a3-63fb671aa88d" updatedVersion="8" minRefreshableVersion="3" useAutoFormatting="1" subtotalHiddenItems="1" rowGrandTotals="0" colGrandTotals="0" itemPrintTitles="1" createdVersion="8" indent="0" compact="0" compactData="0" multipleFieldFilters="0" chartFormat="6">
  <location ref="AH7:AI12" firstHeaderRow="1" firstDataRow="1" firstDataCol="1"/>
  <pivotFields count="4">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5">
    <i>
      <x/>
    </i>
    <i>
      <x v="1"/>
    </i>
    <i>
      <x v="2"/>
    </i>
    <i>
      <x v="3"/>
    </i>
    <i>
      <x v="4"/>
    </i>
  </rowItems>
  <colItems count="1">
    <i/>
  </colItems>
  <dataFields count="1">
    <dataField fld="2" subtotal="count" baseField="0" baseItem="0" numFmtId="166"/>
  </dataFields>
  <formats count="1">
    <format dxfId="1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6DB9B5F-A7E4-4273-8E31-0B0138B666E3}" name="ProductKPI" cacheId="1297" applyNumberFormats="0" applyBorderFormats="0" applyFontFormats="0" applyPatternFormats="0" applyAlignmentFormats="0" applyWidthHeightFormats="1" dataCaption="Values" tag="b15e0200-8ebf-498e-97c8-e69de1bd1fb6" updatedVersion="8" minRefreshableVersion="3" useAutoFormatting="1" subtotalHiddenItems="1" rowGrandTotals="0" colGrandTotals="0" itemPrintTitles="1" createdVersion="8" indent="0" compact="0" compactData="0" multipleFieldFilters="0" chartFormat="4">
  <location ref="BB7:BD8" firstHeaderRow="0" firstDataRow="1" firstDataCol="0"/>
  <pivotFields count="5">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numFmtId="10"/>
    <dataField fld="2" subtotal="count" baseField="0" baseItem="0"/>
    <dataField fld="3" subtotal="count" baseField="0" baseItem="0"/>
  </dataFields>
  <formats count="2">
    <format dxfId="9">
      <pivotArea outline="0" collapsedLevelsAreSubtotals="1" fieldPosition="0"/>
    </format>
    <format dxfId="10">
      <pivotArea outline="0" fieldPosition="0">
        <references count="1">
          <reference field="4294967294" count="1" selected="0">
            <x v="2"/>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FC8E6C-DCB2-4237-A6A6-27B62F4DAE26}" name="bottomlocation" cacheId="1273" applyNumberFormats="0" applyBorderFormats="0" applyFontFormats="0" applyPatternFormats="0" applyAlignmentFormats="0" applyWidthHeightFormats="1" dataCaption="Values" tag="15e816e0-7136-4da2-9b42-22e648b6827f" updatedVersion="8" minRefreshableVersion="3" useAutoFormatting="1" subtotalHiddenItems="1" rowGrandTotals="0" colGrandTotals="0" itemPrintTitles="1" createdVersion="8" indent="0" compact="0" compactData="0" multipleFieldFilters="0">
  <location ref="F18:G2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5" iMeasureHier="39">
      <autoFilter ref="A1">
        <filterColumn colId="0">
          <top10 top="0" val="5" filterVal="5"/>
        </filterColumn>
      </autoFilter>
    </filter>
    <filter fld="0" type="count" id="2" iMeasureHier="39">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53697AE-A2F7-4EEA-8A0A-61DDFC395C5A}" name="Gender" cacheId="1282" applyNumberFormats="0" applyBorderFormats="0" applyFontFormats="0" applyPatternFormats="0" applyAlignmentFormats="0" applyWidthHeightFormats="1" dataCaption="Values" tag="70f8d00b-928b-46c6-b01e-5447020e0159" updatedVersion="8" minRefreshableVersion="3" useAutoFormatting="1" subtotalHiddenItems="1" rowGrandTotals="0" colGrandTotals="0" itemPrintTitles="1" createdVersion="8" indent="0" compact="0" compactData="0" multipleFieldFilters="0">
  <location ref="Q5:R7" firstHeaderRow="1" firstDataRow="1" firstDataCol="1"/>
  <pivotFields count="4">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2">
    <i>
      <x/>
    </i>
    <i>
      <x v="1"/>
    </i>
  </rowItems>
  <colItems count="1">
    <i/>
  </colItems>
  <dataFields count="1">
    <dataField fld="2" subtotal="count" showDataAs="percentOfTotal" baseField="0" baseItem="0" numFmtId="1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8A4004-24BC-43CB-8F7E-CA821A3AB0CE}" name="customer&amp;locations" cacheId="1276" applyNumberFormats="0" applyBorderFormats="0" applyFontFormats="0" applyPatternFormats="0" applyAlignmentFormats="0" applyWidthHeightFormats="1" dataCaption="Values" tag="44915d68-99c0-4b51-aad1-f707cd677ce4" updatedVersion="8" minRefreshableVersion="3" useAutoFormatting="1" subtotalHiddenItems="1" rowGrandTotals="0" colGrandTotals="0" itemPrintTitles="1" createdVersion="8" indent="0" compact="0" compactData="0" multipleFieldFilters="0">
  <location ref="F34:G35" firstHeaderRow="0" firstDataRow="1" firstDataCol="0"/>
  <pivotFields count="4">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2"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D857FCB-7DC0-4B15-AF5F-8E14C50463D6}" name="KpiProduct" cacheId="1285" applyNumberFormats="0" applyBorderFormats="0" applyFontFormats="0" applyPatternFormats="0" applyAlignmentFormats="0" applyWidthHeightFormats="1" dataCaption="Values" tag="c1d1fbb2-a37c-4dd4-8b5e-b434a7dd8f2e" updatedVersion="8" minRefreshableVersion="3" useAutoFormatting="1" subtotalHiddenItems="1" rowGrandTotals="0" colGrandTotals="0" itemPrintTitles="1" createdVersion="8" indent="0" compact="0" compactData="0" multipleFieldFilters="0">
  <location ref="K3:N4" firstHeaderRow="0" firstDataRow="1" firstDataCol="0"/>
  <pivotFields count="6">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4">
    <i>
      <x/>
    </i>
    <i i="1">
      <x v="1"/>
    </i>
    <i i="2">
      <x v="2"/>
    </i>
    <i i="3">
      <x v="3"/>
    </i>
  </colItems>
  <dataFields count="4">
    <dataField fld="1" subtotal="count" baseField="0" baseItem="0" numFmtId="166"/>
    <dataField fld="2" subtotal="count" baseField="0" baseItem="0" numFmtId="166"/>
    <dataField fld="3" subtotal="count" baseField="0" baseItem="0" numFmtId="166"/>
    <dataField fld="4" subtotal="count" baseField="0" baseItem="0"/>
  </dataFields>
  <formats count="1">
    <format dxfId="8">
      <pivotArea outline="0" fieldPosition="0">
        <references count="1">
          <reference field="4294967294" count="3" selected="0">
            <x v="0"/>
            <x v="1"/>
            <x v="2"/>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F5A56AE-2EA7-440C-9FC4-B9E619424E0B}" name="MonthMargin" cacheId="1288" applyNumberFormats="0" applyBorderFormats="0" applyFontFormats="0" applyPatternFormats="0" applyAlignmentFormats="0" applyWidthHeightFormats="1" dataCaption="Values" tag="e6d5e42f-b30a-4194-9896-b4e9facc7462" updatedVersion="8" minRefreshableVersion="3" useAutoFormatting="1" subtotalHiddenItems="1" rowGrandTotals="0" colGrandTotals="0" itemPrintTitles="1" createdVersion="8" indent="0" compact="0" compactData="0" multipleFieldFilters="0">
  <location ref="AS7:AT19" firstHeaderRow="1" firstDataRow="1" firstDataCol="1"/>
  <pivotFields count="4">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2" subtotal="count" baseField="0" baseItem="0" numFmtId="166"/>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DB6202F-5DA5-400E-B8A2-47347E41D5A9}" name="toplocation" cacheId="1300" applyNumberFormats="0" applyBorderFormats="0" applyFontFormats="0" applyPatternFormats="0" applyAlignmentFormats="0" applyWidthHeightFormats="1" dataCaption="Values" tag="1177f24a-8cd6-4da9-9b1c-a812844b9c91" updatedVersion="8" minRefreshableVersion="3" useAutoFormatting="1" subtotalHiddenItems="1" rowGrandTotals="0" colGrandTotals="0" itemPrintTitles="1" createdVersion="8" indent="0" compact="0" compactData="0" multipleFieldFilters="0">
  <location ref="C18:D2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6DB43E4-B8F9-4BED-977A-BE83D78A89DE}" name="MonthMargin%" cacheId="1291" applyNumberFormats="0" applyBorderFormats="0" applyFontFormats="0" applyPatternFormats="0" applyAlignmentFormats="0" applyWidthHeightFormats="1" dataCaption="Values" tag="bcf59e12-c02a-4241-b54e-4c992c058786" updatedVersion="8" minRefreshableVersion="3" useAutoFormatting="1" subtotalHiddenItems="1" rowGrandTotals="0" colGrandTotals="0" itemPrintTitles="1" createdVersion="8" indent="0" compact="0" compactData="0" multipleFieldFilters="0">
  <location ref="AO7:AP19" firstHeaderRow="1" firstDataRow="1" firstDataCol="1"/>
  <pivotFields count="4">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2" subtotal="count" showDataAs="percentDiff" baseField="1" baseItem="1048828" numFmtId="167"/>
  </dataFields>
  <formats count="1">
    <format dxfId="7">
      <pivotArea outline="0" collapsedLevelsAreSubtotals="1" fieldPosition="0"/>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2C811A8-3A16-4226-BB57-28613FE1EB34}" name="bottomcustomer" cacheId="1270" applyNumberFormats="0" applyBorderFormats="0" applyFontFormats="0" applyPatternFormats="0" applyAlignmentFormats="0" applyWidthHeightFormats="1" dataCaption="Values" tag="1460e090-a5cf-4bcb-9cfa-fd9c851e8294" updatedVersion="8" minRefreshableVersion="3" useAutoFormatting="1" subtotalHiddenItems="1" rowGrandTotals="0" colGrandTotals="0" itemPrintTitles="1" createdVersion="8" indent="0" compact="0" compactData="0" multipleFieldFilters="0">
  <location ref="F9:G14"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635BDA4-A840-48B9-AD04-B6CD1624EE37}" name="averageage" cacheId="1267" applyNumberFormats="0" applyBorderFormats="0" applyFontFormats="0" applyPatternFormats="0" applyAlignmentFormats="0" applyWidthHeightFormats="1" dataCaption="Values" tag="6b736e28-c7ca-42be-a99f-d14a0b819719" updatedVersion="8" minRefreshableVersion="3" useAutoFormatting="1" subtotalHiddenItems="1" rowGrandTotals="0" colGrandTotals="0" itemPrintTitles="1" createdVersion="8" indent="0" compact="0" compactData="0" multipleFieldFilters="0">
  <location ref="AK7:AK8" firstHeaderRow="1" firstDataRow="1" firstDataCol="0"/>
  <pivotFields count="3">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Average of Customer Age" fld="1" subtotal="average" baseField="0" baseItem="0" numFmtId="172"/>
  </dataFields>
  <formats count="1">
    <format dxfId="6">
      <pivotArea outline="0" collapsedLevelsAreSubtotals="1" fieldPosition="0"/>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FDB79E-5075-40ED-B139-966F36B41FD7}" sourceName="[Date].[Month]">
  <pivotTables>
    <pivotTable tabId="4" name="PivotTable2"/>
    <pivotTable tabId="4" name="KPI"/>
  </pivotTables>
  <data>
    <olap pivotCacheId="1247101466">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2E38C2C6-0CF9-4026-9AD8-E967A84CE95C}" sourceName="[Date].[Month]">
  <pivotTables>
    <pivotTable tabId="12" name="topcustomer"/>
    <pivotTable tabId="12" name="AllProducts"/>
    <pivotTable tabId="12" name="averageage"/>
    <pivotTable tabId="12" name="bottomcustomer"/>
    <pivotTable tabId="12" name="bottomlocation"/>
    <pivotTable tabId="12" name="customer&amp;locations"/>
    <pivotTable tabId="12" name="customerAgeGroup"/>
    <pivotTable tabId="12" name="Gender"/>
    <pivotTable tabId="12" name="KpiProduct"/>
    <pivotTable tabId="12" name="PivotTable8"/>
    <pivotTable tabId="12" name="ProductKPI"/>
    <pivotTable tabId="12" name="toplocation"/>
    <pivotTable tabId="12" name="TopProducts"/>
    <pivotTable tabId="12" name="WeekDay"/>
  </pivotTables>
  <data>
    <olap pivotCacheId="887275954">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6C52ECF-B5D2-4F12-ADA7-C13F93CFE8DD}" sourceName="[products_table].[Category]">
  <pivotTables>
    <pivotTable tabId="12" name="topcustomer"/>
    <pivotTable tabId="12" name="averageage"/>
    <pivotTable tabId="12" name="bottomcustomer"/>
    <pivotTable tabId="12" name="bottomlocation"/>
    <pivotTable tabId="12" name="customer&amp;locations"/>
    <pivotTable tabId="12" name="customerAgeGroup"/>
    <pivotTable tabId="12" name="Gender"/>
    <pivotTable tabId="12" name="KpiProduct"/>
    <pivotTable tabId="12" name="MonthMargin"/>
    <pivotTable tabId="12" name="MonthMargin%"/>
    <pivotTable tabId="12" name="PivotTable8"/>
    <pivotTable tabId="12" name="ProductKPI"/>
    <pivotTable tabId="12" name="toplocation"/>
    <pivotTable tabId="12" name="TopProducts"/>
    <pivotTable tabId="12" name="WeekDay"/>
  </pivotTables>
  <data>
    <olap pivotCacheId="887275954">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E9DE2E5-299E-4098-9138-7A23593A4982}" cache="Slicer_Month" caption="Filter By Month" columnCount="4" level="1" style="calender"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3EED131-B726-4448-8B1D-92160ABA0743}" cache="Slicer_Month1" caption="Month" columnCount="2" level="1" style="slicers" rowHeight="234950"/>
  <slicer name="Category" xr10:uid="{6450126C-5F5A-4E70-BF0B-E0C04EBC7528}" cache="Slicer_Category" caption="Category" level="1" style="slice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2CCBF0EF-0F9C-4BD8-B14A-0DAA33DC3833}">
  <we:reference id="wa200004689" version="1.0.0.0" store="en-GB" storeType="OMEX"/>
  <we:alternateReferences>
    <we:reference id="wa200004689" version="1.0.0.0" store="wa200004689" storeType="OMEX"/>
  </we:alternateReferences>
  <we:properties>
    <we:property name="SourceData" value="{&quot;range&quot;:&quot;Analysis!T3:V14&quot;,&quot;worksheetId&quot;:&quot;{CFB33AF8-3AA9-4D7C-855A-8E07EC2DE302}&quot;}"/>
    <we:property name="ZBILicenseSettings" value="{&quot;userInfo&quot;:{&quot;name&quot;:&quot;amin amin&quot;,&quot;email&quot;:&quot;aminhamin@hotmail.com&quot;,&quot;userId&quot;:&quot;00000000-0000-0000-8443-41730366e5b0&quot;,&quot;organizationId&quot;:&quot;9188040d-6c67-4c5b-b112-36a304b66dad&quot;,&quot;isViewer&quot;:false,&quot;lastDisplayedOverlay&quot;:&quot;Fri, 11 Oct 2024 09:05:44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5,&quot;titleFontColor&quot;:&quot;#3C5662&quot;,&quot;titleText&quot;:&quot;Total Revenue vs Total Targets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0,&quot;categorySort&quot;:0,&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s&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47E22FC0-AF92-4B23-820A-541BCCC88AA9}"/>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6" Type="http://schemas.openxmlformats.org/officeDocument/2006/relationships/pivotTable" Target="../pivotTables/pivotTable23.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pivotTable" Target="../pivotTables/pivotTable2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ivotTable" Target="../pivotTables/pivotTable21.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3.vml"/><Relationship Id="rId7" Type="http://schemas.openxmlformats.org/officeDocument/2006/relationships/ctrlProp" Target="../ctrlProps/ctrlProp4.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10" Type="http://schemas.microsoft.com/office/2007/relationships/slicer" Target="../slicers/slicer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33AF8-3AA9-4D7C-855A-8E07EC2DE302}">
  <sheetPr codeName="Sheet2"/>
  <dimension ref="B3:V14"/>
  <sheetViews>
    <sheetView showGridLines="0" topLeftCell="H1" workbookViewId="0">
      <selection activeCell="P3" sqref="P3:R14"/>
    </sheetView>
  </sheetViews>
  <sheetFormatPr defaultRowHeight="14.4" x14ac:dyDescent="0.3"/>
  <cols>
    <col min="2" max="2" width="13.109375" bestFit="1" customWidth="1"/>
    <col min="3" max="3" width="6.21875" bestFit="1" customWidth="1"/>
    <col min="4" max="4" width="12.109375" bestFit="1" customWidth="1"/>
    <col min="5" max="5" width="14.109375" bestFit="1" customWidth="1"/>
    <col min="6" max="6" width="12.21875" bestFit="1" customWidth="1"/>
    <col min="7" max="7" width="11.77734375" bestFit="1" customWidth="1"/>
    <col min="8" max="8" width="11.33203125" bestFit="1" customWidth="1"/>
    <col min="9" max="9" width="9.88671875" bestFit="1" customWidth="1"/>
    <col min="10" max="10" width="12.21875" bestFit="1" customWidth="1"/>
    <col min="11" max="11" width="8.6640625" bestFit="1" customWidth="1"/>
    <col min="12" max="12" width="11.77734375" bestFit="1" customWidth="1"/>
    <col min="16" max="16" width="13.5546875" bestFit="1" customWidth="1"/>
    <col min="17" max="17" width="13.109375" bestFit="1" customWidth="1"/>
    <col min="18" max="25" width="11.77734375" bestFit="1" customWidth="1"/>
  </cols>
  <sheetData>
    <row r="3" spans="2:22" x14ac:dyDescent="0.3">
      <c r="B3" t="s">
        <v>11</v>
      </c>
      <c r="C3" t="s">
        <v>12</v>
      </c>
      <c r="D3" t="s">
        <v>13</v>
      </c>
      <c r="E3" t="s">
        <v>14</v>
      </c>
      <c r="F3" t="s">
        <v>15</v>
      </c>
      <c r="G3" t="s">
        <v>16</v>
      </c>
      <c r="H3" t="s">
        <v>17</v>
      </c>
      <c r="I3" t="s">
        <v>18</v>
      </c>
      <c r="J3" t="s">
        <v>19</v>
      </c>
      <c r="K3" t="s">
        <v>20</v>
      </c>
      <c r="L3" t="s">
        <v>21</v>
      </c>
      <c r="P3" s="8" t="s">
        <v>0</v>
      </c>
      <c r="Q3" t="s">
        <v>11</v>
      </c>
      <c r="R3" t="s">
        <v>21</v>
      </c>
      <c r="T3" t="str">
        <f>P3</f>
        <v>Store Name</v>
      </c>
      <c r="U3" t="str">
        <f>Q3</f>
        <v>Total Revenue</v>
      </c>
      <c r="V3" t="str">
        <f>R3</f>
        <v>Total Targets</v>
      </c>
    </row>
    <row r="4" spans="2:22" x14ac:dyDescent="0.3">
      <c r="B4" s="9">
        <v>5446809.4700000202</v>
      </c>
      <c r="C4" s="9">
        <v>3149297.4099999927</v>
      </c>
      <c r="D4" s="9">
        <v>2297512.0600000275</v>
      </c>
      <c r="E4" s="2">
        <v>0.42180878047126164</v>
      </c>
      <c r="F4" s="3">
        <v>20000</v>
      </c>
      <c r="G4" s="1">
        <v>438297.51000000123</v>
      </c>
      <c r="H4" s="2">
        <v>8.0468669303389667E-2</v>
      </c>
      <c r="I4" s="3">
        <v>100</v>
      </c>
      <c r="J4" s="3">
        <v>48662</v>
      </c>
      <c r="K4" s="3">
        <v>606148</v>
      </c>
      <c r="L4" s="9">
        <v>5254990</v>
      </c>
      <c r="P4" t="s">
        <v>9</v>
      </c>
      <c r="Q4" s="9">
        <v>546574.63</v>
      </c>
      <c r="R4" s="9">
        <v>422011</v>
      </c>
      <c r="T4" t="str">
        <f t="shared" ref="T4:T13" si="0">P4</f>
        <v>Barron-Fleming</v>
      </c>
      <c r="U4">
        <f t="shared" ref="U4:U13" si="1">Q4</f>
        <v>546574.63</v>
      </c>
      <c r="V4">
        <f t="shared" ref="V4:V13" si="2">R4</f>
        <v>422011</v>
      </c>
    </row>
    <row r="5" spans="2:22" x14ac:dyDescent="0.3">
      <c r="P5" t="s">
        <v>6</v>
      </c>
      <c r="Q5" s="9">
        <v>526187</v>
      </c>
      <c r="R5" s="9">
        <v>600510</v>
      </c>
      <c r="T5" t="str">
        <f t="shared" si="0"/>
        <v>Berg-Trujillo</v>
      </c>
      <c r="U5">
        <f t="shared" si="1"/>
        <v>526187</v>
      </c>
      <c r="V5">
        <f t="shared" si="2"/>
        <v>600510</v>
      </c>
    </row>
    <row r="6" spans="2:22" x14ac:dyDescent="0.3">
      <c r="P6" t="s">
        <v>8</v>
      </c>
      <c r="Q6" s="9">
        <v>548423.81999999995</v>
      </c>
      <c r="R6" s="9">
        <v>418186</v>
      </c>
      <c r="T6" t="str">
        <f t="shared" si="0"/>
        <v>Lee-Myers</v>
      </c>
      <c r="U6">
        <f t="shared" si="1"/>
        <v>548423.81999999995</v>
      </c>
      <c r="V6">
        <f t="shared" si="2"/>
        <v>418186</v>
      </c>
    </row>
    <row r="7" spans="2:22" ht="15.6" x14ac:dyDescent="0.3">
      <c r="B7" s="5"/>
      <c r="P7" t="s">
        <v>10</v>
      </c>
      <c r="Q7" s="9">
        <v>545095.25999999989</v>
      </c>
      <c r="R7" s="9">
        <v>419431</v>
      </c>
      <c r="T7" t="str">
        <f t="shared" si="0"/>
        <v>Lopez</v>
      </c>
      <c r="U7">
        <f t="shared" si="1"/>
        <v>545095.25999999989</v>
      </c>
      <c r="V7">
        <f t="shared" si="2"/>
        <v>419431</v>
      </c>
    </row>
    <row r="8" spans="2:22" x14ac:dyDescent="0.3">
      <c r="B8" s="4" t="s">
        <v>23</v>
      </c>
      <c r="C8" s="4" t="s">
        <v>24</v>
      </c>
      <c r="P8" t="s">
        <v>5</v>
      </c>
      <c r="Q8" s="9">
        <v>536475.9</v>
      </c>
      <c r="R8" s="9">
        <v>601307</v>
      </c>
      <c r="T8" t="str">
        <f t="shared" si="0"/>
        <v>Martinez</v>
      </c>
      <c r="U8">
        <f t="shared" si="1"/>
        <v>536475.9</v>
      </c>
      <c r="V8">
        <f t="shared" si="2"/>
        <v>601307</v>
      </c>
    </row>
    <row r="9" spans="2:22" x14ac:dyDescent="0.3">
      <c r="B9" s="9">
        <f>B4</f>
        <v>5446809.4700000202</v>
      </c>
      <c r="C9" s="9">
        <f>L4</f>
        <v>5254990</v>
      </c>
      <c r="E9" s="10">
        <f>(B9-C9)/C9</f>
        <v>3.6502347292767488E-2</v>
      </c>
      <c r="P9" t="s">
        <v>4</v>
      </c>
      <c r="Q9" s="9">
        <v>547475.30000000005</v>
      </c>
      <c r="R9" s="9">
        <v>646080</v>
      </c>
      <c r="T9" t="str">
        <f t="shared" si="0"/>
        <v>Miller</v>
      </c>
      <c r="U9">
        <f t="shared" si="1"/>
        <v>547475.30000000005</v>
      </c>
      <c r="V9">
        <f t="shared" si="2"/>
        <v>646080</v>
      </c>
    </row>
    <row r="10" spans="2:22" x14ac:dyDescent="0.3">
      <c r="P10" t="s">
        <v>7</v>
      </c>
      <c r="Q10" s="9">
        <v>565168.15000000014</v>
      </c>
      <c r="R10" s="9">
        <v>445958</v>
      </c>
      <c r="T10" t="str">
        <f t="shared" si="0"/>
        <v>Myers-Lopez</v>
      </c>
      <c r="U10">
        <f t="shared" si="1"/>
        <v>565168.15000000014</v>
      </c>
      <c r="V10">
        <f t="shared" si="2"/>
        <v>445958</v>
      </c>
    </row>
    <row r="11" spans="2:22" x14ac:dyDescent="0.3">
      <c r="B11" s="4" t="s">
        <v>25</v>
      </c>
      <c r="D11" t="b">
        <f>B12&gt;0</f>
        <v>1</v>
      </c>
      <c r="E11" s="11"/>
      <c r="P11" t="s">
        <v>3</v>
      </c>
      <c r="Q11" s="9">
        <v>536180.92999999993</v>
      </c>
      <c r="R11" s="9">
        <v>711271</v>
      </c>
      <c r="T11" t="str">
        <f t="shared" si="0"/>
        <v>Novak PLC</v>
      </c>
      <c r="U11">
        <f t="shared" si="1"/>
        <v>536180.92999999993</v>
      </c>
      <c r="V11">
        <f t="shared" si="2"/>
        <v>711271</v>
      </c>
    </row>
    <row r="12" spans="2:22" ht="18" x14ac:dyDescent="0.3">
      <c r="B12" s="13" t="str">
        <f>IF((B9-C9)/C9&gt;0,"▲","▼")&amp;TEXT((B9-C9)/C9,"+0.0%;-0.0%")</f>
        <v>▲+3.7%</v>
      </c>
      <c r="D12" t="b">
        <f>B12&lt;0</f>
        <v>0</v>
      </c>
      <c r="E12" s="12"/>
      <c r="P12" t="s">
        <v>1</v>
      </c>
      <c r="Q12" s="9">
        <v>537047.05999999982</v>
      </c>
      <c r="R12" s="9">
        <v>485684</v>
      </c>
      <c r="T12" t="str">
        <f t="shared" si="0"/>
        <v>Thomas</v>
      </c>
      <c r="U12">
        <f t="shared" si="1"/>
        <v>537047.05999999982</v>
      </c>
      <c r="V12">
        <f t="shared" si="2"/>
        <v>485684</v>
      </c>
    </row>
    <row r="13" spans="2:22" x14ac:dyDescent="0.3">
      <c r="P13" t="s">
        <v>2</v>
      </c>
      <c r="Q13" s="9">
        <v>558181.42000000004</v>
      </c>
      <c r="R13" s="9">
        <v>504552</v>
      </c>
      <c r="T13" t="str">
        <f t="shared" si="0"/>
        <v>Valdez</v>
      </c>
      <c r="U13">
        <f t="shared" si="1"/>
        <v>558181.42000000004</v>
      </c>
      <c r="V13">
        <f t="shared" si="2"/>
        <v>504552</v>
      </c>
    </row>
    <row r="14" spans="2:22" x14ac:dyDescent="0.3">
      <c r="P14" t="s">
        <v>22</v>
      </c>
      <c r="Q14" s="9">
        <v>5446809.4700000202</v>
      </c>
      <c r="R14" s="9">
        <v>5254990</v>
      </c>
    </row>
  </sheetData>
  <conditionalFormatting sqref="B12">
    <cfRule type="expression" dxfId="56" priority="1">
      <formula>$E$9&gt;0</formula>
    </cfRule>
    <cfRule type="expression" dxfId="55" priority="2">
      <formula>$E$9&lt;0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47E22FC0-AF92-4B23-820A-541BCCC88AA9}">
          <xm:f>Analysis!$T$3:$V$14</xm:f>
        </x15:webExtension>
      </x15:webExtens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3237A-695A-4DB0-B0AF-D2C484C64C2A}">
  <sheetPr codeName="Sheet3"/>
  <dimension ref="P1:U5"/>
  <sheetViews>
    <sheetView showGridLines="0" showRowColHeaders="0" zoomScale="85" zoomScaleNormal="85" zoomScaleSheetLayoutView="85" workbookViewId="0"/>
  </sheetViews>
  <sheetFormatPr defaultRowHeight="14.4" x14ac:dyDescent="0.3"/>
  <cols>
    <col min="1" max="5" width="8.88671875" style="6"/>
    <col min="6" max="6" width="8.88671875" style="6" customWidth="1"/>
    <col min="7" max="12" width="8.88671875" style="6"/>
    <col min="13" max="13" width="9" style="6" customWidth="1"/>
    <col min="14" max="14" width="8.88671875" style="6"/>
    <col min="15" max="15" width="12.6640625" style="6" customWidth="1"/>
    <col min="16" max="16384" width="8.88671875" style="6"/>
  </cols>
  <sheetData>
    <row r="1" spans="16:21" x14ac:dyDescent="0.3">
      <c r="P1" s="7"/>
      <c r="Q1" s="7"/>
      <c r="R1" s="7"/>
      <c r="S1" s="7"/>
      <c r="T1" s="7"/>
      <c r="U1" s="7"/>
    </row>
    <row r="2" spans="16:21" ht="4.8" customHeight="1" x14ac:dyDescent="0.3">
      <c r="P2" s="7"/>
      <c r="Q2" s="7"/>
      <c r="R2" s="7"/>
      <c r="S2" s="7"/>
      <c r="T2" s="7"/>
      <c r="U2" s="7"/>
    </row>
    <row r="3" spans="16:21" ht="12.6" hidden="1" customHeight="1" x14ac:dyDescent="0.3">
      <c r="P3" s="7"/>
      <c r="Q3" s="7"/>
      <c r="R3" s="7"/>
      <c r="S3" s="7"/>
      <c r="T3" s="7"/>
      <c r="U3" s="7"/>
    </row>
    <row r="4" spans="16:21" hidden="1" x14ac:dyDescent="0.3">
      <c r="P4" s="7"/>
      <c r="Q4" s="7"/>
      <c r="R4" s="7"/>
      <c r="S4" s="7"/>
      <c r="T4" s="7"/>
      <c r="U4" s="7"/>
    </row>
    <row r="5" spans="16:21" hidden="1" x14ac:dyDescent="0.3">
      <c r="P5" s="7"/>
      <c r="Q5" s="7"/>
      <c r="R5" s="7"/>
      <c r="S5" s="7"/>
      <c r="T5" s="7"/>
      <c r="U5" s="7"/>
    </row>
  </sheetData>
  <pageMargins left="0.7" right="0.7" top="0.75" bottom="0.75" header="0.3" footer="0.3"/>
  <pageSetup paperSize="9" orientation="portrait" verticalDpi="0"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B812A-6186-4764-BA58-EEB2BB714696}">
  <sheetPr codeName="Sheet4"/>
  <dimension ref="A4:L28"/>
  <sheetViews>
    <sheetView showGridLines="0" topLeftCell="A2" zoomScale="160" zoomScaleNormal="160" workbookViewId="0">
      <selection activeCell="C12" sqref="C12"/>
    </sheetView>
  </sheetViews>
  <sheetFormatPr defaultRowHeight="14.4" x14ac:dyDescent="0.3"/>
  <cols>
    <col min="3" max="12" width="1.6640625" customWidth="1"/>
  </cols>
  <sheetData>
    <row r="4" spans="1:12" x14ac:dyDescent="0.3">
      <c r="A4" t="s">
        <v>44</v>
      </c>
      <c r="B4" s="22">
        <f>'Analysis 2'!$D$36</f>
        <v>0.14494189384597655</v>
      </c>
    </row>
    <row r="5" spans="1:12" x14ac:dyDescent="0.3">
      <c r="A5" t="s">
        <v>43</v>
      </c>
      <c r="B5" s="22">
        <f>'Analysis 2'!$D$35</f>
        <v>0.85505810615402122</v>
      </c>
    </row>
    <row r="8" spans="1:12" ht="5.55" customHeight="1" thickBot="1" x14ac:dyDescent="0.35">
      <c r="C8" s="24">
        <f t="shared" ref="C8:C16" si="0">C9+10</f>
        <v>91</v>
      </c>
      <c r="D8" s="25">
        <f t="shared" ref="D8:D16" si="1">D9+10</f>
        <v>92</v>
      </c>
      <c r="E8" s="25">
        <f t="shared" ref="E8:E16" si="2">E9+10</f>
        <v>93</v>
      </c>
      <c r="F8" s="25">
        <f t="shared" ref="F8:F16" si="3">F9+10</f>
        <v>94</v>
      </c>
      <c r="G8" s="25">
        <f t="shared" ref="G8:G16" si="4">G9+10</f>
        <v>95</v>
      </c>
      <c r="H8" s="25">
        <f t="shared" ref="H8:H16" si="5">H9+10</f>
        <v>96</v>
      </c>
      <c r="I8" s="25">
        <f t="shared" ref="I8:I16" si="6">I9+10</f>
        <v>97</v>
      </c>
      <c r="J8" s="25">
        <f t="shared" ref="J8:J16" si="7">J9+10</f>
        <v>98</v>
      </c>
      <c r="K8" s="25">
        <f t="shared" ref="K8:K16" si="8">K9+10</f>
        <v>99</v>
      </c>
      <c r="L8" s="26">
        <f t="shared" ref="L8:L16" si="9">L9+10</f>
        <v>100</v>
      </c>
    </row>
    <row r="9" spans="1:12" ht="5.55" customHeight="1" thickBot="1" x14ac:dyDescent="0.35">
      <c r="C9" s="27">
        <f t="shared" si="0"/>
        <v>81</v>
      </c>
      <c r="D9" s="28">
        <f t="shared" si="1"/>
        <v>82</v>
      </c>
      <c r="E9" s="28">
        <f t="shared" si="2"/>
        <v>83</v>
      </c>
      <c r="F9" s="28">
        <f t="shared" si="3"/>
        <v>84</v>
      </c>
      <c r="G9" s="28">
        <f t="shared" si="4"/>
        <v>85</v>
      </c>
      <c r="H9" s="28">
        <f t="shared" si="5"/>
        <v>86</v>
      </c>
      <c r="I9" s="28">
        <f t="shared" si="6"/>
        <v>87</v>
      </c>
      <c r="J9" s="28">
        <f t="shared" si="7"/>
        <v>88</v>
      </c>
      <c r="K9" s="28">
        <f t="shared" si="8"/>
        <v>89</v>
      </c>
      <c r="L9" s="29">
        <f t="shared" si="9"/>
        <v>90</v>
      </c>
    </row>
    <row r="10" spans="1:12" ht="5.55" customHeight="1" thickBot="1" x14ac:dyDescent="0.35">
      <c r="C10" s="27">
        <f t="shared" si="0"/>
        <v>71</v>
      </c>
      <c r="D10" s="28">
        <f t="shared" si="1"/>
        <v>72</v>
      </c>
      <c r="E10" s="28">
        <f t="shared" si="2"/>
        <v>73</v>
      </c>
      <c r="F10" s="28">
        <f t="shared" si="3"/>
        <v>74</v>
      </c>
      <c r="G10" s="28">
        <f t="shared" si="4"/>
        <v>75</v>
      </c>
      <c r="H10" s="28">
        <f t="shared" si="5"/>
        <v>76</v>
      </c>
      <c r="I10" s="28">
        <f t="shared" si="6"/>
        <v>77</v>
      </c>
      <c r="J10" s="28">
        <f t="shared" si="7"/>
        <v>78</v>
      </c>
      <c r="K10" s="28">
        <f t="shared" si="8"/>
        <v>79</v>
      </c>
      <c r="L10" s="29">
        <f t="shared" si="9"/>
        <v>80</v>
      </c>
    </row>
    <row r="11" spans="1:12" ht="5.55" customHeight="1" thickBot="1" x14ac:dyDescent="0.35">
      <c r="C11" s="27">
        <f t="shared" si="0"/>
        <v>61</v>
      </c>
      <c r="D11" s="28">
        <f t="shared" si="1"/>
        <v>62</v>
      </c>
      <c r="E11" s="28">
        <f t="shared" si="2"/>
        <v>63</v>
      </c>
      <c r="F11" s="28">
        <f t="shared" si="3"/>
        <v>64</v>
      </c>
      <c r="G11" s="28">
        <f t="shared" si="4"/>
        <v>65</v>
      </c>
      <c r="H11" s="28">
        <f t="shared" si="5"/>
        <v>66</v>
      </c>
      <c r="I11" s="28">
        <f t="shared" si="6"/>
        <v>67</v>
      </c>
      <c r="J11" s="28">
        <f t="shared" si="7"/>
        <v>68</v>
      </c>
      <c r="K11" s="28">
        <f t="shared" si="8"/>
        <v>69</v>
      </c>
      <c r="L11" s="29">
        <f t="shared" si="9"/>
        <v>70</v>
      </c>
    </row>
    <row r="12" spans="1:12" ht="5.55" customHeight="1" thickBot="1" x14ac:dyDescent="0.35">
      <c r="C12" s="27">
        <f t="shared" si="0"/>
        <v>51</v>
      </c>
      <c r="D12" s="28">
        <f t="shared" si="1"/>
        <v>52</v>
      </c>
      <c r="E12" s="28">
        <f t="shared" si="2"/>
        <v>53</v>
      </c>
      <c r="F12" s="28">
        <f t="shared" si="3"/>
        <v>54</v>
      </c>
      <c r="G12" s="28">
        <f t="shared" si="4"/>
        <v>55</v>
      </c>
      <c r="H12" s="28">
        <f t="shared" si="5"/>
        <v>56</v>
      </c>
      <c r="I12" s="28">
        <f t="shared" si="6"/>
        <v>57</v>
      </c>
      <c r="J12" s="28">
        <f t="shared" si="7"/>
        <v>58</v>
      </c>
      <c r="K12" s="28">
        <f t="shared" si="8"/>
        <v>59</v>
      </c>
      <c r="L12" s="29">
        <f t="shared" si="9"/>
        <v>60</v>
      </c>
    </row>
    <row r="13" spans="1:12" ht="5.55" customHeight="1" thickBot="1" x14ac:dyDescent="0.35">
      <c r="C13" s="27">
        <f t="shared" si="0"/>
        <v>41</v>
      </c>
      <c r="D13" s="28">
        <f t="shared" si="1"/>
        <v>42</v>
      </c>
      <c r="E13" s="28">
        <f t="shared" si="2"/>
        <v>43</v>
      </c>
      <c r="F13" s="28">
        <f t="shared" si="3"/>
        <v>44</v>
      </c>
      <c r="G13" s="28">
        <f t="shared" si="4"/>
        <v>45</v>
      </c>
      <c r="H13" s="28">
        <f t="shared" si="5"/>
        <v>46</v>
      </c>
      <c r="I13" s="28">
        <f t="shared" si="6"/>
        <v>47</v>
      </c>
      <c r="J13" s="28">
        <f t="shared" si="7"/>
        <v>48</v>
      </c>
      <c r="K13" s="28">
        <f t="shared" si="8"/>
        <v>49</v>
      </c>
      <c r="L13" s="29">
        <f t="shared" si="9"/>
        <v>50</v>
      </c>
    </row>
    <row r="14" spans="1:12" ht="5.55" customHeight="1" thickBot="1" x14ac:dyDescent="0.35">
      <c r="C14" s="27">
        <f t="shared" si="0"/>
        <v>31</v>
      </c>
      <c r="D14" s="28">
        <f t="shared" si="1"/>
        <v>32</v>
      </c>
      <c r="E14" s="28">
        <f t="shared" si="2"/>
        <v>33</v>
      </c>
      <c r="F14" s="28">
        <f t="shared" si="3"/>
        <v>34</v>
      </c>
      <c r="G14" s="28">
        <f t="shared" si="4"/>
        <v>35</v>
      </c>
      <c r="H14" s="28">
        <f t="shared" si="5"/>
        <v>36</v>
      </c>
      <c r="I14" s="28">
        <f t="shared" si="6"/>
        <v>37</v>
      </c>
      <c r="J14" s="28">
        <f t="shared" si="7"/>
        <v>38</v>
      </c>
      <c r="K14" s="28">
        <f t="shared" si="8"/>
        <v>39</v>
      </c>
      <c r="L14" s="29">
        <f t="shared" si="9"/>
        <v>40</v>
      </c>
    </row>
    <row r="15" spans="1:12" ht="5.55" customHeight="1" thickBot="1" x14ac:dyDescent="0.35">
      <c r="C15" s="27">
        <f t="shared" si="0"/>
        <v>21</v>
      </c>
      <c r="D15" s="28">
        <f t="shared" si="1"/>
        <v>22</v>
      </c>
      <c r="E15" s="28">
        <f t="shared" si="2"/>
        <v>23</v>
      </c>
      <c r="F15" s="28">
        <f t="shared" si="3"/>
        <v>24</v>
      </c>
      <c r="G15" s="28">
        <f t="shared" si="4"/>
        <v>25</v>
      </c>
      <c r="H15" s="28">
        <f t="shared" si="5"/>
        <v>26</v>
      </c>
      <c r="I15" s="28">
        <f t="shared" si="6"/>
        <v>27</v>
      </c>
      <c r="J15" s="28">
        <f t="shared" si="7"/>
        <v>28</v>
      </c>
      <c r="K15" s="28">
        <f t="shared" si="8"/>
        <v>29</v>
      </c>
      <c r="L15" s="29">
        <f t="shared" si="9"/>
        <v>30</v>
      </c>
    </row>
    <row r="16" spans="1:12" ht="5.55" customHeight="1" thickBot="1" x14ac:dyDescent="0.35">
      <c r="C16" s="27">
        <f t="shared" si="0"/>
        <v>11</v>
      </c>
      <c r="D16" s="28">
        <f t="shared" si="1"/>
        <v>12</v>
      </c>
      <c r="E16" s="28">
        <f t="shared" si="2"/>
        <v>13</v>
      </c>
      <c r="F16" s="28">
        <f t="shared" si="3"/>
        <v>14</v>
      </c>
      <c r="G16" s="28">
        <f t="shared" si="4"/>
        <v>15</v>
      </c>
      <c r="H16" s="28">
        <f t="shared" si="5"/>
        <v>16</v>
      </c>
      <c r="I16" s="28">
        <f t="shared" si="6"/>
        <v>17</v>
      </c>
      <c r="J16" s="28">
        <f t="shared" si="7"/>
        <v>18</v>
      </c>
      <c r="K16" s="28">
        <f t="shared" si="8"/>
        <v>19</v>
      </c>
      <c r="L16" s="29">
        <f t="shared" si="9"/>
        <v>20</v>
      </c>
    </row>
    <row r="17" spans="3:12" ht="5.55" customHeight="1" x14ac:dyDescent="0.3">
      <c r="C17" s="30">
        <v>1</v>
      </c>
      <c r="D17" s="31">
        <v>2</v>
      </c>
      <c r="E17" s="31">
        <v>3</v>
      </c>
      <c r="F17" s="31">
        <v>4</v>
      </c>
      <c r="G17" s="31">
        <v>5</v>
      </c>
      <c r="H17" s="31">
        <v>6</v>
      </c>
      <c r="I17" s="31">
        <v>7</v>
      </c>
      <c r="J17" s="31">
        <v>8</v>
      </c>
      <c r="K17" s="31">
        <v>9</v>
      </c>
      <c r="L17" s="32">
        <v>10</v>
      </c>
    </row>
    <row r="19" spans="3:12" ht="5.55" customHeight="1" thickBot="1" x14ac:dyDescent="0.35">
      <c r="C19" s="24">
        <f t="shared" ref="C19:C27" si="10">C20+10</f>
        <v>91</v>
      </c>
      <c r="D19" s="25">
        <f t="shared" ref="D19:D27" si="11">D20+10</f>
        <v>92</v>
      </c>
      <c r="E19" s="25">
        <f t="shared" ref="E19:E27" si="12">E20+10</f>
        <v>93</v>
      </c>
      <c r="F19" s="25">
        <f t="shared" ref="F19:F27" si="13">F20+10</f>
        <v>94</v>
      </c>
      <c r="G19" s="25">
        <f t="shared" ref="G19:G27" si="14">G20+10</f>
        <v>95</v>
      </c>
      <c r="H19" s="25">
        <f t="shared" ref="H19:H27" si="15">H20+10</f>
        <v>96</v>
      </c>
      <c r="I19" s="25">
        <f t="shared" ref="I19:I27" si="16">I20+10</f>
        <v>97</v>
      </c>
      <c r="J19" s="25">
        <f t="shared" ref="J19:J27" si="17">J20+10</f>
        <v>98</v>
      </c>
      <c r="K19" s="25">
        <f t="shared" ref="K19:K27" si="18">K20+10</f>
        <v>99</v>
      </c>
      <c r="L19" s="26">
        <f t="shared" ref="L19:L27" si="19">L20+10</f>
        <v>100</v>
      </c>
    </row>
    <row r="20" spans="3:12" ht="5.55" customHeight="1" thickBot="1" x14ac:dyDescent="0.35">
      <c r="C20" s="27">
        <f t="shared" si="10"/>
        <v>81</v>
      </c>
      <c r="D20" s="28">
        <f t="shared" si="11"/>
        <v>82</v>
      </c>
      <c r="E20" s="28">
        <f t="shared" si="12"/>
        <v>83</v>
      </c>
      <c r="F20" s="28">
        <f t="shared" si="13"/>
        <v>84</v>
      </c>
      <c r="G20" s="28">
        <f t="shared" si="14"/>
        <v>85</v>
      </c>
      <c r="H20" s="28">
        <f t="shared" si="15"/>
        <v>86</v>
      </c>
      <c r="I20" s="28">
        <f t="shared" si="16"/>
        <v>87</v>
      </c>
      <c r="J20" s="28">
        <f t="shared" si="17"/>
        <v>88</v>
      </c>
      <c r="K20" s="28">
        <f t="shared" si="18"/>
        <v>89</v>
      </c>
      <c r="L20" s="29">
        <f t="shared" si="19"/>
        <v>90</v>
      </c>
    </row>
    <row r="21" spans="3:12" ht="5.55" customHeight="1" thickBot="1" x14ac:dyDescent="0.35">
      <c r="C21" s="27">
        <f t="shared" si="10"/>
        <v>71</v>
      </c>
      <c r="D21" s="28">
        <f t="shared" si="11"/>
        <v>72</v>
      </c>
      <c r="E21" s="28">
        <f t="shared" si="12"/>
        <v>73</v>
      </c>
      <c r="F21" s="28">
        <f t="shared" si="13"/>
        <v>74</v>
      </c>
      <c r="G21" s="28">
        <f t="shared" si="14"/>
        <v>75</v>
      </c>
      <c r="H21" s="28">
        <f t="shared" si="15"/>
        <v>76</v>
      </c>
      <c r="I21" s="28">
        <f t="shared" si="16"/>
        <v>77</v>
      </c>
      <c r="J21" s="28">
        <f t="shared" si="17"/>
        <v>78</v>
      </c>
      <c r="K21" s="28">
        <f t="shared" si="18"/>
        <v>79</v>
      </c>
      <c r="L21" s="29">
        <f t="shared" si="19"/>
        <v>80</v>
      </c>
    </row>
    <row r="22" spans="3:12" ht="5.55" customHeight="1" thickBot="1" x14ac:dyDescent="0.35">
      <c r="C22" s="27">
        <f t="shared" si="10"/>
        <v>61</v>
      </c>
      <c r="D22" s="28">
        <f t="shared" si="11"/>
        <v>62</v>
      </c>
      <c r="E22" s="28">
        <f t="shared" si="12"/>
        <v>63</v>
      </c>
      <c r="F22" s="28">
        <f t="shared" si="13"/>
        <v>64</v>
      </c>
      <c r="G22" s="28">
        <f t="shared" si="14"/>
        <v>65</v>
      </c>
      <c r="H22" s="28">
        <f t="shared" si="15"/>
        <v>66</v>
      </c>
      <c r="I22" s="28">
        <f t="shared" si="16"/>
        <v>67</v>
      </c>
      <c r="J22" s="28">
        <f t="shared" si="17"/>
        <v>68</v>
      </c>
      <c r="K22" s="28">
        <f t="shared" si="18"/>
        <v>69</v>
      </c>
      <c r="L22" s="29">
        <f t="shared" si="19"/>
        <v>70</v>
      </c>
    </row>
    <row r="23" spans="3:12" ht="5.55" customHeight="1" thickBot="1" x14ac:dyDescent="0.35">
      <c r="C23" s="27">
        <f t="shared" si="10"/>
        <v>51</v>
      </c>
      <c r="D23" s="28">
        <f t="shared" si="11"/>
        <v>52</v>
      </c>
      <c r="E23" s="28">
        <f t="shared" si="12"/>
        <v>53</v>
      </c>
      <c r="F23" s="28">
        <f t="shared" si="13"/>
        <v>54</v>
      </c>
      <c r="G23" s="28">
        <f t="shared" si="14"/>
        <v>55</v>
      </c>
      <c r="H23" s="28">
        <f t="shared" si="15"/>
        <v>56</v>
      </c>
      <c r="I23" s="28">
        <f t="shared" si="16"/>
        <v>57</v>
      </c>
      <c r="J23" s="28">
        <f t="shared" si="17"/>
        <v>58</v>
      </c>
      <c r="K23" s="28">
        <f t="shared" si="18"/>
        <v>59</v>
      </c>
      <c r="L23" s="29">
        <f t="shared" si="19"/>
        <v>60</v>
      </c>
    </row>
    <row r="24" spans="3:12" ht="5.55" customHeight="1" thickBot="1" x14ac:dyDescent="0.35">
      <c r="C24" s="27">
        <f t="shared" si="10"/>
        <v>41</v>
      </c>
      <c r="D24" s="28">
        <f t="shared" si="11"/>
        <v>42</v>
      </c>
      <c r="E24" s="28">
        <f t="shared" si="12"/>
        <v>43</v>
      </c>
      <c r="F24" s="28">
        <f t="shared" si="13"/>
        <v>44</v>
      </c>
      <c r="G24" s="28">
        <f t="shared" si="14"/>
        <v>45</v>
      </c>
      <c r="H24" s="28">
        <f t="shared" si="15"/>
        <v>46</v>
      </c>
      <c r="I24" s="28">
        <f t="shared" si="16"/>
        <v>47</v>
      </c>
      <c r="J24" s="28">
        <f t="shared" si="17"/>
        <v>48</v>
      </c>
      <c r="K24" s="28">
        <f t="shared" si="18"/>
        <v>49</v>
      </c>
      <c r="L24" s="29">
        <f t="shared" si="19"/>
        <v>50</v>
      </c>
    </row>
    <row r="25" spans="3:12" ht="5.55" customHeight="1" thickBot="1" x14ac:dyDescent="0.35">
      <c r="C25" s="27">
        <f t="shared" si="10"/>
        <v>31</v>
      </c>
      <c r="D25" s="28">
        <f t="shared" si="11"/>
        <v>32</v>
      </c>
      <c r="E25" s="28">
        <f t="shared" si="12"/>
        <v>33</v>
      </c>
      <c r="F25" s="28">
        <f t="shared" si="13"/>
        <v>34</v>
      </c>
      <c r="G25" s="28">
        <f t="shared" si="14"/>
        <v>35</v>
      </c>
      <c r="H25" s="28">
        <f t="shared" si="15"/>
        <v>36</v>
      </c>
      <c r="I25" s="28">
        <f t="shared" si="16"/>
        <v>37</v>
      </c>
      <c r="J25" s="28">
        <f t="shared" si="17"/>
        <v>38</v>
      </c>
      <c r="K25" s="28">
        <f t="shared" si="18"/>
        <v>39</v>
      </c>
      <c r="L25" s="29">
        <f t="shared" si="19"/>
        <v>40</v>
      </c>
    </row>
    <row r="26" spans="3:12" ht="5.55" customHeight="1" thickBot="1" x14ac:dyDescent="0.35">
      <c r="C26" s="27">
        <f t="shared" si="10"/>
        <v>21</v>
      </c>
      <c r="D26" s="28">
        <f t="shared" si="11"/>
        <v>22</v>
      </c>
      <c r="E26" s="28">
        <f t="shared" si="12"/>
        <v>23</v>
      </c>
      <c r="F26" s="28">
        <f t="shared" si="13"/>
        <v>24</v>
      </c>
      <c r="G26" s="28">
        <f t="shared" si="14"/>
        <v>25</v>
      </c>
      <c r="H26" s="28">
        <f t="shared" si="15"/>
        <v>26</v>
      </c>
      <c r="I26" s="28">
        <f t="shared" si="16"/>
        <v>27</v>
      </c>
      <c r="J26" s="28">
        <f t="shared" si="17"/>
        <v>28</v>
      </c>
      <c r="K26" s="28">
        <f t="shared" si="18"/>
        <v>29</v>
      </c>
      <c r="L26" s="29">
        <f t="shared" si="19"/>
        <v>30</v>
      </c>
    </row>
    <row r="27" spans="3:12" ht="5.55" customHeight="1" thickBot="1" x14ac:dyDescent="0.35">
      <c r="C27" s="27">
        <f t="shared" si="10"/>
        <v>11</v>
      </c>
      <c r="D27" s="28">
        <f t="shared" si="11"/>
        <v>12</v>
      </c>
      <c r="E27" s="28">
        <f t="shared" si="12"/>
        <v>13</v>
      </c>
      <c r="F27" s="28">
        <f t="shared" si="13"/>
        <v>14</v>
      </c>
      <c r="G27" s="28">
        <f t="shared" si="14"/>
        <v>15</v>
      </c>
      <c r="H27" s="28">
        <f t="shared" si="15"/>
        <v>16</v>
      </c>
      <c r="I27" s="28">
        <f t="shared" si="16"/>
        <v>17</v>
      </c>
      <c r="J27" s="28">
        <f t="shared" si="17"/>
        <v>18</v>
      </c>
      <c r="K27" s="28">
        <f t="shared" si="18"/>
        <v>19</v>
      </c>
      <c r="L27" s="29">
        <f t="shared" si="19"/>
        <v>20</v>
      </c>
    </row>
    <row r="28" spans="3:12" ht="5.55" customHeight="1" x14ac:dyDescent="0.3">
      <c r="C28" s="30">
        <v>1</v>
      </c>
      <c r="D28" s="31">
        <v>2</v>
      </c>
      <c r="E28" s="31">
        <v>3</v>
      </c>
      <c r="F28" s="31">
        <v>4</v>
      </c>
      <c r="G28" s="31">
        <v>5</v>
      </c>
      <c r="H28" s="31">
        <v>6</v>
      </c>
      <c r="I28" s="31">
        <v>7</v>
      </c>
      <c r="J28" s="31">
        <v>8</v>
      </c>
      <c r="K28" s="31">
        <v>9</v>
      </c>
      <c r="L28" s="32">
        <v>10</v>
      </c>
    </row>
  </sheetData>
  <conditionalFormatting sqref="C8:L17">
    <cfRule type="cellIs" dxfId="54" priority="3" operator="lessThanOrEqual">
      <formula>$B$4*100</formula>
    </cfRule>
  </conditionalFormatting>
  <conditionalFormatting sqref="C19:L28">
    <cfRule type="cellIs" dxfId="53" priority="1" operator="lessThanOrEqual">
      <formula>$B$5*100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B1A75-73A8-4ADE-86E3-51E64372ED1D}">
  <sheetPr codeName="Sheet5"/>
  <dimension ref="B2:M79"/>
  <sheetViews>
    <sheetView showGridLines="0" topLeftCell="A9" zoomScale="85" zoomScaleNormal="85" workbookViewId="0">
      <selection activeCell="B24" sqref="B24:C25"/>
    </sheetView>
  </sheetViews>
  <sheetFormatPr defaultRowHeight="14.4" x14ac:dyDescent="0.3"/>
  <cols>
    <col min="2" max="2" width="6.88671875" bestFit="1" customWidth="1"/>
    <col min="3" max="3" width="13.88671875" bestFit="1" customWidth="1"/>
    <col min="4" max="5" width="14.88671875" bestFit="1" customWidth="1"/>
    <col min="9" max="9" width="11.6640625" bestFit="1" customWidth="1"/>
  </cols>
  <sheetData>
    <row r="2" spans="2:13" x14ac:dyDescent="0.3">
      <c r="B2" s="14" t="s">
        <v>38</v>
      </c>
      <c r="C2" s="15" t="s">
        <v>11</v>
      </c>
      <c r="D2" s="15" t="s">
        <v>21</v>
      </c>
      <c r="G2" s="15" t="str">
        <f>B2</f>
        <v>Month</v>
      </c>
      <c r="H2" s="15" t="str">
        <f>C2</f>
        <v>Total Revenue</v>
      </c>
      <c r="I2" s="15" t="str">
        <f>D2</f>
        <v>Total Targets</v>
      </c>
      <c r="J2" s="15" t="s">
        <v>39</v>
      </c>
      <c r="L2" s="15" t="str">
        <f>G2</f>
        <v>Month</v>
      </c>
      <c r="M2" s="15" t="s">
        <v>42</v>
      </c>
    </row>
    <row r="3" spans="2:13" x14ac:dyDescent="0.3">
      <c r="B3" s="15" t="s">
        <v>26</v>
      </c>
      <c r="C3" s="17">
        <v>444162.52000000014</v>
      </c>
      <c r="D3" s="17">
        <v>439042</v>
      </c>
      <c r="G3" s="15" t="str">
        <f t="shared" ref="G3:G14" si="0">B3</f>
        <v>Jan</v>
      </c>
      <c r="H3" s="17">
        <f t="shared" ref="H3:H14" si="1">C3</f>
        <v>444162.52000000014</v>
      </c>
      <c r="I3" s="17">
        <f t="shared" ref="I3:I14" si="2">D3</f>
        <v>439042</v>
      </c>
      <c r="J3" s="17" t="str">
        <f t="shared" ref="J3:J14" si="3">IF(H3=Large_1,H3,IF(H3=Large_2,H3,""))</f>
        <v/>
      </c>
      <c r="L3" s="15" t="str">
        <f t="shared" ref="L3:L13" si="4">G3</f>
        <v>Jan</v>
      </c>
      <c r="M3" s="18">
        <f>(H3-I3)/I3</f>
        <v>1.1662938853230749E-2</v>
      </c>
    </row>
    <row r="4" spans="2:13" x14ac:dyDescent="0.3">
      <c r="B4" s="15" t="s">
        <v>27</v>
      </c>
      <c r="C4" s="17">
        <v>423741.52000000037</v>
      </c>
      <c r="D4" s="17">
        <v>431279</v>
      </c>
      <c r="G4" s="15" t="str">
        <f t="shared" si="0"/>
        <v>Feb</v>
      </c>
      <c r="H4" s="17">
        <f t="shared" si="1"/>
        <v>423741.52000000037</v>
      </c>
      <c r="I4" s="17">
        <f t="shared" si="2"/>
        <v>431279</v>
      </c>
      <c r="J4" s="17" t="str">
        <f t="shared" si="3"/>
        <v/>
      </c>
      <c r="L4" s="15" t="str">
        <f t="shared" si="4"/>
        <v>Feb</v>
      </c>
      <c r="M4" s="18">
        <f t="shared" ref="M4:M14" si="5">(H4-I4)/I4</f>
        <v>-1.7477039225187483E-2</v>
      </c>
    </row>
    <row r="5" spans="2:13" x14ac:dyDescent="0.3">
      <c r="B5" s="15" t="s">
        <v>28</v>
      </c>
      <c r="C5" s="17">
        <v>468344.26999999949</v>
      </c>
      <c r="D5" s="17">
        <v>445591</v>
      </c>
      <c r="G5" s="15" t="str">
        <f t="shared" si="0"/>
        <v>Mar</v>
      </c>
      <c r="H5" s="17">
        <f t="shared" si="1"/>
        <v>468344.26999999949</v>
      </c>
      <c r="I5" s="17">
        <f t="shared" si="2"/>
        <v>445591</v>
      </c>
      <c r="J5" s="17" t="str">
        <f t="shared" si="3"/>
        <v/>
      </c>
      <c r="L5" s="15" t="str">
        <f t="shared" si="4"/>
        <v>Mar</v>
      </c>
      <c r="M5" s="18">
        <f t="shared" si="5"/>
        <v>5.1063127397096203E-2</v>
      </c>
    </row>
    <row r="6" spans="2:13" x14ac:dyDescent="0.3">
      <c r="B6" s="15" t="s">
        <v>29</v>
      </c>
      <c r="C6" s="17">
        <v>448652.76000000007</v>
      </c>
      <c r="D6" s="17">
        <v>453071</v>
      </c>
      <c r="G6" s="15" t="str">
        <f t="shared" si="0"/>
        <v>Apr</v>
      </c>
      <c r="H6" s="17">
        <f t="shared" si="1"/>
        <v>448652.76000000007</v>
      </c>
      <c r="I6" s="17">
        <f t="shared" si="2"/>
        <v>453071</v>
      </c>
      <c r="J6" s="17" t="str">
        <f t="shared" si="3"/>
        <v/>
      </c>
      <c r="L6" s="15" t="str">
        <f t="shared" si="4"/>
        <v>Apr</v>
      </c>
      <c r="M6" s="18">
        <f t="shared" si="5"/>
        <v>-9.7517607615581932E-3</v>
      </c>
    </row>
    <row r="7" spans="2:13" x14ac:dyDescent="0.3">
      <c r="B7" s="15" t="s">
        <v>30</v>
      </c>
      <c r="C7" s="17">
        <v>480720.64000000001</v>
      </c>
      <c r="D7" s="17">
        <v>444167</v>
      </c>
      <c r="G7" s="15" t="str">
        <f t="shared" si="0"/>
        <v>May</v>
      </c>
      <c r="H7" s="17">
        <f t="shared" si="1"/>
        <v>480720.64000000001</v>
      </c>
      <c r="I7" s="17">
        <f t="shared" si="2"/>
        <v>444167</v>
      </c>
      <c r="J7" s="17">
        <f t="shared" si="3"/>
        <v>480720.64000000001</v>
      </c>
      <c r="L7" s="15" t="str">
        <f t="shared" si="4"/>
        <v>May</v>
      </c>
      <c r="M7" s="18">
        <f t="shared" si="5"/>
        <v>8.2297063942165932E-2</v>
      </c>
    </row>
    <row r="8" spans="2:13" x14ac:dyDescent="0.3">
      <c r="B8" s="15" t="s">
        <v>31</v>
      </c>
      <c r="C8" s="17">
        <v>455501.13999999996</v>
      </c>
      <c r="D8" s="17">
        <v>421979</v>
      </c>
      <c r="G8" s="15" t="str">
        <f t="shared" si="0"/>
        <v>Jun</v>
      </c>
      <c r="H8" s="17">
        <f t="shared" si="1"/>
        <v>455501.13999999996</v>
      </c>
      <c r="I8" s="17">
        <f t="shared" si="2"/>
        <v>421979</v>
      </c>
      <c r="J8" s="17" t="str">
        <f t="shared" si="3"/>
        <v/>
      </c>
      <c r="L8" s="15" t="str">
        <f t="shared" si="4"/>
        <v>Jun</v>
      </c>
      <c r="M8" s="18">
        <f t="shared" si="5"/>
        <v>7.9440303901378878E-2</v>
      </c>
    </row>
    <row r="9" spans="2:13" x14ac:dyDescent="0.3">
      <c r="B9" s="15" t="s">
        <v>32</v>
      </c>
      <c r="C9" s="17">
        <v>433725.86000000045</v>
      </c>
      <c r="D9" s="17">
        <v>456718</v>
      </c>
      <c r="G9" s="15" t="str">
        <f t="shared" si="0"/>
        <v>Jul</v>
      </c>
      <c r="H9" s="17">
        <f t="shared" si="1"/>
        <v>433725.86000000045</v>
      </c>
      <c r="I9" s="17">
        <f t="shared" si="2"/>
        <v>456718</v>
      </c>
      <c r="J9" s="17" t="str">
        <f t="shared" si="3"/>
        <v/>
      </c>
      <c r="L9" s="15" t="str">
        <f t="shared" si="4"/>
        <v>Jul</v>
      </c>
      <c r="M9" s="18">
        <f t="shared" si="5"/>
        <v>-5.0342092932618265E-2</v>
      </c>
    </row>
    <row r="10" spans="2:13" x14ac:dyDescent="0.3">
      <c r="B10" s="15" t="s">
        <v>33</v>
      </c>
      <c r="C10" s="17">
        <v>485766.24999999977</v>
      </c>
      <c r="D10" s="17">
        <v>431727</v>
      </c>
      <c r="G10" s="15" t="str">
        <f t="shared" si="0"/>
        <v>Aug</v>
      </c>
      <c r="H10" s="17">
        <f t="shared" si="1"/>
        <v>485766.24999999977</v>
      </c>
      <c r="I10" s="17">
        <f t="shared" si="2"/>
        <v>431727</v>
      </c>
      <c r="J10" s="17">
        <f t="shared" si="3"/>
        <v>485766.24999999977</v>
      </c>
      <c r="L10" s="15" t="str">
        <f t="shared" si="4"/>
        <v>Aug</v>
      </c>
      <c r="M10" s="18">
        <f t="shared" si="5"/>
        <v>0.12516995694038077</v>
      </c>
    </row>
    <row r="11" spans="2:13" x14ac:dyDescent="0.3">
      <c r="B11" s="15" t="s">
        <v>34</v>
      </c>
      <c r="C11" s="17">
        <v>443447.43000000028</v>
      </c>
      <c r="D11" s="17">
        <v>446912</v>
      </c>
      <c r="G11" s="15" t="str">
        <f t="shared" si="0"/>
        <v>Sep</v>
      </c>
      <c r="H11" s="17">
        <f t="shared" si="1"/>
        <v>443447.43000000028</v>
      </c>
      <c r="I11" s="17">
        <f t="shared" si="2"/>
        <v>446912</v>
      </c>
      <c r="J11" s="17" t="str">
        <f t="shared" si="3"/>
        <v/>
      </c>
      <c r="L11" s="15" t="str">
        <f t="shared" si="4"/>
        <v>Sep</v>
      </c>
      <c r="M11" s="18">
        <f t="shared" si="5"/>
        <v>-7.7522420521259575E-3</v>
      </c>
    </row>
    <row r="12" spans="2:13" x14ac:dyDescent="0.3">
      <c r="B12" s="15" t="s">
        <v>35</v>
      </c>
      <c r="C12" s="17">
        <v>458984.37999999971</v>
      </c>
      <c r="D12" s="17">
        <v>414360</v>
      </c>
      <c r="G12" s="15" t="str">
        <f t="shared" si="0"/>
        <v>Oct</v>
      </c>
      <c r="H12" s="17">
        <f t="shared" si="1"/>
        <v>458984.37999999971</v>
      </c>
      <c r="I12" s="17">
        <f t="shared" si="2"/>
        <v>414360</v>
      </c>
      <c r="J12" s="17" t="str">
        <f t="shared" si="3"/>
        <v/>
      </c>
      <c r="L12" s="15" t="str">
        <f t="shared" si="4"/>
        <v>Oct</v>
      </c>
      <c r="M12" s="18">
        <f t="shared" si="5"/>
        <v>0.10769470991408368</v>
      </c>
    </row>
    <row r="13" spans="2:13" x14ac:dyDescent="0.3">
      <c r="B13" s="15" t="s">
        <v>36</v>
      </c>
      <c r="C13" s="17">
        <v>462537.40999999939</v>
      </c>
      <c r="D13" s="17">
        <v>413371</v>
      </c>
      <c r="G13" s="15" t="str">
        <f t="shared" si="0"/>
        <v>Nov</v>
      </c>
      <c r="H13" s="17">
        <f t="shared" si="1"/>
        <v>462537.40999999939</v>
      </c>
      <c r="I13" s="17">
        <f t="shared" si="2"/>
        <v>413371</v>
      </c>
      <c r="J13" s="17" t="str">
        <f t="shared" si="3"/>
        <v/>
      </c>
      <c r="L13" s="15" t="str">
        <f t="shared" si="4"/>
        <v>Nov</v>
      </c>
      <c r="M13" s="18">
        <f t="shared" si="5"/>
        <v>0.11894015303443975</v>
      </c>
    </row>
    <row r="14" spans="2:13" x14ac:dyDescent="0.3">
      <c r="B14" s="15" t="s">
        <v>37</v>
      </c>
      <c r="C14" s="17">
        <v>441225.2900000001</v>
      </c>
      <c r="D14" s="17">
        <v>456773</v>
      </c>
      <c r="G14" s="15" t="str">
        <f t="shared" si="0"/>
        <v>Dec</v>
      </c>
      <c r="H14" s="17">
        <f t="shared" si="1"/>
        <v>441225.2900000001</v>
      </c>
      <c r="I14" s="17">
        <f t="shared" si="2"/>
        <v>456773</v>
      </c>
      <c r="J14" s="17" t="str">
        <f t="shared" si="3"/>
        <v/>
      </c>
      <c r="L14" s="15" t="str">
        <f>G14</f>
        <v>Dec</v>
      </c>
      <c r="M14" s="18">
        <f t="shared" si="5"/>
        <v>-3.4038154619471607E-2</v>
      </c>
    </row>
    <row r="16" spans="2:13" x14ac:dyDescent="0.3">
      <c r="G16">
        <v>1</v>
      </c>
      <c r="H16" s="17">
        <f>LARGE($H$3:$H$14,1)</f>
        <v>485766.24999999977</v>
      </c>
      <c r="I16" t="s">
        <v>40</v>
      </c>
    </row>
    <row r="17" spans="2:9" x14ac:dyDescent="0.3">
      <c r="G17">
        <v>2</v>
      </c>
      <c r="H17" s="17">
        <f>LARGE($H$3:$H$14,2)</f>
        <v>480720.64000000001</v>
      </c>
      <c r="I17" t="s">
        <v>41</v>
      </c>
    </row>
    <row r="19" spans="2:9" s="19" customFormat="1" x14ac:dyDescent="0.3"/>
    <row r="24" spans="2:9" x14ac:dyDescent="0.3">
      <c r="B24" s="15" t="s">
        <v>11</v>
      </c>
      <c r="C24" s="15" t="s">
        <v>21</v>
      </c>
      <c r="D24" t="s">
        <v>42</v>
      </c>
    </row>
    <row r="25" spans="2:9" x14ac:dyDescent="0.3">
      <c r="B25" s="17">
        <v>5446809.4700000202</v>
      </c>
      <c r="C25" s="17">
        <v>5254990</v>
      </c>
      <c r="D25" s="20">
        <f>(B25-C25)/C25</f>
        <v>3.6502347292767488E-2</v>
      </c>
    </row>
    <row r="28" spans="2:9" x14ac:dyDescent="0.3">
      <c r="D28" s="21" t="str">
        <f>IF((B25-C25)/C25&gt;0,"▲"&amp;TEXT((B25-C25)/C25,"+0.0%;-0.0%"),"▼"&amp;TEXT((B25-C25)/C25,"+0.0%;-0.0%"))</f>
        <v>▲+3.7%</v>
      </c>
    </row>
    <row r="30" spans="2:9" s="19" customFormat="1" x14ac:dyDescent="0.3"/>
    <row r="34" spans="2:4" x14ac:dyDescent="0.3">
      <c r="B34" s="14" t="s">
        <v>45</v>
      </c>
      <c r="C34" s="15" t="s">
        <v>11</v>
      </c>
      <c r="D34" s="15" t="s">
        <v>46</v>
      </c>
    </row>
    <row r="35" spans="2:4" x14ac:dyDescent="0.3">
      <c r="B35" s="15" t="s">
        <v>43</v>
      </c>
      <c r="C35" s="16">
        <v>4657338.5900000054</v>
      </c>
      <c r="D35" s="23">
        <v>0.85505810615402122</v>
      </c>
    </row>
    <row r="36" spans="2:4" x14ac:dyDescent="0.3">
      <c r="B36" s="15" t="s">
        <v>44</v>
      </c>
      <c r="C36" s="16">
        <v>789470.8800000028</v>
      </c>
      <c r="D36" s="23">
        <v>0.14494189384597655</v>
      </c>
    </row>
    <row r="39" spans="2:4" s="34" customFormat="1" x14ac:dyDescent="0.3"/>
    <row r="42" spans="2:4" x14ac:dyDescent="0.3">
      <c r="B42" s="14" t="s">
        <v>47</v>
      </c>
      <c r="C42" s="15" t="s">
        <v>11</v>
      </c>
      <c r="D42" s="15" t="s">
        <v>46</v>
      </c>
    </row>
    <row r="43" spans="2:4" x14ac:dyDescent="0.3">
      <c r="B43" s="15" t="s">
        <v>48</v>
      </c>
      <c r="C43" s="16">
        <v>1336248.3099999984</v>
      </c>
      <c r="D43" s="35"/>
    </row>
    <row r="44" spans="2:4" x14ac:dyDescent="0.3">
      <c r="B44" s="15" t="s">
        <v>49</v>
      </c>
      <c r="C44" s="16">
        <v>1384874.5400000024</v>
      </c>
      <c r="D44" s="35">
        <v>3.6390115247370451E-2</v>
      </c>
    </row>
    <row r="45" spans="2:4" x14ac:dyDescent="0.3">
      <c r="B45" s="15" t="s">
        <v>50</v>
      </c>
      <c r="C45" s="16">
        <v>1362939.5400000014</v>
      </c>
      <c r="D45" s="35">
        <v>-1.5838979897775357E-2</v>
      </c>
    </row>
    <row r="46" spans="2:4" x14ac:dyDescent="0.3">
      <c r="B46" s="15" t="s">
        <v>51</v>
      </c>
      <c r="C46" s="16">
        <v>1362747.0800000008</v>
      </c>
      <c r="D46" s="35">
        <v>-1.4120949194904202E-4</v>
      </c>
    </row>
    <row r="49" spans="2:5" x14ac:dyDescent="0.3">
      <c r="B49" t="s">
        <v>52</v>
      </c>
    </row>
    <row r="51" spans="2:5" x14ac:dyDescent="0.3">
      <c r="B51" s="15" t="str">
        <f t="shared" ref="B51:C55" si="6">B42</f>
        <v>Quarter</v>
      </c>
      <c r="C51" s="15" t="str">
        <f t="shared" si="6"/>
        <v>Total Revenue</v>
      </c>
      <c r="D51" s="15" t="s">
        <v>39</v>
      </c>
      <c r="E51" s="15" t="s">
        <v>53</v>
      </c>
    </row>
    <row r="52" spans="2:5" x14ac:dyDescent="0.3">
      <c r="B52" s="15" t="str">
        <f t="shared" si="6"/>
        <v>Q-1</v>
      </c>
      <c r="C52" s="16">
        <f t="shared" si="6"/>
        <v>1336248.3099999984</v>
      </c>
      <c r="D52" s="16" t="str">
        <f>IF(C52&gt;E52,C52,"")</f>
        <v/>
      </c>
      <c r="E52" s="16">
        <f>AVERAGE($C$52:$C$55)</f>
        <v>1361702.3675000006</v>
      </c>
    </row>
    <row r="53" spans="2:5" x14ac:dyDescent="0.3">
      <c r="B53" s="15" t="str">
        <f t="shared" si="6"/>
        <v>Q-2</v>
      </c>
      <c r="C53" s="16">
        <f t="shared" si="6"/>
        <v>1384874.5400000024</v>
      </c>
      <c r="D53" s="16">
        <f>IF(C53&gt;E53,C53,"")</f>
        <v>1384874.5400000024</v>
      </c>
      <c r="E53" s="16">
        <f>AVERAGE($C$52:$C$55)</f>
        <v>1361702.3675000006</v>
      </c>
    </row>
    <row r="54" spans="2:5" x14ac:dyDescent="0.3">
      <c r="B54" s="15" t="str">
        <f t="shared" si="6"/>
        <v>Q-3</v>
      </c>
      <c r="C54" s="16">
        <f t="shared" si="6"/>
        <v>1362939.5400000014</v>
      </c>
      <c r="D54" s="16">
        <f>IF(C54&gt;E54,C54,"")</f>
        <v>1362939.5400000014</v>
      </c>
      <c r="E54" s="16">
        <f>AVERAGE($C$52:$C$55)</f>
        <v>1361702.3675000006</v>
      </c>
    </row>
    <row r="55" spans="2:5" x14ac:dyDescent="0.3">
      <c r="B55" s="15" t="str">
        <f t="shared" si="6"/>
        <v>Q-4</v>
      </c>
      <c r="C55" s="16">
        <f t="shared" si="6"/>
        <v>1362747.0800000008</v>
      </c>
      <c r="D55" s="16">
        <f>IF(C55&gt;E55,C55,"")</f>
        <v>1362747.0800000008</v>
      </c>
      <c r="E55" s="16">
        <f>AVERAGE($C$52:$C$55)</f>
        <v>1361702.3675000006</v>
      </c>
    </row>
    <row r="58" spans="2:5" s="34" customFormat="1" x14ac:dyDescent="0.3"/>
    <row r="62" spans="2:5" x14ac:dyDescent="0.3">
      <c r="B62" s="14" t="s">
        <v>54</v>
      </c>
      <c r="C62" s="15" t="s">
        <v>11</v>
      </c>
      <c r="D62" s="15" t="s">
        <v>46</v>
      </c>
    </row>
    <row r="63" spans="2:5" x14ac:dyDescent="0.3">
      <c r="B63" s="15" t="s">
        <v>56</v>
      </c>
      <c r="C63" s="16">
        <v>789470.8800000028</v>
      </c>
      <c r="D63" s="35"/>
    </row>
    <row r="64" spans="2:5" x14ac:dyDescent="0.3">
      <c r="B64" s="15" t="s">
        <v>57</v>
      </c>
      <c r="C64" s="16">
        <v>772166.82999999914</v>
      </c>
      <c r="D64" s="35">
        <v>-2.1918541187996184E-2</v>
      </c>
    </row>
    <row r="65" spans="2:5" x14ac:dyDescent="0.3">
      <c r="B65" s="15" t="s">
        <v>58</v>
      </c>
      <c r="C65" s="16">
        <v>774303.62999999756</v>
      </c>
      <c r="D65" s="35">
        <v>2.7672776361015393E-3</v>
      </c>
    </row>
    <row r="66" spans="2:5" x14ac:dyDescent="0.3">
      <c r="B66" s="15" t="s">
        <v>59</v>
      </c>
      <c r="C66" s="16">
        <v>795985.00999999966</v>
      </c>
      <c r="D66" s="35">
        <v>2.8001134387039057E-2</v>
      </c>
    </row>
    <row r="67" spans="2:5" x14ac:dyDescent="0.3">
      <c r="B67" s="15" t="s">
        <v>60</v>
      </c>
      <c r="C67" s="16">
        <v>762351.78000000084</v>
      </c>
      <c r="D67" s="35">
        <v>-4.225359721284052E-2</v>
      </c>
    </row>
    <row r="68" spans="2:5" x14ac:dyDescent="0.3">
      <c r="B68" s="15" t="s">
        <v>61</v>
      </c>
      <c r="C68" s="16">
        <v>786663.06000000041</v>
      </c>
      <c r="D68" s="35">
        <v>3.1889844869253843E-2</v>
      </c>
    </row>
    <row r="69" spans="2:5" x14ac:dyDescent="0.3">
      <c r="B69" s="15" t="s">
        <v>55</v>
      </c>
      <c r="C69" s="16">
        <v>765868.27999999898</v>
      </c>
      <c r="D69" s="35">
        <v>-2.6434163566802556E-2</v>
      </c>
    </row>
    <row r="72" spans="2:5" x14ac:dyDescent="0.3">
      <c r="B72" s="15" t="str">
        <f t="shared" ref="B72:C79" si="7">B62</f>
        <v>Day</v>
      </c>
      <c r="C72" s="15" t="str">
        <f t="shared" si="7"/>
        <v>Total Revenue</v>
      </c>
      <c r="D72" s="15" t="s">
        <v>39</v>
      </c>
      <c r="E72" s="15" t="s">
        <v>53</v>
      </c>
    </row>
    <row r="73" spans="2:5" x14ac:dyDescent="0.3">
      <c r="B73" s="15" t="str">
        <f t="shared" si="7"/>
        <v>Mon</v>
      </c>
      <c r="C73" s="16">
        <f t="shared" si="7"/>
        <v>789470.8800000028</v>
      </c>
      <c r="D73" s="16">
        <f>IF(C73&gt;$E$73,C73,"")</f>
        <v>789470.8800000028</v>
      </c>
      <c r="E73" s="16">
        <f>AVERAGE($C$73:$C$79)</f>
        <v>778115.63857142848</v>
      </c>
    </row>
    <row r="74" spans="2:5" x14ac:dyDescent="0.3">
      <c r="B74" s="15" t="str">
        <f t="shared" si="7"/>
        <v>Tue</v>
      </c>
      <c r="C74" s="16">
        <f t="shared" si="7"/>
        <v>772166.82999999914</v>
      </c>
      <c r="D74" s="16" t="str">
        <f t="shared" ref="D74:D79" si="8">IF(C74&gt;$E$73,C74,"")</f>
        <v/>
      </c>
      <c r="E74" s="16">
        <f t="shared" ref="E74:E79" si="9">AVERAGE($C$73:$C$79)</f>
        <v>778115.63857142848</v>
      </c>
    </row>
    <row r="75" spans="2:5" x14ac:dyDescent="0.3">
      <c r="B75" s="15" t="str">
        <f t="shared" si="7"/>
        <v>Wed</v>
      </c>
      <c r="C75" s="16">
        <f t="shared" si="7"/>
        <v>774303.62999999756</v>
      </c>
      <c r="D75" s="16" t="str">
        <f t="shared" si="8"/>
        <v/>
      </c>
      <c r="E75" s="16">
        <f t="shared" si="9"/>
        <v>778115.63857142848</v>
      </c>
    </row>
    <row r="76" spans="2:5" x14ac:dyDescent="0.3">
      <c r="B76" s="15" t="str">
        <f t="shared" si="7"/>
        <v>Thu</v>
      </c>
      <c r="C76" s="16">
        <f t="shared" si="7"/>
        <v>795985.00999999966</v>
      </c>
      <c r="D76" s="16">
        <f t="shared" si="8"/>
        <v>795985.00999999966</v>
      </c>
      <c r="E76" s="16">
        <f t="shared" si="9"/>
        <v>778115.63857142848</v>
      </c>
    </row>
    <row r="77" spans="2:5" x14ac:dyDescent="0.3">
      <c r="B77" s="15" t="str">
        <f t="shared" si="7"/>
        <v>Fri</v>
      </c>
      <c r="C77" s="16">
        <f t="shared" si="7"/>
        <v>762351.78000000084</v>
      </c>
      <c r="D77" s="16" t="str">
        <f t="shared" si="8"/>
        <v/>
      </c>
      <c r="E77" s="16">
        <f t="shared" si="9"/>
        <v>778115.63857142848</v>
      </c>
    </row>
    <row r="78" spans="2:5" x14ac:dyDescent="0.3">
      <c r="B78" s="15" t="str">
        <f t="shared" si="7"/>
        <v>Sat</v>
      </c>
      <c r="C78" s="16">
        <f t="shared" si="7"/>
        <v>786663.06000000041</v>
      </c>
      <c r="D78" s="16">
        <f t="shared" si="8"/>
        <v>786663.06000000041</v>
      </c>
      <c r="E78" s="16">
        <f t="shared" si="9"/>
        <v>778115.63857142848</v>
      </c>
    </row>
    <row r="79" spans="2:5" x14ac:dyDescent="0.3">
      <c r="B79" s="15" t="str">
        <f t="shared" si="7"/>
        <v>Sun</v>
      </c>
      <c r="C79" s="16">
        <f t="shared" si="7"/>
        <v>765868.27999999898</v>
      </c>
      <c r="D79" s="16" t="str">
        <f t="shared" si="8"/>
        <v/>
      </c>
      <c r="E79" s="16">
        <f t="shared" si="9"/>
        <v>778115.63857142848</v>
      </c>
    </row>
  </sheetData>
  <conditionalFormatting sqref="D28">
    <cfRule type="expression" dxfId="52" priority="1">
      <formula>$D$25&lt;0</formula>
    </cfRule>
    <cfRule type="expression" dxfId="51" priority="2">
      <formula>$D$25&gt;0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B33D-F32B-448D-BD97-9480EDCFDAA3}">
  <sheetPr codeName="Sheet6"/>
  <dimension ref="P1:U5"/>
  <sheetViews>
    <sheetView showGridLines="0" showRowColHeaders="0" tabSelected="1" zoomScale="85" zoomScaleNormal="85" zoomScaleSheetLayoutView="85" workbookViewId="0"/>
  </sheetViews>
  <sheetFormatPr defaultRowHeight="14.4" x14ac:dyDescent="0.3"/>
  <cols>
    <col min="1" max="5" width="8.88671875" style="6"/>
    <col min="6" max="6" width="8.88671875" style="6" customWidth="1"/>
    <col min="7" max="12" width="8.88671875" style="6"/>
    <col min="13" max="13" width="9" style="6" customWidth="1"/>
    <col min="14" max="14" width="8.88671875" style="6"/>
    <col min="15" max="15" width="12.6640625" style="6" customWidth="1"/>
    <col min="16" max="16384" width="8.88671875" style="6"/>
  </cols>
  <sheetData>
    <row r="1" spans="16:21" x14ac:dyDescent="0.3">
      <c r="P1" s="7"/>
      <c r="Q1" s="7"/>
      <c r="R1" s="7"/>
      <c r="S1" s="7"/>
      <c r="T1" s="7"/>
      <c r="U1" s="7"/>
    </row>
    <row r="2" spans="16:21" ht="4.8" customHeight="1" x14ac:dyDescent="0.3">
      <c r="P2" s="7"/>
      <c r="Q2" s="7"/>
      <c r="R2" s="7"/>
      <c r="S2" s="7"/>
      <c r="T2" s="7"/>
      <c r="U2" s="7"/>
    </row>
    <row r="3" spans="16:21" ht="12.6" hidden="1" customHeight="1" x14ac:dyDescent="0.3">
      <c r="P3" s="7"/>
      <c r="Q3" s="7"/>
      <c r="R3" s="7"/>
      <c r="S3" s="7"/>
      <c r="T3" s="7"/>
      <c r="U3" s="7"/>
    </row>
    <row r="4" spans="16:21" hidden="1" x14ac:dyDescent="0.3">
      <c r="P4" s="7"/>
      <c r="Q4" s="7"/>
      <c r="R4" s="7"/>
      <c r="S4" s="7"/>
      <c r="T4" s="7"/>
      <c r="U4" s="7"/>
    </row>
    <row r="5" spans="16:21" hidden="1" x14ac:dyDescent="0.3">
      <c r="P5" s="7"/>
      <c r="Q5" s="7"/>
      <c r="R5" s="7"/>
      <c r="S5" s="7"/>
      <c r="T5" s="7"/>
      <c r="U5" s="7"/>
    </row>
  </sheetData>
  <pageMargins left="0.7" right="0.7" top="0.75" bottom="0.75" header="0.3" footer="0.3"/>
  <pageSetup paperSize="9" orientation="portrait" verticalDpi="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8A94-9F3E-4FA3-BEEE-AD341D87F91F}">
  <sheetPr codeName="Sheet1"/>
  <dimension ref="C3:BY107"/>
  <sheetViews>
    <sheetView showGridLines="0" topLeftCell="AF1" zoomScaleNormal="100" workbookViewId="0">
      <selection activeCell="F34" sqref="F34:F35"/>
    </sheetView>
  </sheetViews>
  <sheetFormatPr defaultRowHeight="14.4" x14ac:dyDescent="0.3"/>
  <cols>
    <col min="3" max="3" width="10.6640625" bestFit="1" customWidth="1"/>
    <col min="4" max="5" width="12.109375" bestFit="1" customWidth="1"/>
    <col min="6" max="6" width="10.5546875" bestFit="1" customWidth="1"/>
    <col min="7" max="7" width="10" bestFit="1" customWidth="1"/>
    <col min="8" max="8" width="11.109375" bestFit="1" customWidth="1"/>
    <col min="9" max="9" width="10.109375" style="19" bestFit="1" customWidth="1"/>
    <col min="11" max="11" width="6.21875" bestFit="1" customWidth="1"/>
    <col min="12" max="12" width="13.109375" bestFit="1" customWidth="1"/>
    <col min="13" max="13" width="12.109375" bestFit="1" customWidth="1"/>
    <col min="14" max="14" width="14.109375" bestFit="1" customWidth="1"/>
    <col min="15" max="15" width="8.88671875" style="19"/>
    <col min="17" max="17" width="9.33203125" bestFit="1" customWidth="1"/>
    <col min="18" max="18" width="12.109375" bestFit="1" customWidth="1"/>
    <col min="19" max="19" width="12.5546875" bestFit="1" customWidth="1"/>
    <col min="20" max="20" width="11.109375" customWidth="1"/>
    <col min="21" max="30" width="2.77734375" style="21" customWidth="1"/>
    <col min="32" max="32" width="8.88671875" style="19"/>
    <col min="34" max="35" width="12.109375" bestFit="1" customWidth="1"/>
    <col min="37" max="37" width="22.6640625" bestFit="1" customWidth="1"/>
    <col min="38" max="38" width="12.44140625" bestFit="1" customWidth="1"/>
    <col min="39" max="39" width="8.88671875" style="19"/>
    <col min="41" max="41" width="9" bestFit="1" customWidth="1"/>
    <col min="42" max="42" width="12.109375" bestFit="1" customWidth="1"/>
    <col min="45" max="45" width="9" bestFit="1" customWidth="1"/>
    <col min="46" max="46" width="12.109375" bestFit="1" customWidth="1"/>
    <col min="52" max="52" width="8.88671875" style="19"/>
    <col min="54" max="54" width="10.88671875" bestFit="1" customWidth="1"/>
    <col min="55" max="55" width="11.33203125" bestFit="1" customWidth="1"/>
    <col min="56" max="56" width="9.88671875" bestFit="1" customWidth="1"/>
    <col min="57" max="57" width="8.88671875" style="19"/>
    <col min="60" max="60" width="15.44140625" bestFit="1" customWidth="1"/>
    <col min="61" max="61" width="12.109375" bestFit="1" customWidth="1"/>
    <col min="64" max="64" width="18.77734375" bestFit="1" customWidth="1"/>
    <col min="65" max="65" width="12.109375" bestFit="1" customWidth="1"/>
    <col min="66" max="66" width="8.6640625" bestFit="1" customWidth="1"/>
    <col min="68" max="68" width="8.88671875" style="19"/>
    <col min="71" max="71" width="16.5546875" bestFit="1" customWidth="1"/>
    <col min="72" max="72" width="12.109375" bestFit="1" customWidth="1"/>
    <col min="73" max="73" width="13.109375" bestFit="1" customWidth="1"/>
    <col min="74" max="74" width="8.5546875" style="19" bestFit="1" customWidth="1"/>
    <col min="75" max="75" width="8.5546875" bestFit="1" customWidth="1"/>
    <col min="76" max="76" width="6.44140625" bestFit="1" customWidth="1"/>
    <col min="77" max="77" width="12.109375" bestFit="1" customWidth="1"/>
    <col min="78" max="78" width="17" bestFit="1" customWidth="1"/>
    <col min="79" max="79" width="7.5546875" bestFit="1" customWidth="1"/>
  </cols>
  <sheetData>
    <row r="3" spans="3:77" x14ac:dyDescent="0.3">
      <c r="C3" s="36" t="s">
        <v>62</v>
      </c>
      <c r="D3" s="37">
        <v>1</v>
      </c>
      <c r="F3" s="38" t="s">
        <v>64</v>
      </c>
      <c r="K3" t="s">
        <v>12</v>
      </c>
      <c r="L3" t="s">
        <v>11</v>
      </c>
      <c r="M3" t="s">
        <v>13</v>
      </c>
      <c r="N3" t="s">
        <v>14</v>
      </c>
      <c r="Q3" t="s">
        <v>98</v>
      </c>
    </row>
    <row r="4" spans="3:77" x14ac:dyDescent="0.3">
      <c r="C4" s="36" t="s">
        <v>63</v>
      </c>
      <c r="D4" s="37">
        <v>2</v>
      </c>
      <c r="F4" s="38" t="s">
        <v>65</v>
      </c>
      <c r="K4" s="9">
        <v>3149297.4099999927</v>
      </c>
      <c r="L4" s="9">
        <v>5446809.4700000202</v>
      </c>
      <c r="M4" s="9">
        <v>2297512.0600000275</v>
      </c>
      <c r="N4" s="2">
        <v>0.42180878047126164</v>
      </c>
      <c r="AH4" s="4" t="s">
        <v>102</v>
      </c>
      <c r="BH4" t="s">
        <v>115</v>
      </c>
    </row>
    <row r="5" spans="3:77" x14ac:dyDescent="0.3">
      <c r="Q5" s="8" t="s">
        <v>99</v>
      </c>
      <c r="R5" t="s">
        <v>13</v>
      </c>
      <c r="BH5" t="s">
        <v>17</v>
      </c>
      <c r="BJ5" t="s">
        <v>218</v>
      </c>
      <c r="BK5" s="19">
        <v>1</v>
      </c>
      <c r="BM5" t="str">
        <f>_xlfn.TEXTJOIN(" ",,IF(BK5=1,"Top-5 Profitable Products","Quantity Contributing to Profit"))</f>
        <v>Top-5 Profitable Products</v>
      </c>
    </row>
    <row r="6" spans="3:77" x14ac:dyDescent="0.3">
      <c r="Q6" t="s">
        <v>100</v>
      </c>
      <c r="R6" s="22">
        <v>0.48527656041986861</v>
      </c>
      <c r="BS6" s="8" t="s">
        <v>219</v>
      </c>
      <c r="BT6" s="42" t="s">
        <v>13</v>
      </c>
      <c r="BU6" t="s">
        <v>228</v>
      </c>
    </row>
    <row r="7" spans="3:77" x14ac:dyDescent="0.3">
      <c r="Q7" t="s">
        <v>101</v>
      </c>
      <c r="R7" s="22">
        <v>0.51472343958010647</v>
      </c>
      <c r="AH7" s="8" t="s">
        <v>103</v>
      </c>
      <c r="AI7" t="s">
        <v>13</v>
      </c>
      <c r="AK7" t="s">
        <v>108</v>
      </c>
      <c r="AO7" s="8" t="s">
        <v>38</v>
      </c>
      <c r="AP7" t="s">
        <v>13</v>
      </c>
      <c r="AS7" s="8" t="s">
        <v>38</v>
      </c>
      <c r="AT7" t="s">
        <v>13</v>
      </c>
      <c r="AV7" t="str">
        <f>AS7</f>
        <v>Month</v>
      </c>
      <c r="AW7" t="str">
        <f>AT7</f>
        <v>Profit Margin</v>
      </c>
      <c r="AX7" t="s">
        <v>114</v>
      </c>
      <c r="BB7" t="s">
        <v>115</v>
      </c>
      <c r="BC7" t="s">
        <v>17</v>
      </c>
      <c r="BD7" t="s">
        <v>18</v>
      </c>
      <c r="BH7" s="8" t="s">
        <v>116</v>
      </c>
      <c r="BI7" s="42" t="s">
        <v>13</v>
      </c>
      <c r="BJ7" t="s">
        <v>217</v>
      </c>
      <c r="BL7" s="8" t="s">
        <v>116</v>
      </c>
      <c r="BM7" t="s">
        <v>13</v>
      </c>
      <c r="BN7" t="s">
        <v>20</v>
      </c>
      <c r="BS7" t="s">
        <v>227</v>
      </c>
      <c r="BT7" s="33">
        <v>52455.239999999583</v>
      </c>
      <c r="BU7" s="33">
        <f>SUM($BT$7:$BT$14)</f>
        <v>2297512.0600000024</v>
      </c>
      <c r="BX7" s="8" t="s">
        <v>54</v>
      </c>
      <c r="BY7" s="42" t="s">
        <v>13</v>
      </c>
    </row>
    <row r="8" spans="3:77" x14ac:dyDescent="0.3">
      <c r="C8" s="4" t="s">
        <v>77</v>
      </c>
      <c r="F8" s="4" t="s">
        <v>78</v>
      </c>
      <c r="AH8" t="s">
        <v>104</v>
      </c>
      <c r="AI8" s="9">
        <v>77466.27</v>
      </c>
      <c r="AK8" s="40">
        <v>45.641666666666666</v>
      </c>
      <c r="AO8" t="s">
        <v>26</v>
      </c>
      <c r="AP8" s="39"/>
      <c r="AS8" t="s">
        <v>26</v>
      </c>
      <c r="AT8" s="9">
        <v>177715.37999999989</v>
      </c>
      <c r="AV8" t="str">
        <f t="shared" ref="AV8:AV19" si="0">AS8</f>
        <v>Jan</v>
      </c>
      <c r="AW8" s="9">
        <f t="shared" ref="AW8:AW19" si="1">AT8</f>
        <v>177715.37999999989</v>
      </c>
      <c r="AX8" s="9">
        <f>AT8</f>
        <v>177715.37999999989</v>
      </c>
      <c r="BB8" s="22">
        <v>8.0280723519668459E-2</v>
      </c>
      <c r="BC8" s="22">
        <v>8.0468669303389667E-2</v>
      </c>
      <c r="BD8" s="42">
        <v>100</v>
      </c>
      <c r="BH8" t="s">
        <v>128</v>
      </c>
      <c r="BI8" s="33">
        <v>95024.850000000035</v>
      </c>
      <c r="BJ8">
        <f>_xlfn.XLOOKUP(BH8,$BL$8:$BL$107,$BN$8:$BN$107,0,0)</f>
        <v>6861</v>
      </c>
      <c r="BL8" t="s">
        <v>117</v>
      </c>
      <c r="BM8" s="33">
        <v>32486.640000000032</v>
      </c>
      <c r="BN8" s="42">
        <v>5352</v>
      </c>
      <c r="BS8" t="s">
        <v>224</v>
      </c>
      <c r="BT8" s="33">
        <v>86449.160000000265</v>
      </c>
      <c r="BU8" s="33">
        <f t="shared" ref="BU8:BU14" si="2">SUM($BT$7:$BT$14)</f>
        <v>2297512.0600000024</v>
      </c>
      <c r="BX8" t="s">
        <v>56</v>
      </c>
      <c r="BY8" s="33">
        <v>342889.85000000324</v>
      </c>
    </row>
    <row r="9" spans="3:77" x14ac:dyDescent="0.3">
      <c r="C9" s="8" t="s">
        <v>76</v>
      </c>
      <c r="D9" t="s">
        <v>13</v>
      </c>
      <c r="F9" s="8" t="s">
        <v>76</v>
      </c>
      <c r="G9" t="s">
        <v>13</v>
      </c>
      <c r="T9" t="s">
        <v>111</v>
      </c>
      <c r="AH9" t="s">
        <v>105</v>
      </c>
      <c r="AI9" s="9">
        <v>396623.19999999949</v>
      </c>
      <c r="AO9" t="s">
        <v>27</v>
      </c>
      <c r="AP9" s="39">
        <v>2.3177510016380052E-4</v>
      </c>
      <c r="AS9" t="s">
        <v>27</v>
      </c>
      <c r="AT9" s="9">
        <v>177756.57000000004</v>
      </c>
      <c r="AV9" t="str">
        <f t="shared" si="0"/>
        <v>Feb</v>
      </c>
      <c r="AW9" s="9">
        <f t="shared" si="1"/>
        <v>177756.57000000004</v>
      </c>
      <c r="AX9" s="9">
        <f t="shared" ref="AX9:AX19" si="3">AT9</f>
        <v>177756.57000000004</v>
      </c>
      <c r="BH9" t="s">
        <v>135</v>
      </c>
      <c r="BI9" s="33">
        <v>84506.489999999932</v>
      </c>
      <c r="BJ9">
        <f t="shared" ref="BJ9:BJ12" si="4">_xlfn.XLOOKUP(BH9,$BL$8:$BL$107,$BN$8:$BN$107,0,0)</f>
        <v>6137</v>
      </c>
      <c r="BL9" t="s">
        <v>118</v>
      </c>
      <c r="BM9" s="33">
        <v>45964.799999999974</v>
      </c>
      <c r="BN9" s="42">
        <v>6080</v>
      </c>
      <c r="BS9" t="s">
        <v>225</v>
      </c>
      <c r="BT9" s="33">
        <v>142236.05999999901</v>
      </c>
      <c r="BU9" s="33">
        <f t="shared" si="2"/>
        <v>2297512.0600000024</v>
      </c>
      <c r="BX9" t="s">
        <v>57</v>
      </c>
      <c r="BY9" s="33">
        <v>324340.81999999884</v>
      </c>
    </row>
    <row r="10" spans="3:77" x14ac:dyDescent="0.3">
      <c r="C10" t="s">
        <v>69</v>
      </c>
      <c r="D10" s="1">
        <v>8477.4799999999977</v>
      </c>
      <c r="F10" t="s">
        <v>75</v>
      </c>
      <c r="G10" s="1">
        <v>130.20000000000073</v>
      </c>
      <c r="Q10" t="s">
        <v>101</v>
      </c>
      <c r="R10" s="22">
        <f>R6</f>
        <v>0.48527656041986861</v>
      </c>
      <c r="T10" s="21" t="s">
        <v>113</v>
      </c>
      <c r="AH10" t="s">
        <v>106</v>
      </c>
      <c r="AI10" s="9">
        <v>419234.04999999842</v>
      </c>
      <c r="AO10" t="s">
        <v>28</v>
      </c>
      <c r="AP10" s="39">
        <v>0.15053902086431736</v>
      </c>
      <c r="AS10" t="s">
        <v>28</v>
      </c>
      <c r="AT10" s="9">
        <v>204515.86999999953</v>
      </c>
      <c r="AV10" t="str">
        <f t="shared" si="0"/>
        <v>Mar</v>
      </c>
      <c r="AW10" s="9">
        <f t="shared" si="1"/>
        <v>204515.86999999953</v>
      </c>
      <c r="AX10" s="9">
        <f t="shared" si="3"/>
        <v>204515.86999999953</v>
      </c>
      <c r="BH10" t="s">
        <v>175</v>
      </c>
      <c r="BI10" s="33">
        <v>83284.599999999977</v>
      </c>
      <c r="BJ10">
        <f t="shared" si="4"/>
        <v>6262</v>
      </c>
      <c r="BL10" t="s">
        <v>119</v>
      </c>
      <c r="BM10" s="33">
        <v>48243.930000000008</v>
      </c>
      <c r="BN10" s="42">
        <v>6209</v>
      </c>
      <c r="BS10" t="s">
        <v>226</v>
      </c>
      <c r="BT10" s="33">
        <v>174072.76000000047</v>
      </c>
      <c r="BU10" s="33">
        <f t="shared" si="2"/>
        <v>2297512.0600000024</v>
      </c>
      <c r="BX10" t="s">
        <v>58</v>
      </c>
      <c r="BY10" s="33">
        <v>324189.0599999979</v>
      </c>
    </row>
    <row r="11" spans="3:77" x14ac:dyDescent="0.3">
      <c r="C11" t="s">
        <v>74</v>
      </c>
      <c r="D11" s="1">
        <v>7569.0199999999959</v>
      </c>
      <c r="F11" t="s">
        <v>73</v>
      </c>
      <c r="G11" s="1">
        <v>912.82000000000062</v>
      </c>
      <c r="Q11" t="s">
        <v>110</v>
      </c>
      <c r="R11" s="22">
        <f>R7</f>
        <v>0.51472343958010647</v>
      </c>
      <c r="T11" s="21" t="s">
        <v>112</v>
      </c>
      <c r="AH11" t="s">
        <v>107</v>
      </c>
      <c r="AI11" s="9">
        <v>489567.43000000133</v>
      </c>
      <c r="AO11" t="s">
        <v>29</v>
      </c>
      <c r="AP11" s="39">
        <v>-5.6420218147372019E-2</v>
      </c>
      <c r="AS11" t="s">
        <v>29</v>
      </c>
      <c r="AT11" s="9">
        <v>192977.03999999998</v>
      </c>
      <c r="AV11" t="str">
        <f t="shared" si="0"/>
        <v>Apr</v>
      </c>
      <c r="AW11" s="9">
        <f t="shared" si="1"/>
        <v>192977.03999999998</v>
      </c>
      <c r="AX11" s="9">
        <f t="shared" si="3"/>
        <v>192977.03999999998</v>
      </c>
      <c r="BH11" t="s">
        <v>144</v>
      </c>
      <c r="BI11" s="33">
        <v>82987.239999999991</v>
      </c>
      <c r="BJ11">
        <f t="shared" si="4"/>
        <v>6671</v>
      </c>
      <c r="BL11" t="s">
        <v>120</v>
      </c>
      <c r="BM11" s="33">
        <v>51917.31</v>
      </c>
      <c r="BN11" s="42">
        <v>5529</v>
      </c>
      <c r="BS11" t="s">
        <v>220</v>
      </c>
      <c r="BT11" s="33">
        <v>339210.4900000029</v>
      </c>
      <c r="BU11" s="33">
        <f t="shared" si="2"/>
        <v>2297512.0600000024</v>
      </c>
      <c r="BX11" t="s">
        <v>59</v>
      </c>
      <c r="BY11" s="33">
        <v>340665.27999999869</v>
      </c>
    </row>
    <row r="12" spans="3:77" x14ac:dyDescent="0.3">
      <c r="C12" t="s">
        <v>72</v>
      </c>
      <c r="D12" s="1">
        <v>7236.9200000000019</v>
      </c>
      <c r="F12" t="s">
        <v>66</v>
      </c>
      <c r="G12" s="1">
        <v>992.27999999999975</v>
      </c>
      <c r="AH12" t="s">
        <v>109</v>
      </c>
      <c r="AI12" s="9">
        <v>914621.10999999498</v>
      </c>
      <c r="AO12" t="s">
        <v>30</v>
      </c>
      <c r="AP12" s="39">
        <v>6.5633766586950054E-2</v>
      </c>
      <c r="AS12" t="s">
        <v>30</v>
      </c>
      <c r="AT12" s="9">
        <v>205642.8500000005</v>
      </c>
      <c r="AV12" t="str">
        <f t="shared" si="0"/>
        <v>May</v>
      </c>
      <c r="AW12" s="9">
        <f t="shared" si="1"/>
        <v>205642.8500000005</v>
      </c>
      <c r="AX12" s="9">
        <f t="shared" si="3"/>
        <v>205642.8500000005</v>
      </c>
      <c r="BH12" t="s">
        <v>125</v>
      </c>
      <c r="BI12" s="33">
        <v>78081.849999999962</v>
      </c>
      <c r="BJ12">
        <f t="shared" si="4"/>
        <v>6545</v>
      </c>
      <c r="BL12" t="s">
        <v>121</v>
      </c>
      <c r="BM12" s="33">
        <v>4089.289999999979</v>
      </c>
      <c r="BN12" s="42">
        <v>6931</v>
      </c>
      <c r="BS12" t="s">
        <v>222</v>
      </c>
      <c r="BT12" s="33">
        <v>367414.25000000029</v>
      </c>
      <c r="BU12" s="33">
        <f t="shared" si="2"/>
        <v>2297512.0600000024</v>
      </c>
      <c r="BX12" t="s">
        <v>60</v>
      </c>
      <c r="BY12" s="33">
        <v>319564.96000000124</v>
      </c>
    </row>
    <row r="13" spans="3:77" x14ac:dyDescent="0.3">
      <c r="C13" t="s">
        <v>70</v>
      </c>
      <c r="D13" s="1">
        <v>7191.9699999999975</v>
      </c>
      <c r="F13" t="s">
        <v>67</v>
      </c>
      <c r="G13" s="1">
        <v>1362.7800000000007</v>
      </c>
      <c r="AO13" t="s">
        <v>31</v>
      </c>
      <c r="AP13" s="39">
        <v>-4.9371519603040204E-2</v>
      </c>
      <c r="AS13" t="s">
        <v>31</v>
      </c>
      <c r="AT13" s="9">
        <v>195489.95000000042</v>
      </c>
      <c r="AV13" t="str">
        <f t="shared" si="0"/>
        <v>Jun</v>
      </c>
      <c r="AW13" s="9">
        <f t="shared" si="1"/>
        <v>195489.95000000042</v>
      </c>
      <c r="AX13" s="9">
        <f t="shared" si="3"/>
        <v>195489.95000000042</v>
      </c>
      <c r="BL13" t="s">
        <v>122</v>
      </c>
      <c r="BM13" s="33">
        <v>18856.529999999948</v>
      </c>
      <c r="BN13" s="42">
        <v>6349</v>
      </c>
      <c r="BS13" t="s">
        <v>223</v>
      </c>
      <c r="BT13" s="33">
        <v>417457.83000000106</v>
      </c>
      <c r="BU13" s="33">
        <f t="shared" si="2"/>
        <v>2297512.0600000024</v>
      </c>
      <c r="BX13" t="s">
        <v>61</v>
      </c>
      <c r="BY13" s="33">
        <v>332458.74000000069</v>
      </c>
    </row>
    <row r="14" spans="3:77" x14ac:dyDescent="0.3">
      <c r="C14" t="s">
        <v>71</v>
      </c>
      <c r="D14" s="1">
        <v>6966.5800000000008</v>
      </c>
      <c r="F14" t="s">
        <v>68</v>
      </c>
      <c r="G14" s="1">
        <v>1387.2399999999998</v>
      </c>
      <c r="AO14" t="s">
        <v>32</v>
      </c>
      <c r="AP14" s="39">
        <v>-6.5234862457122469E-2</v>
      </c>
      <c r="AS14" t="s">
        <v>32</v>
      </c>
      <c r="AT14" s="9">
        <v>182737.19000000064</v>
      </c>
      <c r="AV14" t="str">
        <f t="shared" si="0"/>
        <v>Jul</v>
      </c>
      <c r="AW14" s="9">
        <f t="shared" si="1"/>
        <v>182737.19000000064</v>
      </c>
      <c r="AX14" s="9">
        <f t="shared" si="3"/>
        <v>182737.19000000064</v>
      </c>
      <c r="BL14" t="s">
        <v>123</v>
      </c>
      <c r="BM14" s="33">
        <v>53319.199999999997</v>
      </c>
      <c r="BN14" s="42">
        <v>5840</v>
      </c>
      <c r="BS14" t="s">
        <v>221</v>
      </c>
      <c r="BT14" s="33">
        <v>718216.26999999897</v>
      </c>
      <c r="BU14" s="33">
        <f t="shared" si="2"/>
        <v>2297512.0600000024</v>
      </c>
      <c r="BX14" t="s">
        <v>55</v>
      </c>
      <c r="BY14" s="33">
        <v>313403.34999999951</v>
      </c>
    </row>
    <row r="15" spans="3:77" x14ac:dyDescent="0.3">
      <c r="AO15" t="s">
        <v>33</v>
      </c>
      <c r="AP15" s="39">
        <v>0.14152658251995448</v>
      </c>
      <c r="AS15" t="s">
        <v>33</v>
      </c>
      <c r="AT15" s="9">
        <v>208599.36000000034</v>
      </c>
      <c r="AV15" t="str">
        <f t="shared" si="0"/>
        <v>Aug</v>
      </c>
      <c r="AW15" s="9">
        <f t="shared" si="1"/>
        <v>208599.36000000034</v>
      </c>
      <c r="AX15" s="9">
        <f t="shared" si="3"/>
        <v>208599.36000000034</v>
      </c>
      <c r="BH15" t="str">
        <f>BH7</f>
        <v>Product Name</v>
      </c>
      <c r="BI15" t="str">
        <f>IF($BK$5=1,BI7,BJ7)</f>
        <v>Profit Margin</v>
      </c>
      <c r="BL15" t="s">
        <v>124</v>
      </c>
      <c r="BM15" s="33">
        <v>11872.29999999993</v>
      </c>
      <c r="BN15" s="42">
        <v>5522</v>
      </c>
    </row>
    <row r="16" spans="3:77" x14ac:dyDescent="0.3">
      <c r="AO16" t="s">
        <v>34</v>
      </c>
      <c r="AP16" s="39">
        <v>-8.8756456395648206E-2</v>
      </c>
      <c r="AS16" t="s">
        <v>34</v>
      </c>
      <c r="AT16" s="9">
        <v>190084.82000000018</v>
      </c>
      <c r="AV16" t="str">
        <f t="shared" si="0"/>
        <v>Sep</v>
      </c>
      <c r="AW16" s="9">
        <f t="shared" si="1"/>
        <v>190084.82000000018</v>
      </c>
      <c r="AX16" s="9">
        <f t="shared" si="3"/>
        <v>190084.82000000018</v>
      </c>
      <c r="BH16" t="str">
        <f t="shared" ref="BH16:BH20" si="5">BH8</f>
        <v>Begin Brew</v>
      </c>
      <c r="BI16" s="33">
        <f t="shared" ref="BI16:BI20" si="6">IF($BK$5=1,BI8,BJ8)</f>
        <v>95024.850000000035</v>
      </c>
      <c r="BL16" t="s">
        <v>125</v>
      </c>
      <c r="BM16" s="33">
        <v>78081.849999999962</v>
      </c>
      <c r="BN16" s="42">
        <v>6545</v>
      </c>
    </row>
    <row r="17" spans="3:73" x14ac:dyDescent="0.3">
      <c r="C17" s="4" t="s">
        <v>79</v>
      </c>
      <c r="F17" s="4" t="s">
        <v>91</v>
      </c>
      <c r="AO17" t="s">
        <v>35</v>
      </c>
      <c r="AP17" s="39">
        <v>1.5750863219877269E-3</v>
      </c>
      <c r="AS17" t="s">
        <v>35</v>
      </c>
      <c r="AT17" s="9">
        <v>190384.21999999968</v>
      </c>
      <c r="AV17" t="str">
        <f t="shared" si="0"/>
        <v>Oct</v>
      </c>
      <c r="AW17" s="9">
        <f t="shared" si="1"/>
        <v>190384.21999999968</v>
      </c>
      <c r="AX17" s="9">
        <f t="shared" si="3"/>
        <v>190384.21999999968</v>
      </c>
      <c r="BH17" t="str">
        <f t="shared" si="5"/>
        <v>Common Splash</v>
      </c>
      <c r="BI17" s="33">
        <f t="shared" si="6"/>
        <v>84506.489999999932</v>
      </c>
      <c r="BL17" t="s">
        <v>126</v>
      </c>
      <c r="BM17" s="33">
        <v>2366.7600000000239</v>
      </c>
      <c r="BN17" s="42">
        <v>5379</v>
      </c>
      <c r="BS17" t="str">
        <f>BS6</f>
        <v>Category</v>
      </c>
      <c r="BT17" t="str">
        <f t="shared" ref="BT17:BU17" si="7">BT6</f>
        <v>Profit Margin</v>
      </c>
      <c r="BU17" t="str">
        <f t="shared" si="7"/>
        <v>total</v>
      </c>
    </row>
    <row r="18" spans="3:73" x14ac:dyDescent="0.3">
      <c r="C18" s="8" t="s">
        <v>80</v>
      </c>
      <c r="D18" t="s">
        <v>13</v>
      </c>
      <c r="F18" s="8" t="s">
        <v>80</v>
      </c>
      <c r="G18" t="s">
        <v>13</v>
      </c>
      <c r="AO18" t="s">
        <v>36</v>
      </c>
      <c r="AP18" s="39">
        <v>9.8171476606608472E-3</v>
      </c>
      <c r="AS18" t="s">
        <v>36</v>
      </c>
      <c r="AT18" s="9">
        <v>192253.24999999942</v>
      </c>
      <c r="AV18" t="str">
        <f t="shared" si="0"/>
        <v>Nov</v>
      </c>
      <c r="AW18" s="9">
        <f t="shared" si="1"/>
        <v>192253.24999999942</v>
      </c>
      <c r="AX18" s="9">
        <f t="shared" si="3"/>
        <v>192253.24999999942</v>
      </c>
      <c r="BH18" t="str">
        <f t="shared" si="5"/>
        <v>Onto Dew</v>
      </c>
      <c r="BI18" s="33">
        <f t="shared" si="6"/>
        <v>83284.599999999977</v>
      </c>
      <c r="BL18" t="s">
        <v>127</v>
      </c>
      <c r="BM18" s="33">
        <v>-10037.319999999978</v>
      </c>
      <c r="BN18" s="42">
        <v>5339</v>
      </c>
      <c r="BS18" t="str">
        <f t="shared" ref="BS18:BU18" si="8">BS7</f>
        <v>Juice</v>
      </c>
      <c r="BT18" s="33">
        <f t="shared" si="8"/>
        <v>52455.239999999583</v>
      </c>
      <c r="BU18" s="33">
        <f t="shared" si="8"/>
        <v>2297512.0600000024</v>
      </c>
    </row>
    <row r="19" spans="3:73" x14ac:dyDescent="0.3">
      <c r="C19" t="s">
        <v>89</v>
      </c>
      <c r="D19" s="1">
        <v>134907.56</v>
      </c>
      <c r="F19" t="s">
        <v>82</v>
      </c>
      <c r="G19" s="1">
        <v>86589.619999999952</v>
      </c>
      <c r="AO19" t="s">
        <v>37</v>
      </c>
      <c r="AP19" s="39">
        <v>-6.7086980324126341E-2</v>
      </c>
      <c r="AS19" t="s">
        <v>37</v>
      </c>
      <c r="AT19" s="9">
        <v>179355.56000000011</v>
      </c>
      <c r="AV19" t="str">
        <f t="shared" si="0"/>
        <v>Dec</v>
      </c>
      <c r="AW19" s="9">
        <f t="shared" si="1"/>
        <v>179355.56000000011</v>
      </c>
      <c r="AX19" s="9">
        <f t="shared" si="3"/>
        <v>179355.56000000011</v>
      </c>
      <c r="BH19" t="str">
        <f t="shared" si="5"/>
        <v>Eight Brew</v>
      </c>
      <c r="BI19" s="33">
        <f t="shared" si="6"/>
        <v>82987.239999999991</v>
      </c>
      <c r="BL19" t="s">
        <v>128</v>
      </c>
      <c r="BM19" s="33">
        <v>95024.850000000035</v>
      </c>
      <c r="BN19" s="42">
        <v>6861</v>
      </c>
      <c r="BS19" t="str">
        <f t="shared" ref="BS19:BU19" si="9">BS8</f>
        <v>Alcoholic Beverage</v>
      </c>
      <c r="BT19" s="33">
        <f t="shared" si="9"/>
        <v>86449.160000000265</v>
      </c>
      <c r="BU19" s="33">
        <f t="shared" si="9"/>
        <v>2297512.0600000024</v>
      </c>
    </row>
    <row r="20" spans="3:73" x14ac:dyDescent="0.3">
      <c r="C20" t="s">
        <v>83</v>
      </c>
      <c r="D20" s="1">
        <v>132555.79000000024</v>
      </c>
      <c r="F20" t="s">
        <v>85</v>
      </c>
      <c r="G20" s="1">
        <v>91811.079999999856</v>
      </c>
      <c r="AW20" s="9"/>
      <c r="BH20" t="str">
        <f t="shared" si="5"/>
        <v>Attorney Mist</v>
      </c>
      <c r="BI20" s="33">
        <f t="shared" si="6"/>
        <v>78081.849999999962</v>
      </c>
      <c r="BL20" t="s">
        <v>129</v>
      </c>
      <c r="BM20" s="33">
        <v>38203.169999999984</v>
      </c>
      <c r="BN20" s="42">
        <v>6621</v>
      </c>
      <c r="BS20" t="str">
        <f t="shared" ref="BS20:BU20" si="10">BS9</f>
        <v>Coffee</v>
      </c>
      <c r="BT20" s="33">
        <f t="shared" si="10"/>
        <v>142236.05999999901</v>
      </c>
      <c r="BU20" s="33">
        <f t="shared" si="10"/>
        <v>2297512.0600000024</v>
      </c>
    </row>
    <row r="21" spans="3:73" x14ac:dyDescent="0.3">
      <c r="C21" t="s">
        <v>86</v>
      </c>
      <c r="D21" s="1">
        <v>132061.01999999973</v>
      </c>
      <c r="F21" t="s">
        <v>90</v>
      </c>
      <c r="G21" s="1">
        <v>96221.15</v>
      </c>
      <c r="BL21" t="s">
        <v>130</v>
      </c>
      <c r="BM21" s="33">
        <v>53613.000000000022</v>
      </c>
      <c r="BN21" s="42">
        <v>6475</v>
      </c>
      <c r="BS21" t="str">
        <f t="shared" ref="BS21:BU21" si="11">BS10</f>
        <v>Energy Drink</v>
      </c>
      <c r="BT21" s="33">
        <f t="shared" si="11"/>
        <v>174072.76000000047</v>
      </c>
      <c r="BU21" s="33">
        <f t="shared" si="11"/>
        <v>2297512.0600000024</v>
      </c>
    </row>
    <row r="22" spans="3:73" x14ac:dyDescent="0.3">
      <c r="C22" t="s">
        <v>88</v>
      </c>
      <c r="D22" s="1">
        <v>131335.97000000015</v>
      </c>
      <c r="F22" t="s">
        <v>81</v>
      </c>
      <c r="G22" s="1">
        <v>101212.63000000015</v>
      </c>
      <c r="BL22" t="s">
        <v>131</v>
      </c>
      <c r="BM22" s="33">
        <v>-29069.040000000001</v>
      </c>
      <c r="BN22" s="42">
        <v>6776</v>
      </c>
      <c r="BS22" t="str">
        <f t="shared" ref="BS22:BU22" si="12">BS11</f>
        <v>Water</v>
      </c>
      <c r="BT22" s="33">
        <f t="shared" si="12"/>
        <v>339210.4900000029</v>
      </c>
      <c r="BU22" s="33">
        <f t="shared" si="12"/>
        <v>2297512.0600000024</v>
      </c>
    </row>
    <row r="23" spans="3:73" x14ac:dyDescent="0.3">
      <c r="C23" t="s">
        <v>87</v>
      </c>
      <c r="D23" s="1">
        <v>128176.22000000032</v>
      </c>
      <c r="F23" t="s">
        <v>84</v>
      </c>
      <c r="G23" s="1">
        <v>104453.84999999986</v>
      </c>
      <c r="BL23" t="s">
        <v>132</v>
      </c>
      <c r="BM23" s="33">
        <v>44743.859999999971</v>
      </c>
      <c r="BN23" s="42">
        <v>5586</v>
      </c>
      <c r="BS23" t="str">
        <f t="shared" ref="BS23:BU23" si="13">BS12</f>
        <v>Tea</v>
      </c>
      <c r="BT23" s="33">
        <f t="shared" si="13"/>
        <v>367414.25000000029</v>
      </c>
      <c r="BU23" s="33">
        <f t="shared" si="13"/>
        <v>2297512.0600000024</v>
      </c>
    </row>
    <row r="24" spans="3:73" x14ac:dyDescent="0.3">
      <c r="BL24" t="s">
        <v>133</v>
      </c>
      <c r="BM24" s="33">
        <v>-9326.5600000000122</v>
      </c>
      <c r="BN24" s="42">
        <v>6568</v>
      </c>
      <c r="BS24" t="str">
        <f t="shared" ref="BS24:BU24" si="14">BS13</f>
        <v>Sports Drink</v>
      </c>
      <c r="BT24" s="33">
        <f t="shared" si="14"/>
        <v>417457.83000000106</v>
      </c>
      <c r="BU24" s="33">
        <f t="shared" si="14"/>
        <v>2297512.0600000024</v>
      </c>
    </row>
    <row r="25" spans="3:73" x14ac:dyDescent="0.3">
      <c r="C25" s="4" t="s">
        <v>92</v>
      </c>
      <c r="F25" s="4" t="s">
        <v>93</v>
      </c>
      <c r="AA25" s="41"/>
      <c r="AB25" s="41"/>
      <c r="AC25" s="41"/>
      <c r="AD25" s="41"/>
      <c r="BL25" t="s">
        <v>134</v>
      </c>
      <c r="BM25" s="33">
        <v>-2557.7999999999956</v>
      </c>
      <c r="BN25" s="42">
        <v>5220</v>
      </c>
      <c r="BS25" t="str">
        <f t="shared" ref="BS25:BU25" si="15">BS14</f>
        <v>Soft Drink</v>
      </c>
      <c r="BT25" s="33">
        <f t="shared" si="15"/>
        <v>718216.26999999897</v>
      </c>
      <c r="BU25" s="33">
        <f t="shared" si="15"/>
        <v>2297512.0600000024</v>
      </c>
    </row>
    <row r="26" spans="3:73" x14ac:dyDescent="0.3">
      <c r="C26" t="str">
        <f t="shared" ref="C26:D31" si="16">IF($D$3=1,C9,F9)</f>
        <v>Full Name</v>
      </c>
      <c r="D26" t="str">
        <f t="shared" si="16"/>
        <v>Profit Margin</v>
      </c>
      <c r="F26" t="str">
        <f t="shared" ref="F26:G31" si="17">IF($D$3=1,C18,F18)</f>
        <v>Location</v>
      </c>
      <c r="G26" t="str">
        <f t="shared" si="17"/>
        <v>Profit Margin</v>
      </c>
      <c r="BL26" t="s">
        <v>135</v>
      </c>
      <c r="BM26" s="33">
        <v>84506.489999999932</v>
      </c>
      <c r="BN26" s="42">
        <v>6137</v>
      </c>
    </row>
    <row r="27" spans="3:73" x14ac:dyDescent="0.3">
      <c r="C27" t="str">
        <f t="shared" si="16"/>
        <v>John Brown</v>
      </c>
      <c r="D27" s="1">
        <f t="shared" si="16"/>
        <v>8477.4799999999977</v>
      </c>
      <c r="F27" t="str">
        <f t="shared" si="17"/>
        <v>Washington</v>
      </c>
      <c r="G27" s="1">
        <f t="shared" si="17"/>
        <v>134907.56</v>
      </c>
      <c r="BL27" t="s">
        <v>136</v>
      </c>
      <c r="BM27" s="33">
        <v>5787.580000000009</v>
      </c>
      <c r="BN27" s="42">
        <v>6157</v>
      </c>
    </row>
    <row r="28" spans="3:73" x14ac:dyDescent="0.3">
      <c r="C28" t="str">
        <f t="shared" si="16"/>
        <v>Paul Noble</v>
      </c>
      <c r="D28" s="1">
        <f t="shared" si="16"/>
        <v>7569.0199999999959</v>
      </c>
      <c r="F28" t="str">
        <f t="shared" si="17"/>
        <v>California</v>
      </c>
      <c r="G28" s="1">
        <f t="shared" si="17"/>
        <v>132555.79000000024</v>
      </c>
      <c r="BL28" t="s">
        <v>137</v>
      </c>
      <c r="BM28" s="33">
        <v>-14038.900000000009</v>
      </c>
      <c r="BN28" s="42">
        <v>6815</v>
      </c>
    </row>
    <row r="29" spans="3:73" x14ac:dyDescent="0.3">
      <c r="C29" t="str">
        <f t="shared" si="16"/>
        <v>Laura Gross</v>
      </c>
      <c r="D29" s="1">
        <f t="shared" si="16"/>
        <v>7236.9200000000019</v>
      </c>
      <c r="F29" t="str">
        <f t="shared" si="17"/>
        <v>Michigan</v>
      </c>
      <c r="G29" s="1">
        <f t="shared" si="17"/>
        <v>132061.01999999973</v>
      </c>
      <c r="BL29" t="s">
        <v>138</v>
      </c>
      <c r="BM29" s="33">
        <v>18729.619999999988</v>
      </c>
      <c r="BN29" s="42">
        <v>6526</v>
      </c>
    </row>
    <row r="30" spans="3:73" x14ac:dyDescent="0.3">
      <c r="C30" t="str">
        <f t="shared" si="16"/>
        <v>Judith Simmons</v>
      </c>
      <c r="D30" s="1">
        <f t="shared" si="16"/>
        <v>7191.9699999999975</v>
      </c>
      <c r="F30" t="str">
        <f t="shared" si="17"/>
        <v>Virginia</v>
      </c>
      <c r="G30" s="1">
        <f t="shared" si="17"/>
        <v>131335.97000000015</v>
      </c>
      <c r="BL30" t="s">
        <v>139</v>
      </c>
      <c r="BM30" s="33">
        <v>31367.100000000009</v>
      </c>
      <c r="BN30" s="42">
        <v>5503</v>
      </c>
    </row>
    <row r="31" spans="3:73" x14ac:dyDescent="0.3">
      <c r="C31" t="str">
        <f t="shared" si="16"/>
        <v>Kristine Barrett</v>
      </c>
      <c r="D31" s="1">
        <f t="shared" si="16"/>
        <v>6966.5800000000008</v>
      </c>
      <c r="F31" t="str">
        <f t="shared" si="17"/>
        <v>Missouri</v>
      </c>
      <c r="G31" s="1">
        <f t="shared" si="17"/>
        <v>128176.22000000032</v>
      </c>
      <c r="BL31" t="s">
        <v>140</v>
      </c>
      <c r="BM31" s="33">
        <v>13233.920000000009</v>
      </c>
      <c r="BN31" s="42">
        <v>5908</v>
      </c>
    </row>
    <row r="32" spans="3:73" x14ac:dyDescent="0.3">
      <c r="BL32" t="s">
        <v>141</v>
      </c>
      <c r="BM32" s="33">
        <v>34303.500000000022</v>
      </c>
      <c r="BN32" s="42">
        <v>5775</v>
      </c>
    </row>
    <row r="33" spans="3:66" x14ac:dyDescent="0.3">
      <c r="C33" s="4" t="s">
        <v>94</v>
      </c>
      <c r="BL33" t="s">
        <v>142</v>
      </c>
      <c r="BM33" s="33">
        <v>31380.58</v>
      </c>
      <c r="BN33" s="42">
        <v>5822</v>
      </c>
    </row>
    <row r="34" spans="3:66" x14ac:dyDescent="0.3">
      <c r="C34" t="str">
        <f t="shared" ref="C34:D39" si="18">IF($D$4=1,C26,F26)</f>
        <v>Location</v>
      </c>
      <c r="D34" t="str">
        <f t="shared" si="18"/>
        <v>Profit Margin</v>
      </c>
      <c r="F34" t="s">
        <v>96</v>
      </c>
      <c r="G34" t="s">
        <v>97</v>
      </c>
      <c r="BL34" t="s">
        <v>143</v>
      </c>
      <c r="BM34" s="33">
        <v>-1947.5200000000059</v>
      </c>
      <c r="BN34" s="42">
        <v>5728</v>
      </c>
    </row>
    <row r="35" spans="3:66" x14ac:dyDescent="0.3">
      <c r="C35" t="str">
        <f t="shared" si="18"/>
        <v>Washington</v>
      </c>
      <c r="D35" s="33">
        <f t="shared" si="18"/>
        <v>134907.56</v>
      </c>
      <c r="F35" s="42">
        <v>600</v>
      </c>
      <c r="G35" s="42">
        <v>20</v>
      </c>
      <c r="BL35" t="s">
        <v>144</v>
      </c>
      <c r="BM35" s="33">
        <v>82987.239999999991</v>
      </c>
      <c r="BN35" s="42">
        <v>6671</v>
      </c>
    </row>
    <row r="36" spans="3:66" x14ac:dyDescent="0.3">
      <c r="C36" t="str">
        <f t="shared" si="18"/>
        <v>California</v>
      </c>
      <c r="D36" s="33">
        <f t="shared" si="18"/>
        <v>132555.79000000024</v>
      </c>
      <c r="BL36" t="s">
        <v>145</v>
      </c>
      <c r="BM36" s="33">
        <v>39498.199999999997</v>
      </c>
      <c r="BN36" s="42">
        <v>6230</v>
      </c>
    </row>
    <row r="37" spans="3:66" x14ac:dyDescent="0.3">
      <c r="C37" t="str">
        <f t="shared" si="18"/>
        <v>Michigan</v>
      </c>
      <c r="D37" s="33">
        <f t="shared" si="18"/>
        <v>132061.01999999973</v>
      </c>
      <c r="F37" t="s">
        <v>95</v>
      </c>
      <c r="BL37" t="s">
        <v>146</v>
      </c>
      <c r="BM37" s="33">
        <v>50200.709999999963</v>
      </c>
      <c r="BN37" s="42">
        <v>5817</v>
      </c>
    </row>
    <row r="38" spans="3:66" x14ac:dyDescent="0.3">
      <c r="C38" t="str">
        <f t="shared" si="18"/>
        <v>Virginia</v>
      </c>
      <c r="D38" s="33">
        <f t="shared" si="18"/>
        <v>131335.97000000015</v>
      </c>
      <c r="F38" t="str">
        <f>_xlfn.TEXTJOIN(" ",,IF(D3=1,"Top 5 Profit Table","Less 5 Profit Table"),IF(D4=1,"Customer","Location"))</f>
        <v>Top 5 Profit Table Location</v>
      </c>
      <c r="BL38" t="s">
        <v>147</v>
      </c>
      <c r="BM38" s="33">
        <v>43165.919999999984</v>
      </c>
      <c r="BN38" s="42">
        <v>6202</v>
      </c>
    </row>
    <row r="39" spans="3:66" x14ac:dyDescent="0.3">
      <c r="C39" t="str">
        <f t="shared" si="18"/>
        <v>Missouri</v>
      </c>
      <c r="D39" s="33">
        <f t="shared" si="18"/>
        <v>128176.22000000032</v>
      </c>
      <c r="F39" t="str">
        <f>_xlfn.TEXTJOIN(" ",,IF(D4=1,"Customer Overtime","Total Sales Location"))</f>
        <v>Total Sales Location</v>
      </c>
      <c r="BL39" t="s">
        <v>148</v>
      </c>
      <c r="BM39" s="33">
        <v>13602.679999999986</v>
      </c>
      <c r="BN39" s="42">
        <v>5252</v>
      </c>
    </row>
    <row r="40" spans="3:66" x14ac:dyDescent="0.3">
      <c r="F40">
        <f>IF(D4=1,F35,G35)</f>
        <v>20</v>
      </c>
      <c r="BL40" t="s">
        <v>149</v>
      </c>
      <c r="BM40" s="33">
        <v>2004.299999999952</v>
      </c>
      <c r="BN40" s="42">
        <v>6681</v>
      </c>
    </row>
    <row r="41" spans="3:66" x14ac:dyDescent="0.3">
      <c r="BL41" t="s">
        <v>150</v>
      </c>
      <c r="BM41" s="33">
        <v>13022.850000000009</v>
      </c>
      <c r="BN41" s="42">
        <v>5107</v>
      </c>
    </row>
    <row r="42" spans="3:66" x14ac:dyDescent="0.3">
      <c r="BL42" t="s">
        <v>151</v>
      </c>
      <c r="BM42" s="33">
        <v>16381.75</v>
      </c>
      <c r="BN42" s="42">
        <v>6325</v>
      </c>
    </row>
    <row r="43" spans="3:66" x14ac:dyDescent="0.3">
      <c r="BL43" t="s">
        <v>152</v>
      </c>
      <c r="BM43" s="33">
        <v>43903.63</v>
      </c>
      <c r="BN43" s="42">
        <v>6263</v>
      </c>
    </row>
    <row r="44" spans="3:66" x14ac:dyDescent="0.3">
      <c r="BL44" t="s">
        <v>153</v>
      </c>
      <c r="BM44" s="33">
        <v>10907.520000000008</v>
      </c>
      <c r="BN44" s="42">
        <v>6992</v>
      </c>
    </row>
    <row r="45" spans="3:66" x14ac:dyDescent="0.3">
      <c r="BL45" t="s">
        <v>154</v>
      </c>
      <c r="BM45" s="33">
        <v>28777.41</v>
      </c>
      <c r="BN45" s="42">
        <v>6033</v>
      </c>
    </row>
    <row r="46" spans="3:66" x14ac:dyDescent="0.3">
      <c r="BL46" t="s">
        <v>155</v>
      </c>
      <c r="BM46" s="33">
        <v>-1571.1300000000556</v>
      </c>
      <c r="BN46" s="42">
        <v>5819</v>
      </c>
    </row>
    <row r="47" spans="3:66" x14ac:dyDescent="0.3">
      <c r="BL47" t="s">
        <v>156</v>
      </c>
      <c r="BM47" s="33">
        <v>-21740.939999999981</v>
      </c>
      <c r="BN47" s="42">
        <v>6194</v>
      </c>
    </row>
    <row r="48" spans="3:66" ht="10.5" customHeight="1" x14ac:dyDescent="0.3">
      <c r="U48" s="41" t="str" cm="1">
        <f t="array" ref="U48:AD57">IF(_xlfn._xlws.SORT(_xlfn.SEQUENCE(10,10),,-1)/100&gt;R6,T10,T11)</f>
        <v>■</v>
      </c>
      <c r="V48" s="41" t="str">
        <v>■</v>
      </c>
      <c r="W48" s="41" t="str">
        <v>■</v>
      </c>
      <c r="X48" s="41" t="str">
        <v>■</v>
      </c>
      <c r="Y48" s="41" t="str">
        <v>■</v>
      </c>
      <c r="Z48" s="41" t="str">
        <v>■</v>
      </c>
      <c r="AA48" s="41" t="str">
        <v>■</v>
      </c>
      <c r="AB48" s="41" t="str">
        <v>■</v>
      </c>
      <c r="AC48" s="41" t="str">
        <v>■</v>
      </c>
      <c r="AD48" s="41" t="str">
        <v>■</v>
      </c>
      <c r="BL48" t="s">
        <v>157</v>
      </c>
      <c r="BM48" s="33">
        <v>6318.1299999999919</v>
      </c>
      <c r="BN48" s="42">
        <v>6943</v>
      </c>
    </row>
    <row r="49" spans="21:66" ht="10.5" customHeight="1" x14ac:dyDescent="0.3">
      <c r="U49" s="41" t="str">
        <v>■</v>
      </c>
      <c r="V49" s="41" t="str">
        <v>■</v>
      </c>
      <c r="W49" s="41" t="str">
        <v>■</v>
      </c>
      <c r="X49" s="41" t="str">
        <v>■</v>
      </c>
      <c r="Y49" s="41" t="str">
        <v>■</v>
      </c>
      <c r="Z49" s="41" t="str">
        <v>■</v>
      </c>
      <c r="AA49" s="41" t="str">
        <v>■</v>
      </c>
      <c r="AB49" s="41" t="str">
        <v>■</v>
      </c>
      <c r="AC49" s="41" t="str">
        <v>■</v>
      </c>
      <c r="AD49" s="41" t="str">
        <v>■</v>
      </c>
      <c r="BL49" t="s">
        <v>158</v>
      </c>
      <c r="BM49" s="33">
        <v>-13781.949999999986</v>
      </c>
      <c r="BN49" s="42">
        <v>5915</v>
      </c>
    </row>
    <row r="50" spans="21:66" ht="10.5" customHeight="1" x14ac:dyDescent="0.3">
      <c r="U50" s="41" t="str">
        <v>■</v>
      </c>
      <c r="V50" s="41" t="str">
        <v>■</v>
      </c>
      <c r="W50" s="41" t="str">
        <v>■</v>
      </c>
      <c r="X50" s="41" t="str">
        <v>■</v>
      </c>
      <c r="Y50" s="41" t="str">
        <v>■</v>
      </c>
      <c r="Z50" s="41" t="str">
        <v>■</v>
      </c>
      <c r="AA50" s="41" t="str">
        <v>■</v>
      </c>
      <c r="AB50" s="41" t="str">
        <v>■</v>
      </c>
      <c r="AC50" s="41" t="str">
        <v>■</v>
      </c>
      <c r="AD50" s="41" t="str">
        <v>■</v>
      </c>
      <c r="BL50" t="s">
        <v>159</v>
      </c>
      <c r="BM50" s="33">
        <v>-8467.2000000000335</v>
      </c>
      <c r="BN50" s="42">
        <v>5760</v>
      </c>
    </row>
    <row r="51" spans="21:66" ht="10.5" customHeight="1" x14ac:dyDescent="0.3">
      <c r="U51" s="41" t="str">
        <v>■</v>
      </c>
      <c r="V51" s="41" t="str">
        <v>■</v>
      </c>
      <c r="W51" s="41" t="str">
        <v>■</v>
      </c>
      <c r="X51" s="41" t="str">
        <v>■</v>
      </c>
      <c r="Y51" s="41" t="str">
        <v>■</v>
      </c>
      <c r="Z51" s="41" t="str">
        <v>■</v>
      </c>
      <c r="AA51" s="41" t="str">
        <v>■</v>
      </c>
      <c r="AB51" s="41" t="str">
        <v>■</v>
      </c>
      <c r="AC51" s="41" t="str">
        <v>■</v>
      </c>
      <c r="AD51" s="41" t="str">
        <v>■</v>
      </c>
      <c r="BL51" t="s">
        <v>160</v>
      </c>
      <c r="BM51" s="33">
        <v>24069.160000000011</v>
      </c>
      <c r="BN51" s="42">
        <v>6761</v>
      </c>
    </row>
    <row r="52" spans="21:66" ht="10.5" customHeight="1" x14ac:dyDescent="0.3">
      <c r="U52" s="41" t="str">
        <v>■</v>
      </c>
      <c r="V52" s="41" t="str">
        <v>■</v>
      </c>
      <c r="W52" s="41" t="str">
        <v>■</v>
      </c>
      <c r="X52" s="41" t="str">
        <v>■</v>
      </c>
      <c r="Y52" s="41" t="str">
        <v>■</v>
      </c>
      <c r="Z52" s="41" t="str">
        <v>■</v>
      </c>
      <c r="AA52" s="41" t="str">
        <v>■</v>
      </c>
      <c r="AB52" s="41" t="str">
        <v>■</v>
      </c>
      <c r="AC52" s="41" t="str">
        <v>■</v>
      </c>
      <c r="AD52" s="41" t="str">
        <v>■</v>
      </c>
      <c r="BL52" t="s">
        <v>161</v>
      </c>
      <c r="BM52" s="33">
        <v>15387.719999999994</v>
      </c>
      <c r="BN52" s="42">
        <v>6749</v>
      </c>
    </row>
    <row r="53" spans="21:66" ht="10.5" customHeight="1" x14ac:dyDescent="0.3">
      <c r="U53" s="41" t="str">
        <v>●</v>
      </c>
      <c r="V53" s="41" t="str">
        <v>●</v>
      </c>
      <c r="W53" s="41" t="str">
        <v>●</v>
      </c>
      <c r="X53" s="41" t="str">
        <v>●</v>
      </c>
      <c r="Y53" s="41" t="str">
        <v>●</v>
      </c>
      <c r="Z53" s="41" t="str">
        <v>●</v>
      </c>
      <c r="AA53" s="41" t="str">
        <v>●</v>
      </c>
      <c r="AB53" s="41" t="str">
        <v>●</v>
      </c>
      <c r="AC53" s="41" t="str">
        <v>■</v>
      </c>
      <c r="AD53" s="41" t="str">
        <v>■</v>
      </c>
      <c r="BL53" t="s">
        <v>162</v>
      </c>
      <c r="BM53" s="33">
        <v>11575.520000000019</v>
      </c>
      <c r="BN53" s="42">
        <v>6577</v>
      </c>
    </row>
    <row r="54" spans="21:66" ht="10.5" customHeight="1" x14ac:dyDescent="0.3">
      <c r="U54" s="41" t="str">
        <v>●</v>
      </c>
      <c r="V54" s="41" t="str">
        <v>●</v>
      </c>
      <c r="W54" s="41" t="str">
        <v>●</v>
      </c>
      <c r="X54" s="41" t="str">
        <v>●</v>
      </c>
      <c r="Y54" s="41" t="str">
        <v>●</v>
      </c>
      <c r="Z54" s="41" t="str">
        <v>●</v>
      </c>
      <c r="AA54" s="41" t="str">
        <v>●</v>
      </c>
      <c r="AB54" s="41" t="str">
        <v>●</v>
      </c>
      <c r="AC54" s="41" t="str">
        <v>●</v>
      </c>
      <c r="AD54" s="41" t="str">
        <v>●</v>
      </c>
      <c r="BL54" t="s">
        <v>163</v>
      </c>
      <c r="BM54" s="33">
        <v>12376.54</v>
      </c>
      <c r="BN54" s="42">
        <v>6127</v>
      </c>
    </row>
    <row r="55" spans="21:66" ht="10.5" customHeight="1" x14ac:dyDescent="0.3">
      <c r="U55" s="41" t="str">
        <v>●</v>
      </c>
      <c r="V55" s="41" t="str">
        <v>●</v>
      </c>
      <c r="W55" s="41" t="str">
        <v>●</v>
      </c>
      <c r="X55" s="41" t="str">
        <v>●</v>
      </c>
      <c r="Y55" s="41" t="str">
        <v>●</v>
      </c>
      <c r="Z55" s="41" t="str">
        <v>●</v>
      </c>
      <c r="AA55" s="41" t="str">
        <v>●</v>
      </c>
      <c r="AB55" s="41" t="str">
        <v>●</v>
      </c>
      <c r="AC55" s="41" t="str">
        <v>●</v>
      </c>
      <c r="AD55" s="41" t="str">
        <v>●</v>
      </c>
      <c r="BL55" t="s">
        <v>164</v>
      </c>
      <c r="BM55" s="33">
        <v>2761.2499999999782</v>
      </c>
      <c r="BN55" s="42">
        <v>5875</v>
      </c>
    </row>
    <row r="56" spans="21:66" ht="10.5" customHeight="1" x14ac:dyDescent="0.3">
      <c r="U56" s="41" t="str">
        <v>●</v>
      </c>
      <c r="V56" s="41" t="str">
        <v>●</v>
      </c>
      <c r="W56" s="41" t="str">
        <v>●</v>
      </c>
      <c r="X56" s="41" t="str">
        <v>●</v>
      </c>
      <c r="Y56" s="41" t="str">
        <v>●</v>
      </c>
      <c r="Z56" s="41" t="str">
        <v>●</v>
      </c>
      <c r="AA56" s="41" t="str">
        <v>●</v>
      </c>
      <c r="AB56" s="41" t="str">
        <v>●</v>
      </c>
      <c r="AC56" s="41" t="str">
        <v>●</v>
      </c>
      <c r="AD56" s="41" t="str">
        <v>●</v>
      </c>
      <c r="BL56" t="s">
        <v>165</v>
      </c>
      <c r="BM56" s="33">
        <v>63904.020000000055</v>
      </c>
      <c r="BN56" s="42">
        <v>6063</v>
      </c>
    </row>
    <row r="57" spans="21:66" ht="10.5" customHeight="1" x14ac:dyDescent="0.3">
      <c r="U57" s="41" t="str">
        <v>●</v>
      </c>
      <c r="V57" s="41" t="str">
        <v>●</v>
      </c>
      <c r="W57" s="41" t="str">
        <v>●</v>
      </c>
      <c r="X57" s="41" t="str">
        <v>●</v>
      </c>
      <c r="Y57" s="41" t="str">
        <v>●</v>
      </c>
      <c r="Z57" s="41" t="str">
        <v>●</v>
      </c>
      <c r="AA57" s="41" t="str">
        <v>●</v>
      </c>
      <c r="AB57" s="41" t="str">
        <v>●</v>
      </c>
      <c r="AC57" s="41" t="str">
        <v>●</v>
      </c>
      <c r="AD57" s="41" t="str">
        <v>●</v>
      </c>
      <c r="BL57" t="s">
        <v>166</v>
      </c>
      <c r="BM57" s="33">
        <v>43574.720000000016</v>
      </c>
      <c r="BN57" s="42">
        <v>5558</v>
      </c>
    </row>
    <row r="58" spans="21:66" x14ac:dyDescent="0.3">
      <c r="BL58" t="s">
        <v>167</v>
      </c>
      <c r="BM58" s="33">
        <v>31736.320000000058</v>
      </c>
      <c r="BN58" s="42">
        <v>5888</v>
      </c>
    </row>
    <row r="59" spans="21:66" x14ac:dyDescent="0.3">
      <c r="BL59" t="s">
        <v>168</v>
      </c>
      <c r="BM59" s="33">
        <v>-1112.8299999999945</v>
      </c>
      <c r="BN59" s="42">
        <v>5857</v>
      </c>
    </row>
    <row r="60" spans="21:66" x14ac:dyDescent="0.3">
      <c r="BL60" t="s">
        <v>169</v>
      </c>
      <c r="BM60" s="33">
        <v>36733.600000000057</v>
      </c>
      <c r="BN60" s="42">
        <v>6290</v>
      </c>
    </row>
    <row r="61" spans="21:66" x14ac:dyDescent="0.3">
      <c r="BL61" t="s">
        <v>170</v>
      </c>
      <c r="BM61" s="33">
        <v>-18969.600000000046</v>
      </c>
      <c r="BN61" s="42">
        <v>5928</v>
      </c>
    </row>
    <row r="62" spans="21:66" x14ac:dyDescent="0.3">
      <c r="BL62" t="s">
        <v>171</v>
      </c>
      <c r="BM62" s="33">
        <v>42187.60000000002</v>
      </c>
      <c r="BN62" s="42">
        <v>5795</v>
      </c>
    </row>
    <row r="63" spans="21:66" x14ac:dyDescent="0.3">
      <c r="BL63" t="s">
        <v>172</v>
      </c>
      <c r="BM63" s="33">
        <v>11787.310000000005</v>
      </c>
      <c r="BN63" s="42">
        <v>4891</v>
      </c>
    </row>
    <row r="64" spans="21:66" x14ac:dyDescent="0.3">
      <c r="BL64" t="s">
        <v>173</v>
      </c>
      <c r="BM64" s="33">
        <v>26067.999999999978</v>
      </c>
      <c r="BN64" s="42">
        <v>6860</v>
      </c>
    </row>
    <row r="65" spans="64:66" x14ac:dyDescent="0.3">
      <c r="BL65" t="s">
        <v>174</v>
      </c>
      <c r="BM65" s="33">
        <v>8106.2399999999907</v>
      </c>
      <c r="BN65" s="42">
        <v>6333</v>
      </c>
    </row>
    <row r="66" spans="64:66" x14ac:dyDescent="0.3">
      <c r="BL66" t="s">
        <v>175</v>
      </c>
      <c r="BM66" s="33">
        <v>83284.599999999977</v>
      </c>
      <c r="BN66" s="42">
        <v>6262</v>
      </c>
    </row>
    <row r="67" spans="64:66" x14ac:dyDescent="0.3">
      <c r="BL67" t="s">
        <v>176</v>
      </c>
      <c r="BM67" s="33">
        <v>51479.960000000043</v>
      </c>
      <c r="BN67" s="42">
        <v>6938</v>
      </c>
    </row>
    <row r="68" spans="64:66" x14ac:dyDescent="0.3">
      <c r="BL68" t="s">
        <v>177</v>
      </c>
      <c r="BM68" s="33">
        <v>10467.999999999993</v>
      </c>
      <c r="BN68" s="42">
        <v>5234</v>
      </c>
    </row>
    <row r="69" spans="64:66" x14ac:dyDescent="0.3">
      <c r="BL69" t="s">
        <v>178</v>
      </c>
      <c r="BM69" s="33">
        <v>25255.650000000016</v>
      </c>
      <c r="BN69" s="42">
        <v>5385</v>
      </c>
    </row>
    <row r="70" spans="64:66" x14ac:dyDescent="0.3">
      <c r="BL70" t="s">
        <v>179</v>
      </c>
      <c r="BM70" s="33">
        <v>9939.5999999999913</v>
      </c>
      <c r="BN70" s="42">
        <v>6024</v>
      </c>
    </row>
    <row r="71" spans="64:66" x14ac:dyDescent="0.3">
      <c r="BL71" t="s">
        <v>180</v>
      </c>
      <c r="BM71" s="33">
        <v>38978.390000000021</v>
      </c>
      <c r="BN71" s="42">
        <v>5809</v>
      </c>
    </row>
    <row r="72" spans="64:66" x14ac:dyDescent="0.3">
      <c r="BL72" t="s">
        <v>181</v>
      </c>
      <c r="BM72" s="33">
        <v>-7303.8000000000393</v>
      </c>
      <c r="BN72" s="42">
        <v>5180</v>
      </c>
    </row>
    <row r="73" spans="64:66" x14ac:dyDescent="0.3">
      <c r="BL73" t="s">
        <v>182</v>
      </c>
      <c r="BM73" s="33">
        <v>26923.569999999989</v>
      </c>
      <c r="BN73" s="42">
        <v>6161</v>
      </c>
    </row>
    <row r="74" spans="64:66" x14ac:dyDescent="0.3">
      <c r="BL74" t="s">
        <v>183</v>
      </c>
      <c r="BM74" s="33">
        <v>28375.229999999974</v>
      </c>
      <c r="BN74" s="42">
        <v>7041</v>
      </c>
    </row>
    <row r="75" spans="64:66" x14ac:dyDescent="0.3">
      <c r="BL75" t="s">
        <v>184</v>
      </c>
      <c r="BM75" s="33">
        <v>24412.700000000026</v>
      </c>
      <c r="BN75" s="42">
        <v>5486</v>
      </c>
    </row>
    <row r="76" spans="64:66" x14ac:dyDescent="0.3">
      <c r="BL76" t="s">
        <v>185</v>
      </c>
      <c r="BM76" s="33">
        <v>4272.7199999999975</v>
      </c>
      <c r="BN76" s="42">
        <v>5622</v>
      </c>
    </row>
    <row r="77" spans="64:66" x14ac:dyDescent="0.3">
      <c r="BL77" t="s">
        <v>186</v>
      </c>
      <c r="BM77" s="33">
        <v>-16258.440000000002</v>
      </c>
      <c r="BN77" s="42">
        <v>7458</v>
      </c>
    </row>
    <row r="78" spans="64:66" x14ac:dyDescent="0.3">
      <c r="BL78" t="s">
        <v>187</v>
      </c>
      <c r="BM78" s="33">
        <v>8442.900000000016</v>
      </c>
      <c r="BN78" s="42">
        <v>5310</v>
      </c>
    </row>
    <row r="79" spans="64:66" x14ac:dyDescent="0.3">
      <c r="BL79" t="s">
        <v>188</v>
      </c>
      <c r="BM79" s="33">
        <v>23774.260000000002</v>
      </c>
      <c r="BN79" s="42">
        <v>6478</v>
      </c>
    </row>
    <row r="80" spans="64:66" x14ac:dyDescent="0.3">
      <c r="BL80" t="s">
        <v>189</v>
      </c>
      <c r="BM80" s="33">
        <v>58611.329999999973</v>
      </c>
      <c r="BN80" s="42">
        <v>5867</v>
      </c>
    </row>
    <row r="81" spans="64:66" x14ac:dyDescent="0.3">
      <c r="BL81" t="s">
        <v>190</v>
      </c>
      <c r="BM81" s="33">
        <v>-1094.7799999999843</v>
      </c>
      <c r="BN81" s="42">
        <v>5762</v>
      </c>
    </row>
    <row r="82" spans="64:66" x14ac:dyDescent="0.3">
      <c r="BL82" t="s">
        <v>191</v>
      </c>
      <c r="BM82" s="33">
        <v>18444.999999999993</v>
      </c>
      <c r="BN82" s="42">
        <v>5950</v>
      </c>
    </row>
    <row r="83" spans="64:66" x14ac:dyDescent="0.3">
      <c r="BL83" t="s">
        <v>192</v>
      </c>
      <c r="BM83" s="33">
        <v>63091.859999999986</v>
      </c>
      <c r="BN83" s="42">
        <v>5163</v>
      </c>
    </row>
    <row r="84" spans="64:66" x14ac:dyDescent="0.3">
      <c r="BL84" t="s">
        <v>193</v>
      </c>
      <c r="BM84" s="33">
        <v>29725.620000000014</v>
      </c>
      <c r="BN84" s="42">
        <v>5969</v>
      </c>
    </row>
    <row r="85" spans="64:66" x14ac:dyDescent="0.3">
      <c r="BL85" t="s">
        <v>194</v>
      </c>
      <c r="BM85" s="33">
        <v>47952.000000000015</v>
      </c>
      <c r="BN85" s="42">
        <v>5400</v>
      </c>
    </row>
    <row r="86" spans="64:66" x14ac:dyDescent="0.3">
      <c r="BL86" t="s">
        <v>195</v>
      </c>
      <c r="BM86" s="33">
        <v>56300.05</v>
      </c>
      <c r="BN86" s="42">
        <v>6221</v>
      </c>
    </row>
    <row r="87" spans="64:66" x14ac:dyDescent="0.3">
      <c r="BL87" t="s">
        <v>196</v>
      </c>
      <c r="BM87" s="33">
        <v>22807.919999999976</v>
      </c>
      <c r="BN87" s="42">
        <v>6554</v>
      </c>
    </row>
    <row r="88" spans="64:66" x14ac:dyDescent="0.3">
      <c r="BL88" t="s">
        <v>197</v>
      </c>
      <c r="BM88" s="33">
        <v>56525.640000000014</v>
      </c>
      <c r="BN88" s="42">
        <v>6438</v>
      </c>
    </row>
    <row r="89" spans="64:66" x14ac:dyDescent="0.3">
      <c r="BL89" t="s">
        <v>198</v>
      </c>
      <c r="BM89" s="33">
        <v>32065.139999999952</v>
      </c>
      <c r="BN89" s="42">
        <v>5862</v>
      </c>
    </row>
    <row r="90" spans="64:66" x14ac:dyDescent="0.3">
      <c r="BL90" t="s">
        <v>199</v>
      </c>
      <c r="BM90" s="33">
        <v>685.07999999998719</v>
      </c>
      <c r="BN90" s="42">
        <v>5709</v>
      </c>
    </row>
    <row r="91" spans="64:66" x14ac:dyDescent="0.3">
      <c r="BL91" t="s">
        <v>200</v>
      </c>
      <c r="BM91" s="33">
        <v>-50135.640000000021</v>
      </c>
      <c r="BN91" s="42">
        <v>7666</v>
      </c>
    </row>
    <row r="92" spans="64:66" x14ac:dyDescent="0.3">
      <c r="BL92" t="s">
        <v>201</v>
      </c>
      <c r="BM92" s="33">
        <v>-25109.370000000024</v>
      </c>
      <c r="BN92" s="42">
        <v>5853</v>
      </c>
    </row>
    <row r="93" spans="64:66" x14ac:dyDescent="0.3">
      <c r="BL93" t="s">
        <v>202</v>
      </c>
      <c r="BM93" s="33">
        <v>2791.3200000000033</v>
      </c>
      <c r="BN93" s="42">
        <v>6646</v>
      </c>
    </row>
    <row r="94" spans="64:66" x14ac:dyDescent="0.3">
      <c r="BL94" t="s">
        <v>203</v>
      </c>
      <c r="BM94" s="33">
        <v>-39515.370000000003</v>
      </c>
      <c r="BN94" s="42">
        <v>5637</v>
      </c>
    </row>
    <row r="95" spans="64:66" x14ac:dyDescent="0.3">
      <c r="BL95" t="s">
        <v>204</v>
      </c>
      <c r="BM95" s="33">
        <v>27251.010000000009</v>
      </c>
      <c r="BN95" s="42">
        <v>5713</v>
      </c>
    </row>
    <row r="96" spans="64:66" x14ac:dyDescent="0.3">
      <c r="BL96" t="s">
        <v>205</v>
      </c>
      <c r="BM96" s="33">
        <v>21262.580000000013</v>
      </c>
      <c r="BN96" s="42">
        <v>5438</v>
      </c>
    </row>
    <row r="97" spans="64:66" x14ac:dyDescent="0.3">
      <c r="BL97" t="s">
        <v>206</v>
      </c>
      <c r="BM97" s="33">
        <v>16798.080000000002</v>
      </c>
      <c r="BN97" s="42">
        <v>5384</v>
      </c>
    </row>
    <row r="98" spans="64:66" x14ac:dyDescent="0.3">
      <c r="BL98" t="s">
        <v>207</v>
      </c>
      <c r="BM98" s="33">
        <v>74447.250000000029</v>
      </c>
      <c r="BN98" s="42">
        <v>5839</v>
      </c>
    </row>
    <row r="99" spans="64:66" x14ac:dyDescent="0.3">
      <c r="BL99" t="s">
        <v>208</v>
      </c>
      <c r="BM99" s="33">
        <v>74371.949999999953</v>
      </c>
      <c r="BN99" s="42">
        <v>6255</v>
      </c>
    </row>
    <row r="100" spans="64:66" x14ac:dyDescent="0.3">
      <c r="BL100" t="s">
        <v>209</v>
      </c>
      <c r="BM100" s="33">
        <v>-60.990000000012515</v>
      </c>
      <c r="BN100" s="42">
        <v>6099</v>
      </c>
    </row>
    <row r="101" spans="64:66" x14ac:dyDescent="0.3">
      <c r="BL101" t="s">
        <v>210</v>
      </c>
      <c r="BM101" s="33">
        <v>26684.99999999996</v>
      </c>
      <c r="BN101" s="42">
        <v>5930</v>
      </c>
    </row>
    <row r="102" spans="64:66" x14ac:dyDescent="0.3">
      <c r="BL102" t="s">
        <v>211</v>
      </c>
      <c r="BM102" s="33">
        <v>46112.94</v>
      </c>
      <c r="BN102" s="42">
        <v>6378</v>
      </c>
    </row>
    <row r="103" spans="64:66" x14ac:dyDescent="0.3">
      <c r="BL103" t="s">
        <v>212</v>
      </c>
      <c r="BM103" s="33">
        <v>-1748.7000000000335</v>
      </c>
      <c r="BN103" s="42">
        <v>6030</v>
      </c>
    </row>
    <row r="104" spans="64:66" x14ac:dyDescent="0.3">
      <c r="BL104" t="s">
        <v>213</v>
      </c>
      <c r="BM104" s="33">
        <v>-4890.8900000000067</v>
      </c>
      <c r="BN104" s="42">
        <v>6191</v>
      </c>
    </row>
    <row r="105" spans="64:66" x14ac:dyDescent="0.3">
      <c r="BL105" t="s">
        <v>214</v>
      </c>
      <c r="BM105" s="33">
        <v>54830.159999999974</v>
      </c>
      <c r="BN105" s="42">
        <v>5934</v>
      </c>
    </row>
    <row r="106" spans="64:66" x14ac:dyDescent="0.3">
      <c r="BL106" t="s">
        <v>215</v>
      </c>
      <c r="BM106" s="33">
        <v>21655.43999999993</v>
      </c>
      <c r="BN106" s="42">
        <v>6332</v>
      </c>
    </row>
    <row r="107" spans="64:66" x14ac:dyDescent="0.3">
      <c r="BL107" t="s">
        <v>216</v>
      </c>
      <c r="BM107" s="33">
        <v>9097.2600000000093</v>
      </c>
      <c r="BN107" s="42">
        <v>6231</v>
      </c>
    </row>
  </sheetData>
  <conditionalFormatting sqref="AA25:AD25 U48:AD57">
    <cfRule type="expression" dxfId="50" priority="4">
      <formula>U25&lt;&gt;$T$11</formula>
    </cfRule>
    <cfRule type="expression" dxfId="49" priority="5">
      <formula>U25&lt;&gt;$T$10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DE672-A45F-4C21-BEB6-2DDAFD21AA13}">
  <sheetPr codeName="Sheet7"/>
  <dimension ref="P1:U5"/>
  <sheetViews>
    <sheetView showRowColHeaders="0" zoomScale="85" zoomScaleNormal="85" zoomScaleSheetLayoutView="85" workbookViewId="0"/>
  </sheetViews>
  <sheetFormatPr defaultRowHeight="14.4" x14ac:dyDescent="0.3"/>
  <cols>
    <col min="1" max="5" width="8.88671875" style="6"/>
    <col min="6" max="6" width="8.88671875" style="6" customWidth="1"/>
    <col min="7" max="12" width="8.88671875" style="6"/>
    <col min="13" max="13" width="9" style="6" customWidth="1"/>
    <col min="14" max="14" width="8.88671875" style="6"/>
    <col min="15" max="15" width="12.6640625" style="6" customWidth="1"/>
    <col min="16" max="16384" width="8.88671875" style="6"/>
  </cols>
  <sheetData>
    <row r="1" spans="16:21" x14ac:dyDescent="0.3">
      <c r="P1" s="7"/>
      <c r="Q1" s="7"/>
      <c r="R1" s="7"/>
      <c r="S1" s="7"/>
      <c r="T1" s="7"/>
      <c r="U1" s="7"/>
    </row>
    <row r="2" spans="16:21" ht="4.8" customHeight="1" x14ac:dyDescent="0.3">
      <c r="P2" s="7"/>
      <c r="Q2" s="7"/>
      <c r="R2" s="7"/>
      <c r="S2" s="7"/>
      <c r="T2" s="7"/>
      <c r="U2" s="7"/>
    </row>
    <row r="3" spans="16:21" ht="12.6" hidden="1" customHeight="1" x14ac:dyDescent="0.3">
      <c r="P3" s="7"/>
      <c r="Q3" s="7"/>
      <c r="R3" s="7"/>
      <c r="S3" s="7"/>
      <c r="T3" s="7"/>
      <c r="U3" s="7"/>
    </row>
    <row r="4" spans="16:21" hidden="1" x14ac:dyDescent="0.3">
      <c r="P4" s="7"/>
      <c r="Q4" s="7"/>
      <c r="R4" s="7"/>
      <c r="S4" s="7"/>
      <c r="T4" s="7"/>
      <c r="U4" s="7"/>
    </row>
    <row r="5" spans="16:21" hidden="1" x14ac:dyDescent="0.3">
      <c r="P5" s="7"/>
      <c r="Q5" s="7"/>
      <c r="R5" s="7"/>
      <c r="S5" s="7"/>
      <c r="T5" s="7"/>
      <c r="U5" s="7"/>
    </row>
  </sheetData>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3313" r:id="rId4" name="Option Button 1">
              <controlPr defaultSize="0" autoFill="0" autoLine="0" autoPict="0">
                <anchor moveWithCells="1">
                  <from>
                    <xdr:col>7</xdr:col>
                    <xdr:colOff>137160</xdr:colOff>
                    <xdr:row>12</xdr:row>
                    <xdr:rowOff>121920</xdr:rowOff>
                  </from>
                  <to>
                    <xdr:col>7</xdr:col>
                    <xdr:colOff>365760</xdr:colOff>
                    <xdr:row>13</xdr:row>
                    <xdr:rowOff>175260</xdr:rowOff>
                  </to>
                </anchor>
              </controlPr>
            </control>
          </mc:Choice>
        </mc:AlternateContent>
        <mc:AlternateContent xmlns:mc="http://schemas.openxmlformats.org/markup-compatibility/2006">
          <mc:Choice Requires="x14">
            <control shapeId="13314" r:id="rId5" name="Option Button 2">
              <controlPr defaultSize="0" autoFill="0" autoLine="0" autoPict="0">
                <anchor moveWithCells="1">
                  <from>
                    <xdr:col>8</xdr:col>
                    <xdr:colOff>358140</xdr:colOff>
                    <xdr:row>12</xdr:row>
                    <xdr:rowOff>121920</xdr:rowOff>
                  </from>
                  <to>
                    <xdr:col>8</xdr:col>
                    <xdr:colOff>586740</xdr:colOff>
                    <xdr:row>13</xdr:row>
                    <xdr:rowOff>167640</xdr:rowOff>
                  </to>
                </anchor>
              </controlPr>
            </control>
          </mc:Choice>
        </mc:AlternateContent>
        <mc:AlternateContent xmlns:mc="http://schemas.openxmlformats.org/markup-compatibility/2006">
          <mc:Choice Requires="x14">
            <control shapeId="13315" r:id="rId6" name="Drop Down 3">
              <controlPr defaultSize="0" autoLine="0" autoPict="0">
                <anchor moveWithCells="1">
                  <from>
                    <xdr:col>10</xdr:col>
                    <xdr:colOff>236220</xdr:colOff>
                    <xdr:row>12</xdr:row>
                    <xdr:rowOff>137160</xdr:rowOff>
                  </from>
                  <to>
                    <xdr:col>11</xdr:col>
                    <xdr:colOff>502920</xdr:colOff>
                    <xdr:row>13</xdr:row>
                    <xdr:rowOff>182880</xdr:rowOff>
                  </to>
                </anchor>
              </controlPr>
            </control>
          </mc:Choice>
        </mc:AlternateContent>
        <mc:AlternateContent xmlns:mc="http://schemas.openxmlformats.org/markup-compatibility/2006">
          <mc:Choice Requires="x14">
            <control shapeId="9" r:id="rId7" name="Group Box 37">
              <controlPr defaultSize="0" autoFill="0" autoPict="0">
                <anchor moveWithCells="1">
                  <from>
                    <xdr:col>12</xdr:col>
                    <xdr:colOff>525780</xdr:colOff>
                    <xdr:row>14</xdr:row>
                    <xdr:rowOff>175260</xdr:rowOff>
                  </from>
                  <to>
                    <xdr:col>15</xdr:col>
                    <xdr:colOff>243840</xdr:colOff>
                    <xdr:row>16</xdr:row>
                    <xdr:rowOff>60960</xdr:rowOff>
                  </to>
                </anchor>
              </controlPr>
            </control>
          </mc:Choice>
        </mc:AlternateContent>
        <mc:AlternateContent xmlns:mc="http://schemas.openxmlformats.org/markup-compatibility/2006">
          <mc:Choice Requires="x14">
            <control shapeId="14" r:id="rId8" name="Option Button 38">
              <controlPr defaultSize="0" autoFill="0" autoLine="0" autoPict="0">
                <anchor moveWithCells="1">
                  <from>
                    <xdr:col>13</xdr:col>
                    <xdr:colOff>411480</xdr:colOff>
                    <xdr:row>15</xdr:row>
                    <xdr:rowOff>15240</xdr:rowOff>
                  </from>
                  <to>
                    <xdr:col>14</xdr:col>
                    <xdr:colOff>45720</xdr:colOff>
                    <xdr:row>16</xdr:row>
                    <xdr:rowOff>53340</xdr:rowOff>
                  </to>
                </anchor>
              </controlPr>
            </control>
          </mc:Choice>
        </mc:AlternateContent>
        <mc:AlternateContent xmlns:mc="http://schemas.openxmlformats.org/markup-compatibility/2006">
          <mc:Choice Requires="x14">
            <control shapeId="19" r:id="rId9" name="Option Button 39">
              <controlPr defaultSize="0" autoFill="0" autoLine="0" autoPict="0">
                <anchor moveWithCells="1">
                  <from>
                    <xdr:col>14</xdr:col>
                    <xdr:colOff>861060</xdr:colOff>
                    <xdr:row>15</xdr:row>
                    <xdr:rowOff>22860</xdr:rowOff>
                  </from>
                  <to>
                    <xdr:col>15</xdr:col>
                    <xdr:colOff>243840</xdr:colOff>
                    <xdr:row>16</xdr:row>
                    <xdr:rowOff>60960</xdr:rowOff>
                  </to>
                </anchor>
              </controlPr>
            </control>
          </mc:Choice>
        </mc:AlternateContent>
      </controls>
    </mc:Choice>
  </mc:AlternateContent>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49EB98E2-6B10-4EF4-83F1-797355673306}">
  <ds:schemaRefs/>
</ds:datastoreItem>
</file>

<file path=customXml/itemProps2.xml><?xml version="1.0" encoding="utf-8"?>
<ds:datastoreItem xmlns:ds="http://schemas.openxmlformats.org/officeDocument/2006/customXml" ds:itemID="{AE22F97D-D253-480A-8AA8-49AF9A539031}">
  <ds:schemaRefs/>
</ds:datastoreItem>
</file>

<file path=customXml/itemProps3.xml><?xml version="1.0" encoding="utf-8"?>
<ds:datastoreItem xmlns:ds="http://schemas.openxmlformats.org/officeDocument/2006/customXml" ds:itemID="{FE976042-B188-4CA3-93F9-8C6C0F5F0FC5}">
  <ds:schemaRefs/>
</ds:datastoreItem>
</file>

<file path=customXml/itemProps4.xml><?xml version="1.0" encoding="utf-8"?>
<ds:datastoreItem xmlns:ds="http://schemas.openxmlformats.org/officeDocument/2006/customXml" ds:itemID="{393729F9-DCAE-4CF8-AD5E-5930F0A9E0E9}">
  <ds:schemaRefs/>
</ds:datastoreItem>
</file>

<file path=customXml/itemProps5.xml><?xml version="1.0" encoding="utf-8"?>
<ds:datastoreItem xmlns:ds="http://schemas.openxmlformats.org/officeDocument/2006/customXml" ds:itemID="{DC7A2A96-CB25-4548-809B-A451FCC462E0}">
  <ds:schemaRefs/>
</ds:datastoreItem>
</file>

<file path=customXml/itemProps6.xml><?xml version="1.0" encoding="utf-8"?>
<ds:datastoreItem xmlns:ds="http://schemas.openxmlformats.org/officeDocument/2006/customXml" ds:itemID="{1CE8E4FC-77E0-45EF-8CFE-CEEC8F63ACB7}">
  <ds:schemaRefs/>
</ds:datastoreItem>
</file>

<file path=customXml/itemProps7.xml><?xml version="1.0" encoding="utf-8"?>
<ds:datastoreItem xmlns:ds="http://schemas.openxmlformats.org/officeDocument/2006/customXml" ds:itemID="{8F7CD471-A537-4109-9D65-34394CD04A9C}">
  <ds:schemaRefs/>
</ds:datastoreItem>
</file>

<file path=customXml/itemProps8.xml><?xml version="1.0" encoding="utf-8"?>
<ds:datastoreItem xmlns:ds="http://schemas.openxmlformats.org/officeDocument/2006/customXml" ds:itemID="{0D195890-82EF-4BE1-8A91-185BA222C168}">
  <ds:schemaRefs/>
</ds:datastoreItem>
</file>

<file path=customXml/itemProps9.xml><?xml version="1.0" encoding="utf-8"?>
<ds:datastoreItem xmlns:ds="http://schemas.openxmlformats.org/officeDocument/2006/customXml" ds:itemID="{085DF8F2-5BDC-47E3-911C-5A0C7E0AD0DF}">
  <ds:schemaRefs/>
</ds:datastoreItem>
</file>

<file path=customXml/itemProps10.xml><?xml version="1.0" encoding="utf-8"?>
<ds:datastoreItem xmlns:ds="http://schemas.openxmlformats.org/officeDocument/2006/customXml" ds:itemID="{FF9BA715-99DC-4FFD-8CE3-B7DD9D8E1AFC}">
  <ds:schemaRefs/>
</ds:datastoreItem>
</file>

<file path=customXml/itemProps11.xml><?xml version="1.0" encoding="utf-8"?>
<ds:datastoreItem xmlns:ds="http://schemas.openxmlformats.org/officeDocument/2006/customXml" ds:itemID="{374D898C-4C58-488A-A1E1-793B4A878821}">
  <ds:schemaRefs/>
</ds:datastoreItem>
</file>

<file path=customXml/itemProps12.xml><?xml version="1.0" encoding="utf-8"?>
<ds:datastoreItem xmlns:ds="http://schemas.openxmlformats.org/officeDocument/2006/customXml" ds:itemID="{624CACCE-D952-40BA-BF58-8EACA2FC6A27}">
  <ds:schemaRefs/>
</ds:datastoreItem>
</file>

<file path=customXml/itemProps13.xml><?xml version="1.0" encoding="utf-8"?>
<ds:datastoreItem xmlns:ds="http://schemas.openxmlformats.org/officeDocument/2006/customXml" ds:itemID="{F80A19C7-DA86-4C3C-BE28-4B5AC689FA82}">
  <ds:schemaRefs/>
</ds:datastoreItem>
</file>

<file path=customXml/itemProps14.xml><?xml version="1.0" encoding="utf-8"?>
<ds:datastoreItem xmlns:ds="http://schemas.openxmlformats.org/officeDocument/2006/customXml" ds:itemID="{DF5242CB-98FA-4592-99DC-6790DE56B498}">
  <ds:schemaRefs/>
</ds:datastoreItem>
</file>

<file path=customXml/itemProps15.xml><?xml version="1.0" encoding="utf-8"?>
<ds:datastoreItem xmlns:ds="http://schemas.openxmlformats.org/officeDocument/2006/customXml" ds:itemID="{3C7337D2-EBFB-4445-8660-6F9ED7ADF147}">
  <ds:schemaRefs/>
</ds:datastoreItem>
</file>

<file path=customXml/itemProps16.xml><?xml version="1.0" encoding="utf-8"?>
<ds:datastoreItem xmlns:ds="http://schemas.openxmlformats.org/officeDocument/2006/customXml" ds:itemID="{2566CE4B-02F4-44C8-B0FF-18D5738F72CC}">
  <ds:schemaRefs/>
</ds:datastoreItem>
</file>

<file path=customXml/itemProps17.xml><?xml version="1.0" encoding="utf-8"?>
<ds:datastoreItem xmlns:ds="http://schemas.openxmlformats.org/officeDocument/2006/customXml" ds:itemID="{2FEFE448-1748-49C8-8AA1-B91010BF76A8}">
  <ds:schemaRefs/>
</ds:datastoreItem>
</file>

<file path=customXml/itemProps18.xml><?xml version="1.0" encoding="utf-8"?>
<ds:datastoreItem xmlns:ds="http://schemas.openxmlformats.org/officeDocument/2006/customXml" ds:itemID="{5E7202A0-9951-49BF-95D0-C3085439A42C}">
  <ds:schemaRefs/>
</ds:datastoreItem>
</file>

<file path=customXml/itemProps19.xml><?xml version="1.0" encoding="utf-8"?>
<ds:datastoreItem xmlns:ds="http://schemas.openxmlformats.org/officeDocument/2006/customXml" ds:itemID="{C9C12ED0-7649-47F2-94BF-F0C30BF0A8AF}">
  <ds:schemaRefs/>
</ds:datastoreItem>
</file>

<file path=customXml/itemProps20.xml><?xml version="1.0" encoding="utf-8"?>
<ds:datastoreItem xmlns:ds="http://schemas.openxmlformats.org/officeDocument/2006/customXml" ds:itemID="{29445E5E-251C-442B-A74D-45680C7B5DC8}">
  <ds:schemaRefs/>
</ds:datastoreItem>
</file>

<file path=customXml/itemProps21.xml><?xml version="1.0" encoding="utf-8"?>
<ds:datastoreItem xmlns:ds="http://schemas.openxmlformats.org/officeDocument/2006/customXml" ds:itemID="{BBAA2B34-F5AD-4F26-8F04-96D4033762B2}">
  <ds:schemaRefs/>
</ds:datastoreItem>
</file>

<file path=customXml/itemProps22.xml><?xml version="1.0" encoding="utf-8"?>
<ds:datastoreItem xmlns:ds="http://schemas.openxmlformats.org/officeDocument/2006/customXml" ds:itemID="{58C2CE8F-06E6-4D22-AC3B-3198EB2F895B}">
  <ds:schemaRefs/>
</ds:datastoreItem>
</file>

<file path=customXml/itemProps23.xml><?xml version="1.0" encoding="utf-8"?>
<ds:datastoreItem xmlns:ds="http://schemas.openxmlformats.org/officeDocument/2006/customXml" ds:itemID="{0D87551E-926B-4AE4-AC25-78FA00DBE96B}">
  <ds:schemaRefs/>
</ds:datastoreItem>
</file>

<file path=customXml/itemProps24.xml><?xml version="1.0" encoding="utf-8"?>
<ds:datastoreItem xmlns:ds="http://schemas.openxmlformats.org/officeDocument/2006/customXml" ds:itemID="{4C5061B3-63B5-4CC7-B03F-44E63EF56784}">
  <ds:schemaRefs/>
</ds:datastoreItem>
</file>

<file path=customXml/itemProps25.xml><?xml version="1.0" encoding="utf-8"?>
<ds:datastoreItem xmlns:ds="http://schemas.openxmlformats.org/officeDocument/2006/customXml" ds:itemID="{B1ABBBE5-BC3F-4394-91AA-AD82B0382878}">
  <ds:schemaRefs/>
</ds:datastoreItem>
</file>

<file path=customXml/itemProps26.xml><?xml version="1.0" encoding="utf-8"?>
<ds:datastoreItem xmlns:ds="http://schemas.openxmlformats.org/officeDocument/2006/customXml" ds:itemID="{3B8A99E7-34D2-4832-8366-3762362E0942}">
  <ds:schemaRefs/>
</ds:datastoreItem>
</file>

<file path=customXml/itemProps27.xml><?xml version="1.0" encoding="utf-8"?>
<ds:datastoreItem xmlns:ds="http://schemas.openxmlformats.org/officeDocument/2006/customXml" ds:itemID="{D1C1569B-B219-4E61-B5B1-6C9B430E355D}">
  <ds:schemaRefs/>
</ds:datastoreItem>
</file>

<file path=customXml/itemProps28.xml><?xml version="1.0" encoding="utf-8"?>
<ds:datastoreItem xmlns:ds="http://schemas.openxmlformats.org/officeDocument/2006/customXml" ds:itemID="{0392C723-0608-483E-8BE6-E21748A7B0BA}">
  <ds:schemaRefs/>
</ds:datastoreItem>
</file>

<file path=customXml/itemProps29.xml><?xml version="1.0" encoding="utf-8"?>
<ds:datastoreItem xmlns:ds="http://schemas.openxmlformats.org/officeDocument/2006/customXml" ds:itemID="{4CBB2E4D-7FD4-43C3-9940-E3178B18A35C}">
  <ds:schemaRefs/>
</ds:datastoreItem>
</file>

<file path=customXml/itemProps30.xml><?xml version="1.0" encoding="utf-8"?>
<ds:datastoreItem xmlns:ds="http://schemas.openxmlformats.org/officeDocument/2006/customXml" ds:itemID="{58B70B39-74B3-432E-932D-02135333F36D}">
  <ds:schemaRefs/>
</ds:datastoreItem>
</file>

<file path=customXml/itemProps31.xml><?xml version="1.0" encoding="utf-8"?>
<ds:datastoreItem xmlns:ds="http://schemas.openxmlformats.org/officeDocument/2006/customXml" ds:itemID="{25E7A7F5-EF76-4EFB-95DC-A2947B6C4651}">
  <ds:schemaRefs/>
</ds:datastoreItem>
</file>

<file path=customXml/itemProps32.xml><?xml version="1.0" encoding="utf-8"?>
<ds:datastoreItem xmlns:ds="http://schemas.openxmlformats.org/officeDocument/2006/customXml" ds:itemID="{B4139AE7-5000-4382-BCCE-F71324CBA096}">
  <ds:schemaRefs/>
</ds:datastoreItem>
</file>

<file path=customXml/itemProps33.xml><?xml version="1.0" encoding="utf-8"?>
<ds:datastoreItem xmlns:ds="http://schemas.openxmlformats.org/officeDocument/2006/customXml" ds:itemID="{27267233-24E8-4208-B506-FB96A09DE211}">
  <ds:schemaRefs/>
</ds:datastoreItem>
</file>

<file path=customXml/itemProps34.xml><?xml version="1.0" encoding="utf-8"?>
<ds:datastoreItem xmlns:ds="http://schemas.openxmlformats.org/officeDocument/2006/customXml" ds:itemID="{8863A4AC-E76E-46EB-A75F-7888FF1EF0D8}">
  <ds:schemaRefs/>
</ds:datastoreItem>
</file>

<file path=customXml/itemProps35.xml><?xml version="1.0" encoding="utf-8"?>
<ds:datastoreItem xmlns:ds="http://schemas.openxmlformats.org/officeDocument/2006/customXml" ds:itemID="{EE43ABAD-13E3-4B89-A058-CA5B3A0F639C}">
  <ds:schemaRefs/>
</ds:datastoreItem>
</file>

<file path=customXml/itemProps36.xml><?xml version="1.0" encoding="utf-8"?>
<ds:datastoreItem xmlns:ds="http://schemas.openxmlformats.org/officeDocument/2006/customXml" ds:itemID="{4BA60851-0BBD-4B13-81BA-3392D29EA018}">
  <ds:schemaRefs/>
</ds:datastoreItem>
</file>

<file path=customXml/itemProps37.xml><?xml version="1.0" encoding="utf-8"?>
<ds:datastoreItem xmlns:ds="http://schemas.openxmlformats.org/officeDocument/2006/customXml" ds:itemID="{6D611CDD-AF72-4675-BC5D-9B88C7757B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Analysis</vt:lpstr>
      <vt:lpstr>Store Dashboard</vt:lpstr>
      <vt:lpstr>Wafle Chart</vt:lpstr>
      <vt:lpstr>Analysis 2</vt:lpstr>
      <vt:lpstr>Time Frame</vt:lpstr>
      <vt:lpstr>analysis 3</vt:lpstr>
      <vt:lpstr>Profit View</vt:lpstr>
      <vt:lpstr>Large_1</vt:lpstr>
      <vt:lpstr>Large_2</vt:lpstr>
      <vt:lpstr>'Profit View'!Print_Area</vt:lpstr>
      <vt:lpstr>'Store Dashboard'!Print_Area</vt:lpstr>
      <vt:lpstr>'Time Frame'!Print_Area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amin amin</dc:creator>
  <cp:lastModifiedBy>amin amin</cp:lastModifiedBy>
  <dcterms:created xsi:type="dcterms:W3CDTF">2015-06-05T18:17:20Z</dcterms:created>
  <dcterms:modified xsi:type="dcterms:W3CDTF">2024-10-14T20:20:29Z</dcterms:modified>
</cp:coreProperties>
</file>