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mu0-my.sharepoint.com/personal/amindel1_lion_lmu_edu/Documents/JLab II/Lab_3/"/>
    </mc:Choice>
  </mc:AlternateContent>
  <xr:revisionPtr revIDLastSave="7" documentId="8_{A5C056B4-6A6F-47A8-8869-660691363529}" xr6:coauthVersionLast="47" xr6:coauthVersionMax="47" xr10:uidLastSave="{0D89EF5C-E216-4B9C-A274-4F8D717CDD6C}"/>
  <bookViews>
    <workbookView xWindow="540" yWindow="0" windowWidth="21600" windowHeight="11295" xr2:uid="{A3CF59FE-C7F8-4E13-9119-571D1595A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M18" i="1"/>
  <c r="O18" i="1" s="1"/>
  <c r="M26" i="1"/>
  <c r="O26" i="1" s="1"/>
  <c r="M22" i="1"/>
  <c r="M17" i="1"/>
  <c r="O17" i="1" s="1"/>
  <c r="C12" i="1"/>
  <c r="D12" i="1" s="1"/>
  <c r="G10" i="1"/>
  <c r="E6" i="1"/>
  <c r="F6" i="1" s="1"/>
  <c r="J6" i="1" s="1"/>
  <c r="I6" i="1" s="1"/>
  <c r="H7" i="1"/>
  <c r="G7" i="1" s="1"/>
  <c r="G9" i="1" s="1"/>
  <c r="C6" i="1"/>
  <c r="D6" i="1" s="1"/>
  <c r="H6" i="1" s="1"/>
  <c r="J7" i="1"/>
  <c r="I7" i="1" s="1"/>
  <c r="E11" i="1" l="1"/>
  <c r="B13" i="1"/>
  <c r="G6" i="1"/>
  <c r="B6" i="1" s="1"/>
</calcChain>
</file>

<file path=xl/sharedStrings.xml><?xml version="1.0" encoding="utf-8"?>
<sst xmlns="http://schemas.openxmlformats.org/spreadsheetml/2006/main" count="46" uniqueCount="44">
  <si>
    <t>RC</t>
  </si>
  <si>
    <t>RE1</t>
  </si>
  <si>
    <t>RE2</t>
  </si>
  <si>
    <t>R1</t>
  </si>
  <si>
    <t>R2</t>
  </si>
  <si>
    <t>R3</t>
  </si>
  <si>
    <t>R4</t>
  </si>
  <si>
    <t>Rin</t>
  </si>
  <si>
    <t>RL</t>
  </si>
  <si>
    <t>10k</t>
  </si>
  <si>
    <t>C1</t>
  </si>
  <si>
    <t>C2</t>
  </si>
  <si>
    <t>C3</t>
  </si>
  <si>
    <t>C4</t>
  </si>
  <si>
    <t>VB2</t>
  </si>
  <si>
    <t>VE2</t>
  </si>
  <si>
    <t>VC1</t>
  </si>
  <si>
    <t>VB1</t>
  </si>
  <si>
    <t>VE1</t>
  </si>
  <si>
    <t>Calculated</t>
  </si>
  <si>
    <t>Measured</t>
  </si>
  <si>
    <t>VCC</t>
  </si>
  <si>
    <t>IC1</t>
  </si>
  <si>
    <t>IC2</t>
  </si>
  <si>
    <t>IE1</t>
  </si>
  <si>
    <t>IE2</t>
  </si>
  <si>
    <t>Av1</t>
  </si>
  <si>
    <t xml:space="preserve">Av2 </t>
  </si>
  <si>
    <t>Av</t>
  </si>
  <si>
    <t>Rout</t>
  </si>
  <si>
    <t>Beta1</t>
  </si>
  <si>
    <t>Beta2</t>
  </si>
  <si>
    <t>gm1</t>
  </si>
  <si>
    <t>Vri</t>
  </si>
  <si>
    <t>Rri</t>
  </si>
  <si>
    <t>Iri</t>
  </si>
  <si>
    <t>Vin</t>
  </si>
  <si>
    <t>Vopen</t>
  </si>
  <si>
    <t>Vload</t>
  </si>
  <si>
    <t>Vro</t>
  </si>
  <si>
    <t>Rro</t>
  </si>
  <si>
    <t>Iro</t>
  </si>
  <si>
    <t>Vo</t>
  </si>
  <si>
    <t>x*vin/(x+1.2)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</si>
</sst>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5CA-2AB4-4469-A2EC-F560A3B75128}">
  <dimension ref="A1:Q26"/>
  <sheetViews>
    <sheetView tabSelected="1" topLeftCell="A2" workbookViewId="0">
      <selection activeCell="G14" sqref="G14"/>
    </sheetView>
  </sheetViews>
  <sheetFormatPr defaultRowHeight="15" x14ac:dyDescent="0.25"/>
  <cols>
    <col min="3" max="3" width="10.42578125" bestFit="1" customWidth="1"/>
    <col min="10" max="10" width="8.85546875" customWidth="1"/>
    <col min="13" max="13" width="12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  <c r="Q1" t="s">
        <v>31</v>
      </c>
    </row>
    <row r="2" spans="1:17" x14ac:dyDescent="0.25">
      <c r="A2">
        <v>1.2</v>
      </c>
      <c r="B2">
        <v>390</v>
      </c>
      <c r="C2">
        <v>820</v>
      </c>
      <c r="D2">
        <v>36</v>
      </c>
      <c r="E2">
        <v>9.1</v>
      </c>
      <c r="F2">
        <v>2.7</v>
      </c>
      <c r="G2">
        <v>2.2000000000000002</v>
      </c>
      <c r="H2">
        <v>1.2</v>
      </c>
      <c r="I2" t="s">
        <v>9</v>
      </c>
      <c r="J2">
        <v>15</v>
      </c>
      <c r="L2">
        <v>22</v>
      </c>
      <c r="M2">
        <v>100</v>
      </c>
      <c r="N2">
        <v>22</v>
      </c>
      <c r="O2">
        <v>22</v>
      </c>
      <c r="P2">
        <v>261</v>
      </c>
      <c r="Q2">
        <v>239</v>
      </c>
    </row>
    <row r="3" spans="1:17" x14ac:dyDescent="0.25">
      <c r="A3">
        <v>1.181</v>
      </c>
      <c r="B3">
        <v>360</v>
      </c>
      <c r="C3">
        <v>814.73</v>
      </c>
      <c r="D3">
        <v>35.603999999999999</v>
      </c>
      <c r="E3">
        <v>9.0090000000000003</v>
      </c>
      <c r="F3">
        <v>2.6459999999999999</v>
      </c>
      <c r="G3">
        <v>2.1659999999999999</v>
      </c>
      <c r="H3">
        <v>1.181</v>
      </c>
      <c r="I3">
        <v>10.102</v>
      </c>
      <c r="J3">
        <v>14.994999999999999</v>
      </c>
      <c r="L3">
        <v>25.95</v>
      </c>
      <c r="M3">
        <v>108.42</v>
      </c>
      <c r="N3">
        <v>22.62</v>
      </c>
      <c r="O3">
        <v>22.85</v>
      </c>
    </row>
    <row r="5" spans="1:17" x14ac:dyDescent="0.25">
      <c r="B5" t="s">
        <v>16</v>
      </c>
      <c r="C5" t="s">
        <v>17</v>
      </c>
      <c r="D5" t="s">
        <v>18</v>
      </c>
      <c r="E5" t="s">
        <v>14</v>
      </c>
      <c r="F5" t="s">
        <v>15</v>
      </c>
      <c r="G5" t="s">
        <v>22</v>
      </c>
      <c r="H5" t="s">
        <v>24</v>
      </c>
      <c r="I5" t="s">
        <v>23</v>
      </c>
      <c r="J5" t="s">
        <v>25</v>
      </c>
    </row>
    <row r="6" spans="1:17" x14ac:dyDescent="0.25">
      <c r="A6" t="s">
        <v>19</v>
      </c>
      <c r="B6">
        <f>15-G6*A3</f>
        <v>7.9771244625979536</v>
      </c>
      <c r="C6">
        <f>E3*J3/(D3+E3)</f>
        <v>3.0280401452491428</v>
      </c>
      <c r="D6">
        <f>C6-0.7</f>
        <v>2.328040145249143</v>
      </c>
      <c r="E6">
        <f>G3*J3/(F3+G3)</f>
        <v>6.7496197007481298</v>
      </c>
      <c r="F6">
        <f>E6-0.7</f>
        <v>6.0496197007481296</v>
      </c>
      <c r="G6">
        <f>P2*H6/(P2+1)</f>
        <v>5.9465499893328078</v>
      </c>
      <c r="H6">
        <f>1000*D6/B2</f>
        <v>5.969333705767033</v>
      </c>
      <c r="I6">
        <f>J6*($Q$2+1)/$Q$2</f>
        <v>7.4563744026478114</v>
      </c>
      <c r="J6">
        <f>1000*F6/C3</f>
        <v>7.4253061759701122</v>
      </c>
    </row>
    <row r="7" spans="1:17" x14ac:dyDescent="0.25">
      <c r="A7" t="s">
        <v>20</v>
      </c>
      <c r="B7">
        <v>8.8190000000000008</v>
      </c>
      <c r="C7">
        <v>2.8919999999999999</v>
      </c>
      <c r="D7">
        <v>2.2200000000000002</v>
      </c>
      <c r="E7">
        <v>6.6909999999999998</v>
      </c>
      <c r="F7">
        <v>6.0709999999999997</v>
      </c>
      <c r="G7">
        <f>P2*H7/(P2+1)</f>
        <v>6.143129770992366</v>
      </c>
      <c r="H7">
        <f>1000*D7/B3</f>
        <v>6.166666666666667</v>
      </c>
      <c r="I7">
        <f>J7*($Q$2+1)/$Q$2</f>
        <v>7.4827263923510454</v>
      </c>
      <c r="J7">
        <f>1000*F7/C3</f>
        <v>7.4515483657162491</v>
      </c>
    </row>
    <row r="8" spans="1:17" x14ac:dyDescent="0.25">
      <c r="G8" t="s">
        <v>32</v>
      </c>
    </row>
    <row r="9" spans="1:17" x14ac:dyDescent="0.25">
      <c r="G9">
        <f>G7/26</f>
        <v>0.23627422196124484</v>
      </c>
    </row>
    <row r="10" spans="1:17" x14ac:dyDescent="0.25">
      <c r="B10" t="s">
        <v>26</v>
      </c>
      <c r="C10" t="s">
        <v>27</v>
      </c>
      <c r="D10" t="s">
        <v>28</v>
      </c>
      <c r="E10" t="s">
        <v>7</v>
      </c>
      <c r="F10" t="s">
        <v>29</v>
      </c>
      <c r="G10">
        <f>4.87</f>
        <v>4.87</v>
      </c>
    </row>
    <row r="11" spans="1:17" x14ac:dyDescent="0.25">
      <c r="B11">
        <v>100</v>
      </c>
      <c r="E11">
        <f>P2/G9</f>
        <v>1104.6486486486488</v>
      </c>
      <c r="K11">
        <v>2.2000000000000002</v>
      </c>
    </row>
    <row r="12" spans="1:17" x14ac:dyDescent="0.25">
      <c r="B12">
        <v>105</v>
      </c>
      <c r="C12" s="1">
        <f>38.45/40.34</f>
        <v>0.95314823996033715</v>
      </c>
      <c r="D12">
        <f>B12*C12</f>
        <v>100.0805651958354</v>
      </c>
      <c r="E12">
        <v>2748.3076923076924</v>
      </c>
      <c r="K12">
        <v>2.1659999999999999</v>
      </c>
    </row>
    <row r="13" spans="1:17" x14ac:dyDescent="0.25">
      <c r="B13">
        <f>G9*A3</f>
        <v>0.27903985613623017</v>
      </c>
      <c r="G13">
        <f>1/G9</f>
        <v>4.2323703013358189</v>
      </c>
    </row>
    <row r="16" spans="1:17" x14ac:dyDescent="0.25">
      <c r="K16" t="s">
        <v>33</v>
      </c>
      <c r="L16" t="s">
        <v>34</v>
      </c>
      <c r="M16" t="s">
        <v>35</v>
      </c>
      <c r="N16" t="s">
        <v>36</v>
      </c>
      <c r="Q16" t="s">
        <v>43</v>
      </c>
    </row>
    <row r="17" spans="11:15" x14ac:dyDescent="0.25">
      <c r="K17">
        <v>1E-3</v>
      </c>
      <c r="L17">
        <v>616</v>
      </c>
      <c r="M17">
        <f>K17/L17</f>
        <v>1.6233766233766235E-6</v>
      </c>
      <c r="N17">
        <v>0.11724</v>
      </c>
      <c r="O17">
        <f>N17/M17</f>
        <v>72219.839999999997</v>
      </c>
    </row>
    <row r="18" spans="11:15" x14ac:dyDescent="0.25">
      <c r="K18">
        <v>1E-3</v>
      </c>
      <c r="L18">
        <v>616</v>
      </c>
      <c r="M18">
        <f>K18/L18</f>
        <v>1.6233766233766235E-6</v>
      </c>
      <c r="N18">
        <v>0.11724</v>
      </c>
      <c r="O18">
        <f>N18/M18</f>
        <v>72219.839999999997</v>
      </c>
    </row>
    <row r="21" spans="11:15" x14ac:dyDescent="0.25">
      <c r="K21" t="s">
        <v>37</v>
      </c>
      <c r="L21" t="s">
        <v>38</v>
      </c>
      <c r="M21" t="s">
        <v>29</v>
      </c>
    </row>
    <row r="22" spans="11:15" x14ac:dyDescent="0.25">
      <c r="K22">
        <v>2.0299999999999998</v>
      </c>
      <c r="L22">
        <v>2.0110000000000001</v>
      </c>
      <c r="M22">
        <f>(K22/L22-1)*I3</f>
        <v>9.5444057682742889E-2</v>
      </c>
    </row>
    <row r="25" spans="11:15" x14ac:dyDescent="0.25">
      <c r="K25" t="s">
        <v>39</v>
      </c>
      <c r="L25" t="s">
        <v>40</v>
      </c>
      <c r="M25" t="s">
        <v>41</v>
      </c>
      <c r="N25" t="s">
        <v>42</v>
      </c>
    </row>
    <row r="26" spans="11:15" x14ac:dyDescent="0.25">
      <c r="K26">
        <v>0.2</v>
      </c>
      <c r="L26">
        <v>7.86</v>
      </c>
      <c r="M26">
        <f>K26/L26</f>
        <v>2.5445292620865142E-2</v>
      </c>
      <c r="N26">
        <v>4.4999999999999998E-2</v>
      </c>
      <c r="O26">
        <f>N26/M26</f>
        <v>1.7684999999999997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Mindell, Arye</dc:creator>
  <cp:lastModifiedBy>Mindell, Arye</cp:lastModifiedBy>
  <dcterms:created xsi:type="dcterms:W3CDTF">2025-02-06T17:40:00Z</dcterms:created>
  <dcterms:modified xsi:type="dcterms:W3CDTF">2025-02-06T22:42:46Z</dcterms:modified>
</cp:coreProperties>
</file>