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mine\Desktop\ibm-data-analytics\Excel Projects\"/>
    </mc:Choice>
  </mc:AlternateContent>
  <xr:revisionPtr revIDLastSave="0" documentId="13_ncr:1_{24C955A9-7623-45B7-8C9A-641606AB5817}" xr6:coauthVersionLast="47" xr6:coauthVersionMax="47" xr10:uidLastSave="{00000000-0000-0000-0000-000000000000}"/>
  <bookViews>
    <workbookView xWindow="-108" yWindow="-108" windowWidth="23256" windowHeight="12576" xr2:uid="{00000000-000D-0000-FFFF-FFFF00000000}"/>
  </bookViews>
  <sheets>
    <sheet name="Dashboard" sheetId="21" r:id="rId1"/>
    <sheet name="CustomerBySales" sheetId="20" r:id="rId2"/>
    <sheet name="SalesByCountry" sheetId="19" r:id="rId3"/>
    <sheet name="Total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<sst xmlns="http://schemas.openxmlformats.org/spreadsheetml/2006/main" count="11091" uniqueCount="6216">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</sst>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dd\-mmm\-yyyy"/>
    <numFmt numFmtId="166" formatCode="_([$$-409]* #,##0.00_);_([$$-409]* \(#,##0.00\);_([$$-409]* &quot;-&quot;??_);_(@_)"/>
    <numFmt numFmtId="167" formatCode="0.0\ &quot;kg&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37" fontId="0" fillId="0" borderId="0" xfId="0" applyNumberFormat="1"/>
  </cellXfs>
  <cellStyles count="1">
    <cellStyle name="Normal" xfId="0" builtinId="0"/>
  </cellStyles>
  <dxfs count="11">
    <dxf>
      <numFmt numFmtId="0" formatCode="General"/>
    </dxf>
    <dxf>
      <numFmt numFmtId="166" formatCode="_([$$-409]* #,##0.00_);_([$$-409]* \(#,##0.00\);_([$$-409]* &quot;-&quot;??_);_(@_)"/>
    </dxf>
    <dxf>
      <numFmt numFmtId="166"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TotalSales!$C$5:$C$14</c:f>
              <c:numCache>
                <c:formatCode>#,##0_);\(#,##0\)</c:formatCode>
                <c:ptCount val="10"/>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numCache>
            </c:numRef>
          </c:val>
          <c:smooth val="0"/>
          <c:extLst>
            <c:ext xmlns:c16="http://schemas.microsoft.com/office/drawing/2014/chart" uri="{C3380CC4-5D6E-409C-BE32-E72D297353CC}">
              <c16:uniqueId val="{00000000-B041-4D58-8299-FCD916500824}"/>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TotalSales!$D$5:$D$14</c:f>
              <c:numCache>
                <c:formatCode>#,##0_);\(#,##0\)</c:formatCode>
                <c:ptCount val="10"/>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numCache>
            </c:numRef>
          </c:val>
          <c:smooth val="0"/>
          <c:extLst>
            <c:ext xmlns:c16="http://schemas.microsoft.com/office/drawing/2014/chart" uri="{C3380CC4-5D6E-409C-BE32-E72D297353CC}">
              <c16:uniqueId val="{00000001-B041-4D58-8299-FCD916500824}"/>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TotalSales!$E$5:$E$14</c:f>
              <c:numCache>
                <c:formatCode>#,##0_);\(#,##0\)</c:formatCode>
                <c:ptCount val="10"/>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215.55500000000001</c:v>
                </c:pt>
              </c:numCache>
            </c:numRef>
          </c:val>
          <c:smooth val="0"/>
          <c:extLst>
            <c:ext xmlns:c16="http://schemas.microsoft.com/office/drawing/2014/chart" uri="{C3380CC4-5D6E-409C-BE32-E72D297353CC}">
              <c16:uniqueId val="{00000002-B041-4D58-8299-FCD916500824}"/>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TotalSales!$F$5:$F$14</c:f>
              <c:numCache>
                <c:formatCode>#,##0_);\(#,##0\)</c:formatCode>
                <c:ptCount val="10"/>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numCache>
            </c:numRef>
          </c:val>
          <c:smooth val="0"/>
          <c:extLst>
            <c:ext xmlns:c16="http://schemas.microsoft.com/office/drawing/2014/chart" uri="{C3380CC4-5D6E-409C-BE32-E72D297353CC}">
              <c16:uniqueId val="{00000003-B041-4D58-8299-FCD916500824}"/>
            </c:ext>
          </c:extLst>
        </c:ser>
        <c:dLbls>
          <c:showLegendKey val="0"/>
          <c:showVal val="0"/>
          <c:showCatName val="0"/>
          <c:showSerName val="0"/>
          <c:showPercent val="0"/>
          <c:showBubbleSize val="0"/>
        </c:dLbls>
        <c:smooth val="0"/>
        <c:axId val="1214961807"/>
        <c:axId val="1214964207"/>
      </c:lineChart>
      <c:catAx>
        <c:axId val="12149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4207"/>
        <c:crosses val="autoZero"/>
        <c:auto val="1"/>
        <c:lblAlgn val="ctr"/>
        <c:lblOffset val="100"/>
        <c:noMultiLvlLbl val="0"/>
      </c:catAx>
      <c:valAx>
        <c:axId val="1214964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[coffeeOrdersProject.xlsx]CustomerBySales!TotalSales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CustomerBySales!$B$3</c:f>
              <c:strCache>
                <c:ptCount val="1"/>
                <c:pt idx="0">
                  <c:v>Total</c:v>
                </c:pt>
              </c:strCache>
            </c:strRef>
          </c:tx>
          <c:spPr>
            <a:solidFill>
              <a:schemeClr val="accent1"/>
            </a:solidFill>
            <a:ln>
              <a:noFill/>
            </a:ln>
            <a:effectLst/>
          </c:spPr>
          <c:invertIfNegative val="0"/>
          <c:cat>
            <c:strRef>
              <c:f>CustomerBySales!$A$4:$A$8</c:f>
              <c:strCache>
                <c:ptCount val="5"/>
                <c:pt idx="0">
                  <c:v>Don Flintiff</c:v>
                </c:pt>
                <c:pt idx="1">
                  <c:v>Nealson Cuttler</c:v>
                </c:pt>
                <c:pt idx="2">
                  <c:v>Terri Farra</c:v>
                </c:pt>
                <c:pt idx="3">
                  <c:v>Brenn Dundredge</c:v>
                </c:pt>
                <c:pt idx="4">
                  <c:v>Allis Wilmore</c:v>
                </c:pt>
              </c:strCache>
            </c:strRef>
          </c:cat>
          <c:val>
            <c:numRef>
              <c:f>CustomerBySales!$B$4:$B$8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2A0-4333-B30B-E2608F417E0D}"/>
            </c:ext>
          </c:extLst>
        </c:ser>
        <c:dLbls>
          <c:showLegendKey val="0"/>
          <c:showVal val="0"/>
          <c:showCatName val="0"/>
          <c:showSerName val="0"/>
          <c:showPercent val="0"/>
          <c:showBubbleSize val="0"/>
        </c:dLbls>
        <c:gapWidth val="182"/>
        <c:axId val="1361011247"/>
        <c:axId val="1361008847"/>
      </c:barChart>
      <c:catAx>
        <c:axId val="136101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08847"/>
        <c:crosses val="autoZero"/>
        <c:auto val="1"/>
        <c:lblAlgn val="ctr"/>
        <c:lblOffset val="100"/>
        <c:noMultiLvlLbl val="0"/>
      </c:catAx>
      <c:valAx>
        <c:axId val="1361008847"/>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1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[coffeeOrdersProject.xlsx]SalesByCountry!TotalSales</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2A9-47B7-BD7E-D0C0864A6286}"/>
            </c:ext>
          </c:extLst>
        </c:ser>
        <c:dLbls>
          <c:dLblPos val="outEnd"/>
          <c:showLegendKey val="0"/>
          <c:showVal val="1"/>
          <c:showCatName val="0"/>
          <c:showSerName val="0"/>
          <c:showPercent val="0"/>
          <c:showBubbleSize val="0"/>
        </c:dLbls>
        <c:gapWidth val="182"/>
        <c:axId val="1347584335"/>
        <c:axId val="1347581935"/>
      </c:barChart>
      <c:catAx>
        <c:axId val="1347584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1935"/>
        <c:crosses val="autoZero"/>
        <c:auto val="1"/>
        <c:lblAlgn val="ctr"/>
        <c:lblOffset val="100"/>
        <c:noMultiLvlLbl val="0"/>
      </c:catAx>
      <c:valAx>
        <c:axId val="1347581935"/>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[coffeeOrdersProject.xlsx]CustomerBySales!TotalSales</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CustomerBySales!$B$3</c:f>
              <c:strCache>
                <c:ptCount val="1"/>
                <c:pt idx="0">
                  <c:v>Total</c:v>
                </c:pt>
              </c:strCache>
            </c:strRef>
          </c:tx>
          <c:spPr>
            <a:solidFill>
              <a:schemeClr val="accent1"/>
            </a:solidFill>
            <a:ln>
              <a:noFill/>
            </a:ln>
            <a:effectLst/>
          </c:spPr>
          <c:invertIfNegative val="0"/>
          <c:cat>
            <c:strRef>
              <c:f>CustomerBySales!$A$4:$A$8</c:f>
              <c:strCache>
                <c:ptCount val="5"/>
                <c:pt idx="0">
                  <c:v>Don Flintiff</c:v>
                </c:pt>
                <c:pt idx="1">
                  <c:v>Nealson Cuttler</c:v>
                </c:pt>
                <c:pt idx="2">
                  <c:v>Terri Farra</c:v>
                </c:pt>
                <c:pt idx="3">
                  <c:v>Brenn Dundredge</c:v>
                </c:pt>
                <c:pt idx="4">
                  <c:v>Allis Wilmore</c:v>
                </c:pt>
              </c:strCache>
            </c:strRef>
          </c:cat>
          <c:val>
            <c:numRef>
              <c:f>CustomerBySales!$B$4:$B$8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528-4D9B-818A-B6E607DB9F25}"/>
            </c:ext>
          </c:extLst>
        </c:ser>
        <c:dLbls>
          <c:showLegendKey val="0"/>
          <c:showVal val="0"/>
          <c:showCatName val="0"/>
          <c:showSerName val="0"/>
          <c:showPercent val="0"/>
          <c:showBubbleSize val="0"/>
        </c:dLbls>
        <c:gapWidth val="182"/>
        <c:axId val="1361011247"/>
        <c:axId val="1361008847"/>
      </c:barChart>
      <c:catAx>
        <c:axId val="136101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08847"/>
        <c:crosses val="autoZero"/>
        <c:auto val="1"/>
        <c:lblAlgn val="ctr"/>
        <c:lblOffset val="100"/>
        <c:noMultiLvlLbl val="0"/>
      </c:catAx>
      <c:valAx>
        <c:axId val="1361008847"/>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1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[coffeeOrdersProject.xlsx]SalesByCountry!TotalSales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403-446E-81F0-650809CC297F}"/>
            </c:ext>
          </c:extLst>
        </c:ser>
        <c:dLbls>
          <c:dLblPos val="outEnd"/>
          <c:showLegendKey val="0"/>
          <c:showVal val="1"/>
          <c:showCatName val="0"/>
          <c:showSerName val="0"/>
          <c:showPercent val="0"/>
          <c:showBubbleSize val="0"/>
        </c:dLbls>
        <c:gapWidth val="182"/>
        <c:axId val="1347584335"/>
        <c:axId val="1347581935"/>
      </c:barChart>
      <c:catAx>
        <c:axId val="1347584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1935"/>
        <c:crosses val="autoZero"/>
        <c:auto val="1"/>
        <c:lblAlgn val="ctr"/>
        <c:lblOffset val="100"/>
        <c:noMultiLvlLbl val="0"/>
      </c:catAx>
      <c:valAx>
        <c:axId val="1347581935"/>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TotalSales!$C$5:$C$14</c:f>
              <c:numCache>
                <c:formatCode>#,##0_);\(#,##0\)</c:formatCode>
                <c:ptCount val="10"/>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numCache>
            </c:numRef>
          </c:val>
          <c:smooth val="0"/>
          <c:extLst>
            <c:ext xmlns:c16="http://schemas.microsoft.com/office/drawing/2014/chart" uri="{C3380CC4-5D6E-409C-BE32-E72D297353CC}">
              <c16:uniqueId val="{00000000-BA8B-48D0-99CE-FB801108D91D}"/>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TotalSales!$D$5:$D$14</c:f>
              <c:numCache>
                <c:formatCode>#,##0_);\(#,##0\)</c:formatCode>
                <c:ptCount val="10"/>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numCache>
            </c:numRef>
          </c:val>
          <c:smooth val="0"/>
          <c:extLst>
            <c:ext xmlns:c16="http://schemas.microsoft.com/office/drawing/2014/chart" uri="{C3380CC4-5D6E-409C-BE32-E72D297353CC}">
              <c16:uniqueId val="{00000001-BA8B-48D0-99CE-FB801108D91D}"/>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TotalSales!$E$5:$E$14</c:f>
              <c:numCache>
                <c:formatCode>#,##0_);\(#,##0\)</c:formatCode>
                <c:ptCount val="10"/>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215.55500000000001</c:v>
                </c:pt>
              </c:numCache>
            </c:numRef>
          </c:val>
          <c:smooth val="0"/>
          <c:extLst>
            <c:ext xmlns:c16="http://schemas.microsoft.com/office/drawing/2014/chart" uri="{C3380CC4-5D6E-409C-BE32-E72D297353CC}">
              <c16:uniqueId val="{00000002-BA8B-48D0-99CE-FB801108D91D}"/>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TotalSales!$A$5:$B$14</c:f>
              <c:multiLvlStrCache>
                <c:ptCount val="10"/>
                <c:lvl>
                  <c:pt idx="0">
                    <c:v>Jan</c:v>
                  </c:pt>
                  <c:pt idx="1">
                    <c:v>Feb</c:v>
                  </c:pt>
                  <c:pt idx="2">
                    <c:v>Mar</c:v>
                  </c:pt>
                  <c:pt idx="3">
                    <c:v>Apr</c:v>
                  </c:pt>
                  <c:pt idx="4">
                    <c:v>May</c:v>
                  </c:pt>
                  <c:pt idx="5">
                    <c:v>Jun</c:v>
                  </c:pt>
                  <c:pt idx="6">
                    <c:v>Jul</c:v>
                  </c:pt>
                  <c:pt idx="7">
                    <c:v>Aug</c:v>
                  </c:pt>
                  <c:pt idx="8">
                    <c:v>Sep</c:v>
                  </c:pt>
                  <c:pt idx="9">
                    <c:v>Oct</c:v>
                  </c:pt>
                </c:lvl>
                <c:lvl>
                  <c:pt idx="0">
                    <c:v>2019</c:v>
                  </c:pt>
                </c:lvl>
              </c:multiLvlStrCache>
            </c:multiLvlStrRef>
          </c:cat>
          <c:val>
            <c:numRef>
              <c:f>TotalSales!$F$5:$F$14</c:f>
              <c:numCache>
                <c:formatCode>#,##0_);\(#,##0\)</c:formatCode>
                <c:ptCount val="10"/>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numCache>
            </c:numRef>
          </c:val>
          <c:smooth val="0"/>
          <c:extLst>
            <c:ext xmlns:c16="http://schemas.microsoft.com/office/drawing/2014/chart" uri="{C3380CC4-5D6E-409C-BE32-E72D297353CC}">
              <c16:uniqueId val="{00000003-BA8B-48D0-99CE-FB801108D91D}"/>
            </c:ext>
          </c:extLst>
        </c:ser>
        <c:dLbls>
          <c:showLegendKey val="0"/>
          <c:showVal val="0"/>
          <c:showCatName val="0"/>
          <c:showSerName val="0"/>
          <c:showPercent val="0"/>
          <c:showBubbleSize val="0"/>
        </c:dLbls>
        <c:smooth val="0"/>
        <c:axId val="1214961807"/>
        <c:axId val="1214964207"/>
      </c:lineChart>
      <c:catAx>
        <c:axId val="12149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4207"/>
        <c:crosses val="autoZero"/>
        <c:auto val="1"/>
        <c:lblAlgn val="ctr"/>
        <c:lblOffset val="100"/>
        <c:noMultiLvlLbl val="0"/>
      </c:catAx>
      <c:valAx>
        <c:axId val="1214964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38100</xdr:rowOff>
    </xdr:from>
    <xdr:to>
      <xdr:col>23</xdr:col>
      <xdr:colOff>0</xdr:colOff>
      <xdr:row>3</xdr:row>
      <xdr:rowOff>60960</xdr:rowOff>
    </xdr:to>
    <xdr:sp macro="" textlink="">
      <xdr:nvSpPr>
        <xdr:cNvPr id="2" name="Rectangle 1">
          <a:extLst>
            <a:ext uri="{FF2B5EF4-FFF2-40B4-BE49-F238E27FC236}">
              <a16:creationId xmlns:a16="http://schemas.microsoft.com/office/drawing/2014/main" id="{A78B7585-D2CB-6D4C-054C-4C47B571CA1F}"/>
            </a:ext>
          </a:extLst>
        </xdr:cNvPr>
        <xdr:cNvSpPr/>
      </xdr:nvSpPr>
      <xdr:spPr>
        <a:xfrm>
          <a:off x="30480" y="38100"/>
          <a:ext cx="13990320" cy="571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kern="1200" cap="none" spc="0">
              <a:ln w="0">
                <a:solidFill>
                  <a:schemeClr val="tx1"/>
                </a:solidFill>
              </a:ln>
              <a:solidFill>
                <a:schemeClr val="bg1"/>
              </a:solidFill>
              <a:effectLst>
                <a:outerShdw blurRad="38100" dist="19050" dir="2700000" algn="tl" rotWithShape="0">
                  <a:schemeClr val="dk1">
                    <a:alpha val="40000"/>
                  </a:schemeClr>
                </a:outerShdw>
              </a:effectLst>
            </a:rPr>
            <a:t>Coffee</a:t>
          </a:r>
          <a:r>
            <a:rPr lang="en-US" sz="3200" b="1" kern="1200" cap="none" spc="0" baseline="0">
              <a:ln w="0">
                <a:solidFill>
                  <a:schemeClr val="tx1"/>
                </a:solidFill>
              </a:ln>
              <a:solidFill>
                <a:schemeClr val="bg1"/>
              </a:solidFill>
              <a:effectLst>
                <a:outerShdw blurRad="38100" dist="19050" dir="2700000" algn="tl" rotWithShape="0">
                  <a:schemeClr val="dk1">
                    <a:alpha val="40000"/>
                  </a:schemeClr>
                </a:outerShdw>
              </a:effectLst>
            </a:rPr>
            <a:t> Sales Dashboard</a:t>
          </a:r>
          <a:endParaRPr lang="en-US" sz="3200" b="1" kern="1200" cap="none" spc="0">
            <a:ln w="0">
              <a:solidFill>
                <a:schemeClr val="tx1"/>
              </a:solidFill>
            </a:ln>
            <a:solidFill>
              <a:schemeClr val="bg1"/>
            </a:solidFill>
            <a:effectLst>
              <a:outerShdw blurRad="38100" dist="19050" dir="2700000" algn="tl" rotWithShape="0">
                <a:schemeClr val="dk1">
                  <a:alpha val="40000"/>
                </a:schemeClr>
              </a:outerShdw>
            </a:effectLst>
          </a:endParaRPr>
        </a:p>
      </xdr:txBody>
    </xdr:sp>
    <xdr:clientData/>
  </xdr:twoCellAnchor>
  <xdr:twoCellAnchor>
    <xdr:from>
      <xdr:col>0</xdr:col>
      <xdr:colOff>19050</xdr:colOff>
      <xdr:row>3</xdr:row>
      <xdr:rowOff>66675</xdr:rowOff>
    </xdr:from>
    <xdr:to>
      <xdr:col>10</xdr:col>
      <xdr:colOff>375285</xdr:colOff>
      <xdr:row>19</xdr:row>
      <xdr:rowOff>171450</xdr:rowOff>
    </xdr:to>
    <xdr:graphicFrame macro="">
      <xdr:nvGraphicFramePr>
        <xdr:cNvPr id="4" name="Chart 3">
          <a:extLst>
            <a:ext uri="{FF2B5EF4-FFF2-40B4-BE49-F238E27FC236}">
              <a16:creationId xmlns:a16="http://schemas.microsoft.com/office/drawing/2014/main" id="{33C8E780-C852-4BAC-897C-B7EE1E0F6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20</xdr:row>
      <xdr:rowOff>22860</xdr:rowOff>
    </xdr:from>
    <xdr:to>
      <xdr:col>10</xdr:col>
      <xdr:colOff>430530</xdr:colOff>
      <xdr:row>27</xdr:row>
      <xdr:rowOff>114300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C52E70FB-3DFB-467D-B497-B7F8F0F30D9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3642360"/>
              <a:ext cx="6526530" cy="135826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415290</xdr:colOff>
      <xdr:row>3</xdr:row>
      <xdr:rowOff>91441</xdr:rowOff>
    </xdr:from>
    <xdr:to>
      <xdr:col>13</xdr:col>
      <xdr:colOff>415290</xdr:colOff>
      <xdr:row>12</xdr:row>
      <xdr:rowOff>74295</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3F2F34B8-CF1F-4FE5-8089-019745672EF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6511290" y="634366"/>
              <a:ext cx="1828800" cy="1611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419100</xdr:colOff>
      <xdr:row>12</xdr:row>
      <xdr:rowOff>95251</xdr:rowOff>
    </xdr:from>
    <xdr:to>
      <xdr:col>13</xdr:col>
      <xdr:colOff>419100</xdr:colOff>
      <xdr:row>20</xdr:row>
      <xdr:rowOff>1907</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AD9D7D90-C228-48C0-A0AB-7823A20D538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6515100" y="2266951"/>
              <a:ext cx="1828800" cy="13544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430530</xdr:colOff>
      <xdr:row>20</xdr:row>
      <xdr:rowOff>28576</xdr:rowOff>
    </xdr:from>
    <xdr:to>
      <xdr:col>13</xdr:col>
      <xdr:colOff>430530</xdr:colOff>
      <xdr:row>27</xdr:row>
      <xdr:rowOff>114300</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6A69AD14-5771-4060-94A8-C32A63109D40}"/>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6526530" y="3648076"/>
              <a:ext cx="1828800" cy="1352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474134</xdr:colOff>
      <xdr:row>19</xdr:row>
      <xdr:rowOff>0</xdr:rowOff>
    </xdr:from>
    <xdr:to>
      <xdr:col>22</xdr:col>
      <xdr:colOff>600076</xdr:colOff>
      <xdr:row>28</xdr:row>
      <xdr:rowOff>8466</xdr:rowOff>
    </xdr:to>
    <xdr:graphicFrame macro="">
      <xdr:nvGraphicFramePr>
        <xdr:cNvPr id="10" name="Chart 9">
          <a:extLst>
            <a:ext uri="{FF2B5EF4-FFF2-40B4-BE49-F238E27FC236}">
              <a16:creationId xmlns:a16="http://schemas.microsoft.com/office/drawing/2014/main" id="{9205555F-D0E9-4619-8E15-CB9154701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476251</xdr:colOff>
      <xdr:row>3</xdr:row>
      <xdr:rowOff>104775</xdr:rowOff>
    </xdr:from>
    <xdr:to>
      <xdr:col>22</xdr:col>
      <xdr:colOff>590551</xdr:colOff>
      <xdr:row>18</xdr:row>
      <xdr:rowOff>133350</xdr:rowOff>
    </xdr:to>
    <xdr:graphicFrame macro="">
      <xdr:nvGraphicFramePr>
        <xdr:cNvPr id="11" name="Chart 10">
          <a:extLst>
            <a:ext uri="{FF2B5EF4-FFF2-40B4-BE49-F238E27FC236}">
              <a16:creationId xmlns:a16="http://schemas.microsoft.com/office/drawing/2014/main" id="{0D7E8819-19CA-41BB-8BFE-93012873A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2</xdr:row>
      <xdr:rowOff>4763</xdr:rowOff>
    </xdr:from>
    <xdr:to>
      <xdr:col>10</xdr:col>
      <xdr:colOff>581025</xdr:colOff>
      <xdr:row>17</xdr:row>
      <xdr:rowOff>33338</xdr:rowOff>
    </xdr:to>
    <xdr:graphicFrame macro="">
      <xdr:nvGraphicFramePr>
        <xdr:cNvPr id="3" name="Chart 2">
          <a:extLst>
            <a:ext uri="{FF2B5EF4-FFF2-40B4-BE49-F238E27FC236}">
              <a16:creationId xmlns:a16="http://schemas.microsoft.com/office/drawing/2014/main" id="{004493E7-B74A-1362-44A9-B1C8D0921E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19049</xdr:colOff>
      <xdr:row>1</xdr:row>
      <xdr:rowOff>166688</xdr:rowOff>
    </xdr:from>
    <xdr:to>
      <xdr:col>13</xdr:col>
      <xdr:colOff>257174</xdr:colOff>
      <xdr:row>17</xdr:row>
      <xdr:rowOff>14288</xdr:rowOff>
    </xdr:to>
    <xdr:graphicFrame macro="">
      <xdr:nvGraphicFramePr>
        <xdr:cNvPr id="7" name="Chart 6">
          <a:extLst>
            <a:ext uri="{FF2B5EF4-FFF2-40B4-BE49-F238E27FC236}">
              <a16:creationId xmlns:a16="http://schemas.microsoft.com/office/drawing/2014/main" id="{F9FA3107-C5F8-E7D2-18E1-4B57E0435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245745</xdr:colOff>
      <xdr:row>6</xdr:row>
      <xdr:rowOff>43815</xdr:rowOff>
    </xdr:from>
    <xdr:to>
      <xdr:col>17</xdr:col>
      <xdr:colOff>601980</xdr:colOff>
      <xdr:row>22</xdr:row>
      <xdr:rowOff>62865</xdr:rowOff>
    </xdr:to>
    <xdr:graphicFrame macro="">
      <xdr:nvGraphicFramePr>
        <xdr:cNvPr id="2" name="Chart 1">
          <a:extLst>
            <a:ext uri="{FF2B5EF4-FFF2-40B4-BE49-F238E27FC236}">
              <a16:creationId xmlns:a16="http://schemas.microsoft.com/office/drawing/2014/main" id="{4082365F-C6B5-21C4-A2A7-FF4EACE72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226695</xdr:colOff>
      <xdr:row>22</xdr:row>
      <xdr:rowOff>97155</xdr:rowOff>
    </xdr:from>
    <xdr:to>
      <xdr:col>18</xdr:col>
      <xdr:colOff>47625</xdr:colOff>
      <xdr:row>30</xdr:row>
      <xdr:rowOff>20955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3C315DD-DE2D-8EA4-672C-BC6BF3F7172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132195" y="4078605"/>
              <a:ext cx="652653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22860</xdr:colOff>
      <xdr:row>6</xdr:row>
      <xdr:rowOff>49531</xdr:rowOff>
    </xdr:from>
    <xdr:to>
      <xdr:col>21</xdr:col>
      <xdr:colOff>22860</xdr:colOff>
      <xdr:row>15</xdr:row>
      <xdr:rowOff>47625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1FBBCDF8-14CB-C992-16F0-8BF6B62212A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633960" y="1135381"/>
              <a:ext cx="1828800" cy="1626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36195</xdr:colOff>
      <xdr:row>15</xdr:row>
      <xdr:rowOff>47625</xdr:rowOff>
    </xdr:from>
    <xdr:to>
      <xdr:col>21</xdr:col>
      <xdr:colOff>36195</xdr:colOff>
      <xdr:row>22</xdr:row>
      <xdr:rowOff>76201</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0D9D9BE2-1F70-1900-5FDD-630DE72D375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647295" y="2762250"/>
              <a:ext cx="1828800" cy="1295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47625</xdr:colOff>
      <xdr:row>22</xdr:row>
      <xdr:rowOff>102871</xdr:rowOff>
    </xdr:from>
    <xdr:to>
      <xdr:col>21</xdr:col>
      <xdr:colOff>47625</xdr:colOff>
      <xdr:row>30</xdr:row>
      <xdr:rowOff>95251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920A9155-1709-E15C-93D7-CF372B9C207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658725" y="4084321"/>
              <a:ext cx="182880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ne" refreshedDate="45669.580784606478" createdVersion="8" refreshedVersion="8" minRefreshableVersion="3" recordCount="1000" xr:uid="{29541A17-4C5A-4089-B3D0-CC87D74C5868}">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908257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BF5238-0839-4826-89C6-5467B3A76EF1}" name="TotalSales"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4">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h="1" x="3"/>
        <item x="1"/>
        <item h="1" x="0"/>
        <item h="1"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5" baseItem="3" numFmtId="37"/>
  </dataFields>
  <chartFormats count="6">
    <chartFormat chart="8"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C0DF6F-C3D9-4717-A91F-BECE8072AF4E}" name="TotalSales"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h="1" x="3"/>
        <item x="1"/>
        <item h="1" x="0"/>
        <item h="1"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15" baseItem="3" numFmtId="37"/>
  </dataFields>
  <chartFormats count="4">
    <chartFormat chart="8"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A81E3B-67F3-4CD4-B213-5DD69A7695C6}" name="TotalSales"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14"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0">
    <i>
      <x v="1"/>
      <x v="1"/>
    </i>
    <i r="1">
      <x v="2"/>
    </i>
    <i r="1">
      <x v="3"/>
    </i>
    <i r="1">
      <x v="4"/>
    </i>
    <i r="1">
      <x v="5"/>
    </i>
    <i r="1">
      <x v="6"/>
    </i>
    <i r="1">
      <x v="7"/>
    </i>
    <i r="1">
      <x v="8"/>
    </i>
    <i r="1">
      <x v="9"/>
    </i>
    <i r="1">
      <x v="10"/>
    </i>
  </rowItems>
  <colFields count="1">
    <field x="13"/>
  </colFields>
  <colItems count="4">
    <i>
      <x/>
    </i>
    <i>
      <x v="1"/>
    </i>
    <i>
      <x v="2"/>
    </i>
    <i>
      <x v="3"/>
    </i>
  </colItems>
  <dataFields count="1">
    <dataField name="Sum of Sales" fld="12" baseField="15" baseItem="3" numFmtId="37"/>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8" name="Order Date">
      <autoFilter ref="A1">
        <filterColumn colId="0">
          <customFilters and="1">
            <customFilter operator="greaterThanOrEqual" val="43466"/>
            <customFilter operator="lessThanOrEqual" val="437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3E01827-086D-47B9-96D4-7FB8726654B8}" sourceName="Size">
  <pivotTables>
    <pivotTable tabId="18" name="TotalSales"/>
  </pivotTables>
  <data>
    <tabular pivotCacheId="190825796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F66C4B9-3D49-4D57-B866-22A23BF3D1B1}" sourceName="Roast Type Name">
  <pivotTables>
    <pivotTable tabId="18" name="TotalSales"/>
  </pivotTables>
  <data>
    <tabular pivotCacheId="190825796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27414F9-80F3-4A16-970D-E802BA84023C}" sourceName="Loyalty Card">
  <pivotTables>
    <pivotTable tabId="18" name="TotalSales"/>
  </pivotTables>
  <data>
    <tabular pivotCacheId="190825796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E353998-2664-4CF5-9E2D-02C9B56835DF}" cache="Slicer_Size" caption="Size" rowHeight="234950"/>
  <slicer name="Roast Type Name 1" xr10:uid="{28339366-8ECB-49EE-99AC-B277E1D3E216}" cache="Slicer_Roast_Type_Name" caption="Roast Type Name" rowHeight="234950"/>
  <slicer name="Loyalty Card 1" xr10:uid="{B78C6E0D-A668-4235-8CA1-036F19A1ABCC}"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620D529-81B9-40C9-9D07-80DFC2A47B4E}" cache="Slicer_Size" caption="Size" rowHeight="234950"/>
  <slicer name="Roast Type Name" xr10:uid="{B99A1D39-BA39-4BD7-B130-6BB009E95512}" cache="Slicer_Roast_Type_Name" caption="Roast Type Name" rowHeight="234950"/>
  <slicer name="Loyalty Card" xr10:uid="{012D712C-DF5F-4C78-8620-BB23C60E5A8B}"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1A7EA1-2A42-43F0-A12B-7D8A1DBF332E}" name="Table1" displayName="Table1" ref="A1:P1001" totalsRowShown="0">
  <autoFilter ref="A1:P1001" xr:uid="{6F1A7EA1-2A42-43F0-A12B-7D8A1DBF332E}"/>
  <tableColumns count="16">
    <tableColumn id="1" xr3:uid="{8592B3BB-5EF8-4E9F-A5FE-BAE08700BE57}" name="Order ID" dataDxfId="10"/>
    <tableColumn id="2" xr3:uid="{A7566DE4-60F0-4001-B469-0DEA6C6F22E3}" name="Order Date" dataDxfId="9"/>
    <tableColumn id="3" xr3:uid="{15640DB7-EAD7-45BF-87DB-72B63283A9BB}" name="Customer ID" dataDxfId="8"/>
    <tableColumn id="4" xr3:uid="{E9F83E2F-A2E2-4B30-98DD-7A57AFE63443}" name="Product ID"/>
    <tableColumn id="5" xr3:uid="{A17A2D91-3408-4390-AD00-B94A11C4EF5F}" name="Quantity" dataDxfId="7"/>
    <tableColumn id="6" xr3:uid="{E1CF2EFD-D9BA-475D-A117-6FA31B5BE6F9}" name="Customer Name" dataDxfId="6">
      <calculatedColumnFormula>_xlfn.XLOOKUP(C2,customers!$A$2:$A$1001,customers!$B$2:$B$1001,,0)</calculatedColumnFormula>
    </tableColumn>
    <tableColumn id="7" xr3:uid="{3E4F42F1-1E9C-40CB-85CF-D40CCF0CE093}" name="Email" dataDxfId="5">
      <calculatedColumnFormula>IF(_xlfn.XLOOKUP(C2,customers!$A$1:$A$1001,customers!$C$1:$C$1001,,0)=0,"",_xlfn.XLOOKUP(C2,customers!$A$1:$A$1001,customers!$C$1:$C$1001,,0))</calculatedColumnFormula>
    </tableColumn>
    <tableColumn id="8" xr3:uid="{2745A47E-3789-4D1B-AADC-E8FFC4A4F379}" name="Country" dataDxfId="4">
      <calculatedColumnFormula>_xlfn.XLOOKUP(C2,customers!$A$1:$A$1001,customers!$G$1:$G$1001,,0)</calculatedColumnFormula>
    </tableColumn>
    <tableColumn id="9" xr3:uid="{16F4FE8C-9B7B-4A1F-A696-D18BFB81C3AD}" name="Coffee Type">
      <calculatedColumnFormula>INDEX(products!$A$1:$G$49,MATCH(orders!$D2,products!$A$1:$A$49,0),MATCH(orders!I$1,products!$A$1:$G$1,0))</calculatedColumnFormula>
    </tableColumn>
    <tableColumn id="10" xr3:uid="{4E71630F-77B7-4B8B-9F60-14BDDEFBF87A}" name="Roast Type">
      <calculatedColumnFormula>INDEX(products!$A$1:$G$49,MATCH(orders!$D2,products!$A$1:$A$49,0),MATCH(orders!J$1,products!$A$1:$G$1,0))</calculatedColumnFormula>
    </tableColumn>
    <tableColumn id="11" xr3:uid="{D19E8C41-3B4C-404C-9C16-1E7EEE9E3779}" name="Size" dataDxfId="3">
      <calculatedColumnFormula>INDEX(products!$A$1:$G$49,MATCH(orders!$D2,products!$A$1:$A$49,0),MATCH(orders!K$1,products!$A$1:$G$1,0))</calculatedColumnFormula>
    </tableColumn>
    <tableColumn id="12" xr3:uid="{1BB52B25-42A8-4E59-8677-DF46E1DC0B0D}" name="Unit Price" dataDxfId="2">
      <calculatedColumnFormula>INDEX(products!$A$1:$G$49,MATCH(orders!$D2,products!$A$1:$A$49,0),MATCH(orders!L$1,products!$A$1:$G$1,0))</calculatedColumnFormula>
    </tableColumn>
    <tableColumn id="13" xr3:uid="{974D7BBC-D912-4E95-8AD7-1C4A5144FF87}" name="Sales" dataDxfId="1">
      <calculatedColumnFormula>L2*E2</calculatedColumnFormula>
    </tableColumn>
    <tableColumn id="14" xr3:uid="{04F4D55B-BF0E-4EAA-954D-8286A8824E44}" name="Coffee Type Name">
      <calculatedColumnFormula array="1">_xlfn.IFS( I2= "Rob", "Robusta", I2="Exc","Excelsa",I2="Ara","Arabica",I2="Lib", "Liberica")</calculatedColumnFormula>
    </tableColumn>
    <tableColumn id="15" xr3:uid="{974CC98B-2A05-4EAB-8369-DCA720633ACA}" name="Roast Type Name">
      <calculatedColumnFormula array="1">_xlfn.IFS(J2="M", "Medium",J2="L","Light",J2="D","Dark")</calculatedColumnFormula>
    </tableColumn>
    <tableColumn id="16" xr3:uid="{D401B70B-C23F-43FF-B53E-ED473B3D4138}" name="Loyalty Card" dataDxfId="0">
      <calculatedColumnFormula>_xlfn.XLOOKUP(C2,customers!$A$1:$A$1001,customers!$I$1:$I$1001,,0)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41ED1B8-2C2D-4BE7-86B4-4D47A1073DDF}" sourceName="Order Date">
  <pivotTables>
    <pivotTable tabId="18" name="TotalSales"/>
  </pivotTables>
  <state minimalRefreshVersion="6" lastRefreshVersion="6" pivotCacheId="1908257963" filterType="dateBetween">
    <selection startDate="2019-01-01T00:00:00" endDate="2019-10-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6DC4015-A692-4394-B3FC-1690135AC55B}" cache="NativeTimeline_Order_Date" caption="Order Date" level="2" selectionLevel="2"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1520E05-F2EF-43CF-948F-164D3C5BCDA8}"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DE81E-0C36-4817-9FA0-855129ECF18E}">
  <dimension ref="A1"/>
  <sheetViews>
    <sheetView showGridLines="0" tabSelected="1" zoomScale="80" zoomScaleNormal="80" workbookViewId="0">
      <selection activeCell="O31" sqref="O3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9F9E-AB4C-4971-877D-F9139272FCDA}">
  <dimension ref="A3:B8"/>
  <sheetViews>
    <sheetView zoomScale="80" zoomScaleNormal="80" workbookViewId="0">
      <selection activeCell="G28" sqref="G28"/>
    </sheetView>
  </sheetViews>
  <sheetFormatPr defaultRowHeight="14.4" x14ac:dyDescent="0.3"/>
  <cols>
    <col min="1" max="1" width="17.77734375" bestFit="1" customWidth="1"/>
    <col min="2" max="3" width="11.77734375" bestFit="1" customWidth="1"/>
    <col min="4" max="4" width="7.21875" bestFit="1" customWidth="1"/>
    <col min="5" max="5" width="7.6640625" bestFit="1" customWidth="1"/>
    <col min="6" max="6" width="7.88671875" bestFit="1" customWidth="1"/>
  </cols>
  <sheetData>
    <row r="3" spans="1:2" x14ac:dyDescent="0.3">
      <c r="A3" s="9" t="s">
        <v>4</v>
      </c>
      <c r="B3" t="s">
        <v>6215</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9CAB-7EB5-491F-844C-5D7CD51F1CC8}">
  <dimension ref="A3:B6"/>
  <sheetViews>
    <sheetView zoomScale="80" zoomScaleNormal="80" workbookViewId="0">
      <selection activeCell="R12" sqref="R12"/>
    </sheetView>
  </sheetViews>
  <sheetFormatPr defaultRowHeight="14.4" x14ac:dyDescent="0.3"/>
  <cols>
    <col min="1" max="1" width="15" bestFit="1" customWidth="1"/>
    <col min="2" max="3" width="11.77734375" bestFit="1" customWidth="1"/>
    <col min="4" max="4" width="7.21875" bestFit="1" customWidth="1"/>
    <col min="5" max="5" width="7.6640625" bestFit="1" customWidth="1"/>
    <col min="6" max="6" width="7.88671875" bestFit="1" customWidth="1"/>
  </cols>
  <sheetData>
    <row r="3" spans="1:2" x14ac:dyDescent="0.3">
      <c r="A3" s="9" t="s">
        <v>7</v>
      </c>
      <c r="B3" t="s">
        <v>6215</v>
      </c>
    </row>
    <row r="4" spans="1:2" x14ac:dyDescent="0.3">
      <c r="A4" t="s">
        <v>28</v>
      </c>
      <c r="B4" s="10">
        <v>2798.5050000000001</v>
      </c>
    </row>
    <row r="5" spans="1:2" x14ac:dyDescent="0.3">
      <c r="A5" t="s">
        <v>318</v>
      </c>
      <c r="B5" s="10">
        <v>6696.8649999999989</v>
      </c>
    </row>
    <row r="6" spans="1:2" x14ac:dyDescent="0.3">
      <c r="A6" t="s">
        <v>19</v>
      </c>
      <c r="B6" s="10">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A4A9-DEB1-4264-8936-27B87AAD6951}">
  <dimension ref="A3:F14"/>
  <sheetViews>
    <sheetView zoomScale="80" zoomScaleNormal="80" workbookViewId="0">
      <selection activeCell="Y16" sqref="Y16"/>
    </sheetView>
  </sheetViews>
  <sheetFormatPr defaultRowHeight="14.4" x14ac:dyDescent="0.3"/>
  <cols>
    <col min="1" max="1" width="12.5546875" bestFit="1" customWidth="1"/>
    <col min="2" max="2" width="21.88671875" bestFit="1" customWidth="1"/>
    <col min="3" max="3" width="20" bestFit="1" customWidth="1"/>
    <col min="4" max="4" width="7.21875" bestFit="1" customWidth="1"/>
    <col min="5" max="5" width="7.6640625" bestFit="1" customWidth="1"/>
    <col min="6" max="6" width="7.88671875" bestFit="1" customWidth="1"/>
  </cols>
  <sheetData>
    <row r="3" spans="1:6" x14ac:dyDescent="0.3">
      <c r="A3" s="9" t="s">
        <v>6215</v>
      </c>
      <c r="C3" s="9" t="s">
        <v>6196</v>
      </c>
    </row>
    <row r="4" spans="1:6" x14ac:dyDescent="0.3">
      <c r="A4" s="9" t="s">
        <v>6209</v>
      </c>
      <c r="B4" s="9" t="s">
        <v>6210</v>
      </c>
      <c r="C4" t="s">
        <v>6211</v>
      </c>
      <c r="D4" t="s">
        <v>6212</v>
      </c>
      <c r="E4" t="s">
        <v>6213</v>
      </c>
      <c r="F4" t="s">
        <v>6214</v>
      </c>
    </row>
    <row r="5" spans="1:6" x14ac:dyDescent="0.3">
      <c r="A5" t="s">
        <v>6198</v>
      </c>
      <c r="B5" t="s">
        <v>6199</v>
      </c>
      <c r="C5" s="10">
        <v>186.85499999999999</v>
      </c>
      <c r="D5" s="10">
        <v>305.96999999999997</v>
      </c>
      <c r="E5" s="10">
        <v>213.16</v>
      </c>
      <c r="F5" s="10">
        <v>123</v>
      </c>
    </row>
    <row r="6" spans="1:6" x14ac:dyDescent="0.3">
      <c r="B6" t="s">
        <v>6200</v>
      </c>
      <c r="C6" s="10">
        <v>251.965</v>
      </c>
      <c r="D6" s="10">
        <v>129.46</v>
      </c>
      <c r="E6" s="10">
        <v>434.03999999999996</v>
      </c>
      <c r="F6" s="10">
        <v>171.93999999999997</v>
      </c>
    </row>
    <row r="7" spans="1:6" x14ac:dyDescent="0.3">
      <c r="B7" t="s">
        <v>6201</v>
      </c>
      <c r="C7" s="10">
        <v>224.94499999999999</v>
      </c>
      <c r="D7" s="10">
        <v>349.12000000000006</v>
      </c>
      <c r="E7" s="10">
        <v>321.03999999999996</v>
      </c>
      <c r="F7" s="10">
        <v>126.035</v>
      </c>
    </row>
    <row r="8" spans="1:6" x14ac:dyDescent="0.3">
      <c r="B8" t="s">
        <v>6202</v>
      </c>
      <c r="C8" s="10">
        <v>307.12</v>
      </c>
      <c r="D8" s="10">
        <v>681.07499999999993</v>
      </c>
      <c r="E8" s="10">
        <v>533.70499999999993</v>
      </c>
      <c r="F8" s="10">
        <v>158.85</v>
      </c>
    </row>
    <row r="9" spans="1:6" x14ac:dyDescent="0.3">
      <c r="B9" t="s">
        <v>6203</v>
      </c>
      <c r="C9" s="10">
        <v>53.664999999999992</v>
      </c>
      <c r="D9" s="10">
        <v>83.025000000000006</v>
      </c>
      <c r="E9" s="10">
        <v>193.83499999999998</v>
      </c>
      <c r="F9" s="10">
        <v>68.039999999999992</v>
      </c>
    </row>
    <row r="10" spans="1:6" x14ac:dyDescent="0.3">
      <c r="B10" t="s">
        <v>6204</v>
      </c>
      <c r="C10" s="10">
        <v>163.01999999999998</v>
      </c>
      <c r="D10" s="10">
        <v>678.3599999999999</v>
      </c>
      <c r="E10" s="10">
        <v>171.04499999999999</v>
      </c>
      <c r="F10" s="10">
        <v>372.25500000000005</v>
      </c>
    </row>
    <row r="11" spans="1:6" x14ac:dyDescent="0.3">
      <c r="B11" t="s">
        <v>6205</v>
      </c>
      <c r="C11" s="10">
        <v>345.02</v>
      </c>
      <c r="D11" s="10">
        <v>273.86999999999995</v>
      </c>
      <c r="E11" s="10">
        <v>184.13</v>
      </c>
      <c r="F11" s="10">
        <v>201.11499999999998</v>
      </c>
    </row>
    <row r="12" spans="1:6" x14ac:dyDescent="0.3">
      <c r="B12" t="s">
        <v>6206</v>
      </c>
      <c r="C12" s="10">
        <v>334.89000000000004</v>
      </c>
      <c r="D12" s="10">
        <v>70.95</v>
      </c>
      <c r="E12" s="10">
        <v>134.23000000000002</v>
      </c>
      <c r="F12" s="10">
        <v>166.27500000000001</v>
      </c>
    </row>
    <row r="13" spans="1:6" x14ac:dyDescent="0.3">
      <c r="B13" t="s">
        <v>6207</v>
      </c>
      <c r="C13" s="10">
        <v>178.70999999999998</v>
      </c>
      <c r="D13" s="10">
        <v>166.1</v>
      </c>
      <c r="E13" s="10">
        <v>439.30999999999995</v>
      </c>
      <c r="F13" s="10">
        <v>492.89999999999992</v>
      </c>
    </row>
    <row r="14" spans="1:6" x14ac:dyDescent="0.3">
      <c r="B14" t="s">
        <v>6208</v>
      </c>
      <c r="C14" s="10">
        <v>301.98499999999996</v>
      </c>
      <c r="D14" s="10">
        <v>153.76499999999999</v>
      </c>
      <c r="E14" s="10">
        <v>215.55500000000001</v>
      </c>
      <c r="F14" s="10">
        <v>213.66499999999999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90" zoomScaleNormal="90" workbookViewId="0">
      <selection activeCell="P3" sqref="P3"/>
    </sheetView>
  </sheetViews>
  <sheetFormatPr defaultRowHeight="14.4" x14ac:dyDescent="0.3"/>
  <cols>
    <col min="1" max="1" width="15.21875" bestFit="1" customWidth="1"/>
    <col min="2" max="2" width="12" style="4" customWidth="1"/>
    <col min="3" max="3" width="16" bestFit="1" customWidth="1"/>
    <col min="4" max="4" width="11.77734375" customWidth="1"/>
    <col min="5" max="5" width="10.21875" customWidth="1"/>
    <col min="6" max="6" width="21.77734375" bestFit="1" customWidth="1"/>
    <col min="7" max="7" width="35.5546875" bestFit="1" customWidth="1"/>
    <col min="8" max="8" width="14" bestFit="1" customWidth="1"/>
    <col min="9" max="9" width="13" customWidth="1"/>
    <col min="10" max="10" width="12.109375" customWidth="1"/>
    <col min="11" max="11" width="6.109375" customWidth="1"/>
    <col min="12" max="12" width="12.33203125" customWidth="1"/>
    <col min="13" max="13" width="8.6640625" bestFit="1" customWidth="1"/>
    <col min="14" max="14" width="18.44140625" customWidth="1"/>
    <col min="15" max="15" width="17.5546875" customWidth="1"/>
    <col min="16" max="16" width="14.21875" bestFit="1" customWidth="1"/>
  </cols>
  <sheetData>
    <row r="1" spans="1:16" x14ac:dyDescent="0.3">
      <c r="A1" s="2" t="s">
        <v>0</v>
      </c>
      <c r="B1" s="3" t="s">
        <v>1</v>
      </c>
      <c r="C1" s="2" t="s">
        <v>3</v>
      </c>
      <c r="D1" s="2" t="s">
        <v>11</v>
      </c>
      <c r="E1" s="2" t="s">
        <v>14</v>
      </c>
      <c r="F1" s="2" t="s">
        <v>4</v>
      </c>
      <c r="G1" s="2" t="s">
        <v>2</v>
      </c>
      <c r="H1" s="2" t="s">
        <v>7</v>
      </c>
      <c r="I1" s="2" t="s">
        <v>9</v>
      </c>
      <c r="J1" s="2" t="s">
        <v>10</v>
      </c>
      <c r="K1" s="7" t="s">
        <v>12</v>
      </c>
      <c r="L1" s="5" t="s">
        <v>13</v>
      </c>
      <c r="M1" s="5" t="s">
        <v>15</v>
      </c>
      <c r="N1" s="2" t="s">
        <v>6196</v>
      </c>
      <c r="O1" s="2" t="s">
        <v>6197</v>
      </c>
      <c r="P1"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8">
        <f>INDEX(products!$A$1:$G$49,MATCH(orders!$D2,products!$A$1:$A$49,0),MATCH(orders!K$1,products!$A$1:$G$1,0))</f>
        <v>1</v>
      </c>
      <c r="L2" s="6">
        <f>INDEX(products!$A$1:$G$49,MATCH(orders!$D2,products!$A$1:$A$49,0),MATCH(orders!L$1,products!$A$1:$G$1,0))</f>
        <v>9.9499999999999993</v>
      </c>
      <c r="M2" s="6">
        <f t="shared" ref="M2:M65" si="0">L2*E2</f>
        <v>19.899999999999999</v>
      </c>
      <c r="N2" t="str" cm="1">
        <f t="array" ref="N2">_xlfn.IFS( I2= "Rob", "Robusta", I2="Exc","Excelsa",I2="Ara","Arabica",I2="Lib", "Liberica")</f>
        <v>Robusta</v>
      </c>
      <c r="O2" t="str" cm="1">
        <f t="array" ref="O2">_xlfn.IFS(J2="M", "Medium",J2="L","Light",J2="D","Dark")</f>
        <v>Medium</v>
      </c>
      <c r="P2" t="str">
        <f>_xlfn.XLOOKUP(C2,customers!$A$1:$A$1001,customers!$I$1:$I$1001,,0)</f>
        <v>Yes</v>
      </c>
    </row>
    <row r="3" spans="1:16" x14ac:dyDescent="0.3">
      <c r="A3" s="2" t="s">
        <v>490</v>
      </c>
      <c r="B3" s="3">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8">
        <f>INDEX(products!$A$1:$G$49,MATCH(orders!$D3,products!$A$1:$A$49,0),MATCH(orders!K$1,products!$A$1:$G$1,0))</f>
        <v>0.5</v>
      </c>
      <c r="L3" s="6">
        <f>INDEX(products!$A$1:$G$49,MATCH(orders!$D3,products!$A$1:$A$49,0),MATCH(orders!L$1,products!$A$1:$G$1,0))</f>
        <v>8.25</v>
      </c>
      <c r="M3" s="6">
        <f t="shared" si="0"/>
        <v>41.25</v>
      </c>
      <c r="N3" t="str" cm="1">
        <f t="array" ref="N3">_xlfn.IFS( I3= "Rob", "Robusta", I3="Exc","Excelsa",I3="Ara","Arabica",I3="Lib", "Liberica")</f>
        <v>Excelsa</v>
      </c>
      <c r="O3" t="str" cm="1">
        <f t="array" ref="O3">_xlfn.IFS(J3="M", "Medium",J3="L","Light",J3="D","Dark")</f>
        <v>Medium</v>
      </c>
      <c r="P3" t="str">
        <f>_xlfn.XLOOKUP(C3,customers!$A$1:$A$1001,customers!$I$1:$I$1001,,0)</f>
        <v>Yes</v>
      </c>
    </row>
    <row r="4" spans="1:16" x14ac:dyDescent="0.3">
      <c r="A4" s="2" t="s">
        <v>501</v>
      </c>
      <c r="B4" s="3">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8">
        <f>INDEX(products!$A$1:$G$49,MATCH(orders!$D4,products!$A$1:$A$49,0),MATCH(orders!K$1,products!$A$1:$G$1,0))</f>
        <v>1</v>
      </c>
      <c r="L4" s="6">
        <f>INDEX(products!$A$1:$G$49,MATCH(orders!$D4,products!$A$1:$A$49,0),MATCH(orders!L$1,products!$A$1:$G$1,0))</f>
        <v>12.95</v>
      </c>
      <c r="M4" s="6">
        <f t="shared" si="0"/>
        <v>12.95</v>
      </c>
      <c r="N4" t="str" cm="1">
        <f t="array" ref="N4">_xlfn.IFS( I4= "Rob", "Robusta", I4="Exc","Excelsa",I4="Ara","Arabica",I4="Lib", "Liberica")</f>
        <v>Arabica</v>
      </c>
      <c r="O4" t="str" cm="1">
        <f t="array" ref="O4">_xlfn.IFS(J4="M", "Medium",J4="L","Light",J4="D","Dark")</f>
        <v>Light</v>
      </c>
      <c r="P4" t="str">
        <f>_xlfn.XLOOKUP(C4,customers!$A$1:$A$1001,customers!$I$1:$I$1001,,0)</f>
        <v>Yes</v>
      </c>
    </row>
    <row r="5" spans="1:16" x14ac:dyDescent="0.3">
      <c r="A5" s="2" t="s">
        <v>512</v>
      </c>
      <c r="B5" s="3">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8">
        <f>INDEX(products!$A$1:$G$49,MATCH(orders!$D5,products!$A$1:$A$49,0),MATCH(orders!K$1,products!$A$1:$G$1,0))</f>
        <v>1</v>
      </c>
      <c r="L5" s="6">
        <f>INDEX(products!$A$1:$G$49,MATCH(orders!$D5,products!$A$1:$A$49,0),MATCH(orders!L$1,products!$A$1:$G$1,0))</f>
        <v>13.75</v>
      </c>
      <c r="M5" s="6">
        <f t="shared" si="0"/>
        <v>27.5</v>
      </c>
      <c r="N5" t="str" cm="1">
        <f t="array" ref="N5">_xlfn.IFS( I5= "Rob", "Robusta", I5="Exc","Excelsa",I5="Ara","Arabica",I5="Lib", "Liberica")</f>
        <v>Excelsa</v>
      </c>
      <c r="O5" t="str" cm="1">
        <f t="array" ref="O5">_xlfn.IFS(J5="M", "Medium",J5="L","Light",J5="D","Dark")</f>
        <v>Medium</v>
      </c>
      <c r="P5" t="str">
        <f>_xlfn.XLOOKUP(C5,customers!$A$1:$A$1001,customers!$I$1:$I$1001,,0)</f>
        <v>No</v>
      </c>
    </row>
    <row r="6" spans="1:16" x14ac:dyDescent="0.3">
      <c r="A6" s="2" t="s">
        <v>512</v>
      </c>
      <c r="B6" s="3">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8">
        <f>INDEX(products!$A$1:$G$49,MATCH(orders!$D6,products!$A$1:$A$49,0),MATCH(orders!K$1,products!$A$1:$G$1,0))</f>
        <v>2.5</v>
      </c>
      <c r="L6" s="6">
        <f>INDEX(products!$A$1:$G$49,MATCH(orders!$D6,products!$A$1:$A$49,0),MATCH(orders!L$1,products!$A$1:$G$1,0))</f>
        <v>27.484999999999996</v>
      </c>
      <c r="M6" s="6">
        <f t="shared" si="0"/>
        <v>54.969999999999992</v>
      </c>
      <c r="N6" t="str" cm="1">
        <f t="array" ref="N6">_xlfn.IFS( I6= "Rob", "Robusta", I6="Exc","Excelsa",I6="Ara","Arabica",I6="Lib", "Liberica")</f>
        <v>Robusta</v>
      </c>
      <c r="O6" t="str" cm="1">
        <f t="array" ref="O6">_xlfn.IFS(J6="M", "Medium",J6="L","Light",J6="D","Dark")</f>
        <v>Light</v>
      </c>
      <c r="P6" t="str">
        <f>_xlfn.XLOOKUP(C6,customers!$A$1:$A$1001,customers!$I$1:$I$1001,,0)</f>
        <v>No</v>
      </c>
    </row>
    <row r="7" spans="1:16" x14ac:dyDescent="0.3">
      <c r="A7" s="2" t="s">
        <v>519</v>
      </c>
      <c r="B7" s="3">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8">
        <f>INDEX(products!$A$1:$G$49,MATCH(orders!$D7,products!$A$1:$A$49,0),MATCH(orders!K$1,products!$A$1:$G$1,0))</f>
        <v>1</v>
      </c>
      <c r="L7" s="6">
        <f>INDEX(products!$A$1:$G$49,MATCH(orders!$D7,products!$A$1:$A$49,0),MATCH(orders!L$1,products!$A$1:$G$1,0))</f>
        <v>12.95</v>
      </c>
      <c r="M7" s="6">
        <f t="shared" si="0"/>
        <v>38.849999999999994</v>
      </c>
      <c r="N7" t="str" cm="1">
        <f t="array" ref="N7">_xlfn.IFS( I7= "Rob", "Robusta", I7="Exc","Excelsa",I7="Ara","Arabica",I7="Lib", "Liberica")</f>
        <v>Liberica</v>
      </c>
      <c r="O7" t="str" cm="1">
        <f t="array" ref="O7">_xlfn.IFS(J7="M", "Medium",J7="L","Light",J7="D","Dark")</f>
        <v>Dark</v>
      </c>
      <c r="P7" t="str">
        <f>_xlfn.XLOOKUP(C7,customers!$A$1:$A$1001,customers!$I$1:$I$1001,,0)</f>
        <v>No</v>
      </c>
    </row>
    <row r="8" spans="1:16" x14ac:dyDescent="0.3">
      <c r="A8" s="2" t="s">
        <v>524</v>
      </c>
      <c r="B8" s="3">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8">
        <f>INDEX(products!$A$1:$G$49,MATCH(orders!$D8,products!$A$1:$A$49,0),MATCH(orders!K$1,products!$A$1:$G$1,0))</f>
        <v>0.5</v>
      </c>
      <c r="L8" s="6">
        <f>INDEX(products!$A$1:$G$49,MATCH(orders!$D8,products!$A$1:$A$49,0),MATCH(orders!L$1,products!$A$1:$G$1,0))</f>
        <v>7.29</v>
      </c>
      <c r="M8" s="6">
        <f t="shared" si="0"/>
        <v>21.87</v>
      </c>
      <c r="N8" t="str" cm="1">
        <f t="array" ref="N8">_xlfn.IFS( I8= "Rob", "Robusta", I8="Exc","Excelsa",I8="Ara","Arabica",I8="Lib", "Liberica")</f>
        <v>Excelsa</v>
      </c>
      <c r="O8" t="str" cm="1">
        <f t="array" ref="O8">_xlfn.IFS(J8="M", "Medium",J8="L","Light",J8="D","Dark")</f>
        <v>Dark</v>
      </c>
      <c r="P8" t="str">
        <f>_xlfn.XLOOKUP(C8,customers!$A$1:$A$1001,customers!$I$1:$I$1001,,0)</f>
        <v>Yes</v>
      </c>
    </row>
    <row r="9" spans="1:16" x14ac:dyDescent="0.3">
      <c r="A9" s="2" t="s">
        <v>530</v>
      </c>
      <c r="B9" s="3">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8">
        <f>INDEX(products!$A$1:$G$49,MATCH(orders!$D9,products!$A$1:$A$49,0),MATCH(orders!K$1,products!$A$1:$G$1,0))</f>
        <v>0.2</v>
      </c>
      <c r="L9" s="6">
        <f>INDEX(products!$A$1:$G$49,MATCH(orders!$D9,products!$A$1:$A$49,0),MATCH(orders!L$1,products!$A$1:$G$1,0))</f>
        <v>4.7549999999999999</v>
      </c>
      <c r="M9" s="6">
        <f t="shared" si="0"/>
        <v>4.7549999999999999</v>
      </c>
      <c r="N9" t="str" cm="1">
        <f t="array" ref="N9">_xlfn.IFS( I9= "Rob", "Robusta", I9="Exc","Excelsa",I9="Ara","Arabica",I9="Lib", "Liberica")</f>
        <v>Liberica</v>
      </c>
      <c r="O9" t="str" cm="1">
        <f t="array" ref="O9">_xlfn.IFS(J9="M", "Medium",J9="L","Light",J9="D","Dark")</f>
        <v>Light</v>
      </c>
      <c r="P9" t="str">
        <f>_xlfn.XLOOKUP(C9,customers!$A$1:$A$1001,customers!$I$1:$I$1001,,0)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8">
        <f>INDEX(products!$A$1:$G$49,MATCH(orders!$D10,products!$A$1:$A$49,0),MATCH(orders!K$1,products!$A$1:$G$1,0))</f>
        <v>0.5</v>
      </c>
      <c r="L10" s="6">
        <f>INDEX(products!$A$1:$G$49,MATCH(orders!$D10,products!$A$1:$A$49,0),MATCH(orders!L$1,products!$A$1:$G$1,0))</f>
        <v>5.97</v>
      </c>
      <c r="M10" s="6">
        <f t="shared" si="0"/>
        <v>17.91</v>
      </c>
      <c r="N10" t="str" cm="1">
        <f t="array" ref="N10">_xlfn.IFS( I10= "Rob", "Robusta", I10="Exc","Excelsa",I10="Ara","Arabica",I10="Lib", "Liberica")</f>
        <v>Robusta</v>
      </c>
      <c r="O10" t="str" cm="1">
        <f t="array" ref="O10">_xlfn.IFS(J10="M", "Medium",J10="L","Light",J10="D","Dark")</f>
        <v>Medium</v>
      </c>
      <c r="P10" t="str">
        <f>_xlfn.XLOOKUP(C10,customers!$A$1:$A$1001,customers!$I$1:$I$1001,,0)</f>
        <v>No</v>
      </c>
    </row>
    <row r="11" spans="1:16" x14ac:dyDescent="0.3">
      <c r="A11" s="2" t="s">
        <v>541</v>
      </c>
      <c r="B11" s="3">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8">
        <f>INDEX(products!$A$1:$G$49,MATCH(orders!$D11,products!$A$1:$A$49,0),MATCH(orders!K$1,products!$A$1:$G$1,0))</f>
        <v>0.5</v>
      </c>
      <c r="L11" s="6">
        <f>INDEX(products!$A$1:$G$49,MATCH(orders!$D11,products!$A$1:$A$49,0),MATCH(orders!L$1,products!$A$1:$G$1,0))</f>
        <v>5.97</v>
      </c>
      <c r="M11" s="6">
        <f t="shared" si="0"/>
        <v>5.97</v>
      </c>
      <c r="N11" t="str" cm="1">
        <f t="array" ref="N11">_xlfn.IFS( I11= "Rob", "Robusta", I11="Exc","Excelsa",I11="Ara","Arabica",I11="Lib", "Liberica")</f>
        <v>Robusta</v>
      </c>
      <c r="O11" t="str" cm="1">
        <f t="array" ref="O11">_xlfn.IFS(J11="M", "Medium",J11="L","Light",J11="D","Dark")</f>
        <v>Medium</v>
      </c>
      <c r="P11" t="str">
        <f>_xlfn.XLOOKUP(C11,customers!$A$1:$A$1001,customers!$I$1:$I$1001,,0)</f>
        <v>No</v>
      </c>
    </row>
    <row r="12" spans="1:16" x14ac:dyDescent="0.3">
      <c r="A12" s="2" t="s">
        <v>547</v>
      </c>
      <c r="B12" s="3">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8">
        <f>INDEX(products!$A$1:$G$49,MATCH(orders!$D12,products!$A$1:$A$49,0),MATCH(orders!K$1,products!$A$1:$G$1,0))</f>
        <v>1</v>
      </c>
      <c r="L12" s="6">
        <f>INDEX(products!$A$1:$G$49,MATCH(orders!$D12,products!$A$1:$A$49,0),MATCH(orders!L$1,products!$A$1:$G$1,0))</f>
        <v>9.9499999999999993</v>
      </c>
      <c r="M12" s="6">
        <f t="shared" si="0"/>
        <v>39.799999999999997</v>
      </c>
      <c r="N12" t="str" cm="1">
        <f t="array" ref="N12">_xlfn.IFS( I12= "Rob", "Robusta", I12="Exc","Excelsa",I12="Ara","Arabica",I12="Lib", "Liberica")</f>
        <v>Arabica</v>
      </c>
      <c r="O12" t="str" cm="1">
        <f t="array" ref="O12">_xlfn.IFS(J12="M", "Medium",J12="L","Light",J12="D","Dark")</f>
        <v>Dark</v>
      </c>
      <c r="P12" t="str">
        <f>_xlfn.XLOOKUP(C12,customers!$A$1:$A$1001,customers!$I$1:$I$1001,,0)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8">
        <f>INDEX(products!$A$1:$G$49,MATCH(orders!$D13,products!$A$1:$A$49,0),MATCH(orders!K$1,products!$A$1:$G$1,0))</f>
        <v>2.5</v>
      </c>
      <c r="L13" s="6">
        <f>INDEX(products!$A$1:$G$49,MATCH(orders!$D13,products!$A$1:$A$49,0),MATCH(orders!L$1,products!$A$1:$G$1,0))</f>
        <v>34.154999999999994</v>
      </c>
      <c r="M13" s="6">
        <f t="shared" si="0"/>
        <v>170.77499999999998</v>
      </c>
      <c r="N13" t="str" cm="1">
        <f t="array" ref="N13">_xlfn.IFS( I13= "Rob", "Robusta", I13="Exc","Excelsa",I13="Ara","Arabica",I13="Lib", "Liberica")</f>
        <v>Excelsa</v>
      </c>
      <c r="O13" t="str" cm="1">
        <f t="array" ref="O13">_xlfn.IFS(J13="M", "Medium",J13="L","Light",J13="D","Dark")</f>
        <v>Light</v>
      </c>
      <c r="P13" t="str">
        <f>_xlfn.XLOOKUP(C13,customers!$A$1:$A$1001,customers!$I$1:$I$1001,,0)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8">
        <f>INDEX(products!$A$1:$G$49,MATCH(orders!$D14,products!$A$1:$A$49,0),MATCH(orders!K$1,products!$A$1:$G$1,0))</f>
        <v>1</v>
      </c>
      <c r="L14" s="6">
        <f>INDEX(products!$A$1:$G$49,MATCH(orders!$D14,products!$A$1:$A$49,0),MATCH(orders!L$1,products!$A$1:$G$1,0))</f>
        <v>9.9499999999999993</v>
      </c>
      <c r="M14" s="6">
        <f t="shared" si="0"/>
        <v>49.75</v>
      </c>
      <c r="N14" t="str" cm="1">
        <f t="array" ref="N14">_xlfn.IFS( I14= "Rob", "Robusta", I14="Exc","Excelsa",I14="Ara","Arabica",I14="Lib", "Liberica")</f>
        <v>Robusta</v>
      </c>
      <c r="O14" t="str" cm="1">
        <f t="array" ref="O14">_xlfn.IFS(J14="M", "Medium",J14="L","Light",J14="D","Dark")</f>
        <v>Medium</v>
      </c>
      <c r="P14" t="str">
        <f>_xlfn.XLOOKUP(C14,customers!$A$1:$A$1001,customers!$I$1:$I$1001,,0)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8">
        <f>INDEX(products!$A$1:$G$49,MATCH(orders!$D15,products!$A$1:$A$49,0),MATCH(orders!K$1,products!$A$1:$G$1,0))</f>
        <v>2.5</v>
      </c>
      <c r="L15" s="6">
        <f>INDEX(products!$A$1:$G$49,MATCH(orders!$D15,products!$A$1:$A$49,0),MATCH(orders!L$1,products!$A$1:$G$1,0))</f>
        <v>20.584999999999997</v>
      </c>
      <c r="M15" s="6">
        <f t="shared" si="0"/>
        <v>41.169999999999995</v>
      </c>
      <c r="N15" t="str" cm="1">
        <f t="array" ref="N15">_xlfn.IFS( I15= "Rob", "Robusta", I15="Exc","Excelsa",I15="Ara","Arabica",I15="Lib", "Liberica")</f>
        <v>Robusta</v>
      </c>
      <c r="O15" t="str" cm="1">
        <f t="array" ref="O15">_xlfn.IFS(J15="M", "Medium",J15="L","Light",J15="D","Dark")</f>
        <v>Dark</v>
      </c>
      <c r="P15" t="str">
        <f>_xlfn.XLOOKUP(C15,customers!$A$1:$A$1001,customers!$I$1:$I$1001,,0)</f>
        <v>No</v>
      </c>
    </row>
    <row r="16" spans="1:16" x14ac:dyDescent="0.3">
      <c r="A16" s="2" t="s">
        <v>570</v>
      </c>
      <c r="B16" s="3">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8">
        <f>INDEX(products!$A$1:$G$49,MATCH(orders!$D16,products!$A$1:$A$49,0),MATCH(orders!K$1,products!$A$1:$G$1,0))</f>
        <v>0.2</v>
      </c>
      <c r="L16" s="6">
        <f>INDEX(products!$A$1:$G$49,MATCH(orders!$D16,products!$A$1:$A$49,0),MATCH(orders!L$1,products!$A$1:$G$1,0))</f>
        <v>3.8849999999999998</v>
      </c>
      <c r="M16" s="6">
        <f t="shared" si="0"/>
        <v>11.654999999999999</v>
      </c>
      <c r="N16" t="str" cm="1">
        <f t="array" ref="N16">_xlfn.IFS( I16= "Rob", "Robusta", I16="Exc","Excelsa",I16="Ara","Arabica",I16="Lib", "Liberica")</f>
        <v>Liberica</v>
      </c>
      <c r="O16" t="str" cm="1">
        <f t="array" ref="O16">_xlfn.IFS(J16="M", "Medium",J16="L","Light",J16="D","Dark")</f>
        <v>Dark</v>
      </c>
      <c r="P16" t="str">
        <f>_xlfn.XLOOKUP(C16,customers!$A$1:$A$1001,customers!$I$1:$I$1001,,0)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8">
        <f>INDEX(products!$A$1:$G$49,MATCH(orders!$D17,products!$A$1:$A$49,0),MATCH(orders!K$1,products!$A$1:$G$1,0))</f>
        <v>2.5</v>
      </c>
      <c r="L17" s="6">
        <f>INDEX(products!$A$1:$G$49,MATCH(orders!$D17,products!$A$1:$A$49,0),MATCH(orders!L$1,products!$A$1:$G$1,0))</f>
        <v>22.884999999999998</v>
      </c>
      <c r="M17" s="6">
        <f t="shared" si="0"/>
        <v>114.42499999999998</v>
      </c>
      <c r="N17" t="str" cm="1">
        <f t="array" ref="N17">_xlfn.IFS( I17= "Rob", "Robusta", I17="Exc","Excelsa",I17="Ara","Arabica",I17="Lib", "Liberica")</f>
        <v>Robusta</v>
      </c>
      <c r="O17" t="str" cm="1">
        <f t="array" ref="O17">_xlfn.IFS(J17="M", "Medium",J17="L","Light",J17="D","Dark")</f>
        <v>Medium</v>
      </c>
      <c r="P17" t="str">
        <f>_xlfn.XLOOKUP(C17,customers!$A$1:$A$1001,customers!$I$1:$I$1001,,0)</f>
        <v>No</v>
      </c>
    </row>
    <row r="18" spans="1:16" x14ac:dyDescent="0.3">
      <c r="A18" s="2" t="s">
        <v>581</v>
      </c>
      <c r="B18" s="3">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8">
        <f>INDEX(products!$A$1:$G$49,MATCH(orders!$D18,products!$A$1:$A$49,0),MATCH(orders!K$1,products!$A$1:$G$1,0))</f>
        <v>0.2</v>
      </c>
      <c r="L18" s="6">
        <f>INDEX(products!$A$1:$G$49,MATCH(orders!$D18,products!$A$1:$A$49,0),MATCH(orders!L$1,products!$A$1:$G$1,0))</f>
        <v>3.375</v>
      </c>
      <c r="M18" s="6">
        <f t="shared" si="0"/>
        <v>20.25</v>
      </c>
      <c r="N18" t="str" cm="1">
        <f t="array" ref="N18">_xlfn.IFS( I18= "Rob", "Robusta", I18="Exc","Excelsa",I18="Ara","Arabica",I18="Lib", "Liberica")</f>
        <v>Arabica</v>
      </c>
      <c r="O18" t="str" cm="1">
        <f t="array" ref="O18">_xlfn.IFS(J18="M", "Medium",J18="L","Light",J18="D","Dark")</f>
        <v>Medium</v>
      </c>
      <c r="P18" t="str">
        <f>_xlfn.XLOOKUP(C18,customers!$A$1:$A$1001,customers!$I$1:$I$1001,,0)</f>
        <v>No</v>
      </c>
    </row>
    <row r="19" spans="1:16" x14ac:dyDescent="0.3">
      <c r="A19" s="2" t="s">
        <v>587</v>
      </c>
      <c r="B19" s="3">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8">
        <f>INDEX(products!$A$1:$G$49,MATCH(orders!$D19,products!$A$1:$A$49,0),MATCH(orders!K$1,products!$A$1:$G$1,0))</f>
        <v>1</v>
      </c>
      <c r="L19" s="6">
        <f>INDEX(products!$A$1:$G$49,MATCH(orders!$D19,products!$A$1:$A$49,0),MATCH(orders!L$1,products!$A$1:$G$1,0))</f>
        <v>12.95</v>
      </c>
      <c r="M19" s="6">
        <f t="shared" si="0"/>
        <v>77.699999999999989</v>
      </c>
      <c r="N19" t="str" cm="1">
        <f t="array" ref="N19">_xlfn.IFS( I19= "Rob", "Robusta", I19="Exc","Excelsa",I19="Ara","Arabica",I19="Lib", "Liberica")</f>
        <v>Arabica</v>
      </c>
      <c r="O19" t="str" cm="1">
        <f t="array" ref="O19">_xlfn.IFS(J19="M", "Medium",J19="L","Light",J19="D","Dark")</f>
        <v>Light</v>
      </c>
      <c r="P19" t="str">
        <f>_xlfn.XLOOKUP(C19,customers!$A$1:$A$1001,customers!$I$1:$I$1001,,0)</f>
        <v>No</v>
      </c>
    </row>
    <row r="20" spans="1:16" x14ac:dyDescent="0.3">
      <c r="A20" s="2" t="s">
        <v>593</v>
      </c>
      <c r="B20" s="3">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8">
        <f>INDEX(products!$A$1:$G$49,MATCH(orders!$D20,products!$A$1:$A$49,0),MATCH(orders!K$1,products!$A$1:$G$1,0))</f>
        <v>2.5</v>
      </c>
      <c r="L20" s="6">
        <f>INDEX(products!$A$1:$G$49,MATCH(orders!$D20,products!$A$1:$A$49,0),MATCH(orders!L$1,products!$A$1:$G$1,0))</f>
        <v>20.584999999999997</v>
      </c>
      <c r="M20" s="6">
        <f t="shared" si="0"/>
        <v>82.339999999999989</v>
      </c>
      <c r="N20" t="str" cm="1">
        <f t="array" ref="N20">_xlfn.IFS( I20= "Rob", "Robusta", I20="Exc","Excelsa",I20="Ara","Arabica",I20="Lib", "Liberica")</f>
        <v>Robusta</v>
      </c>
      <c r="O20" t="str" cm="1">
        <f t="array" ref="O20">_xlfn.IFS(J20="M", "Medium",J20="L","Light",J20="D","Dark")</f>
        <v>Dark</v>
      </c>
      <c r="P20" t="str">
        <f>_xlfn.XLOOKUP(C20,customers!$A$1:$A$1001,customers!$I$1:$I$1001,,0)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8">
        <f>INDEX(products!$A$1:$G$49,MATCH(orders!$D21,products!$A$1:$A$49,0),MATCH(orders!K$1,products!$A$1:$G$1,0))</f>
        <v>0.2</v>
      </c>
      <c r="L21" s="6">
        <f>INDEX(products!$A$1:$G$49,MATCH(orders!$D21,products!$A$1:$A$49,0),MATCH(orders!L$1,products!$A$1:$G$1,0))</f>
        <v>3.375</v>
      </c>
      <c r="M21" s="6">
        <f t="shared" si="0"/>
        <v>16.875</v>
      </c>
      <c r="N21" t="str" cm="1">
        <f t="array" ref="N21">_xlfn.IFS( I21= "Rob", "Robusta", I21="Exc","Excelsa",I21="Ara","Arabica",I21="Lib", "Liberica")</f>
        <v>Arabica</v>
      </c>
      <c r="O21" t="str" cm="1">
        <f t="array" ref="O21">_xlfn.IFS(J21="M", "Medium",J21="L","Light",J21="D","Dark")</f>
        <v>Medium</v>
      </c>
      <c r="P21" t="str">
        <f>_xlfn.XLOOKUP(C21,customers!$A$1:$A$1001,customers!$I$1:$I$1001,,0)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8">
        <f>INDEX(products!$A$1:$G$49,MATCH(orders!$D22,products!$A$1:$A$49,0),MATCH(orders!K$1,products!$A$1:$G$1,0))</f>
        <v>0.2</v>
      </c>
      <c r="L22" s="6">
        <f>INDEX(products!$A$1:$G$49,MATCH(orders!$D22,products!$A$1:$A$49,0),MATCH(orders!L$1,products!$A$1:$G$1,0))</f>
        <v>3.645</v>
      </c>
      <c r="M22" s="6">
        <f t="shared" si="0"/>
        <v>14.58</v>
      </c>
      <c r="N22" t="str" cm="1">
        <f t="array" ref="N22">_xlfn.IFS( I22= "Rob", "Robusta", I22="Exc","Excelsa",I22="Ara","Arabica",I22="Lib", "Liberica")</f>
        <v>Excelsa</v>
      </c>
      <c r="O22" t="str" cm="1">
        <f t="array" ref="O22">_xlfn.IFS(J22="M", "Medium",J22="L","Light",J22="D","Dark")</f>
        <v>Dark</v>
      </c>
      <c r="P22" t="str">
        <f>_xlfn.XLOOKUP(C22,customers!$A$1:$A$1001,customers!$I$1:$I$1001,,0)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8">
        <f>INDEX(products!$A$1:$G$49,MATCH(orders!$D23,products!$A$1:$A$49,0),MATCH(orders!K$1,products!$A$1:$G$1,0))</f>
        <v>0.2</v>
      </c>
      <c r="L23" s="6">
        <f>INDEX(products!$A$1:$G$49,MATCH(orders!$D23,products!$A$1:$A$49,0),MATCH(orders!L$1,products!$A$1:$G$1,0))</f>
        <v>2.9849999999999999</v>
      </c>
      <c r="M23" s="6">
        <f t="shared" si="0"/>
        <v>17.91</v>
      </c>
      <c r="N23" t="str" cm="1">
        <f t="array" ref="N23">_xlfn.IFS( I23= "Rob", "Robusta", I23="Exc","Excelsa",I23="Ara","Arabica",I23="Lib", "Liberica")</f>
        <v>Arabica</v>
      </c>
      <c r="O23" t="str" cm="1">
        <f t="array" ref="O23">_xlfn.IFS(J23="M", "Medium",J23="L","Light",J23="D","Dark")</f>
        <v>Dark</v>
      </c>
      <c r="P23" t="str">
        <f>_xlfn.XLOOKUP(C23,customers!$A$1:$A$1001,customers!$I$1:$I$1001,,0)</f>
        <v>No</v>
      </c>
    </row>
    <row r="24" spans="1:16" x14ac:dyDescent="0.3">
      <c r="A24" s="2" t="s">
        <v>614</v>
      </c>
      <c r="B24" s="3">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8">
        <f>INDEX(products!$A$1:$G$49,MATCH(orders!$D24,products!$A$1:$A$49,0),MATCH(orders!K$1,products!$A$1:$G$1,0))</f>
        <v>2.5</v>
      </c>
      <c r="L24" s="6">
        <f>INDEX(products!$A$1:$G$49,MATCH(orders!$D24,products!$A$1:$A$49,0),MATCH(orders!L$1,products!$A$1:$G$1,0))</f>
        <v>22.884999999999998</v>
      </c>
      <c r="M24" s="6">
        <f t="shared" si="0"/>
        <v>91.539999999999992</v>
      </c>
      <c r="N24" t="str" cm="1">
        <f t="array" ref="N24">_xlfn.IFS( I24= "Rob", "Robusta", I24="Exc","Excelsa",I24="Ara","Arabica",I24="Lib", "Liberica")</f>
        <v>Robusta</v>
      </c>
      <c r="O24" t="str" cm="1">
        <f t="array" ref="O24">_xlfn.IFS(J24="M", "Medium",J24="L","Light",J24="D","Dark")</f>
        <v>Medium</v>
      </c>
      <c r="P24" t="str">
        <f>_xlfn.XLOOKUP(C24,customers!$A$1:$A$1001,customers!$I$1:$I$1001,,0)</f>
        <v>Yes</v>
      </c>
    </row>
    <row r="25" spans="1:16" x14ac:dyDescent="0.3">
      <c r="A25" s="2" t="s">
        <v>620</v>
      </c>
      <c r="B25" s="3">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8">
        <f>INDEX(products!$A$1:$G$49,MATCH(orders!$D25,products!$A$1:$A$49,0),MATCH(orders!K$1,products!$A$1:$G$1,0))</f>
        <v>0.2</v>
      </c>
      <c r="L25" s="6">
        <f>INDEX(products!$A$1:$G$49,MATCH(orders!$D25,products!$A$1:$A$49,0),MATCH(orders!L$1,products!$A$1:$G$1,0))</f>
        <v>2.9849999999999999</v>
      </c>
      <c r="M25" s="6">
        <f t="shared" si="0"/>
        <v>11.94</v>
      </c>
      <c r="N25" t="str" cm="1">
        <f t="array" ref="N25">_xlfn.IFS( I25= "Rob", "Robusta", I25="Exc","Excelsa",I25="Ara","Arabica",I25="Lib", "Liberica")</f>
        <v>Arabica</v>
      </c>
      <c r="O25" t="str" cm="1">
        <f t="array" ref="O25">_xlfn.IFS(J25="M", "Medium",J25="L","Light",J25="D","Dark")</f>
        <v>Dark</v>
      </c>
      <c r="P25" t="str">
        <f>_xlfn.XLOOKUP(C25,customers!$A$1:$A$1001,customers!$I$1:$I$1001,,0)</f>
        <v>Yes</v>
      </c>
    </row>
    <row r="26" spans="1:16" x14ac:dyDescent="0.3">
      <c r="A26" s="2" t="s">
        <v>626</v>
      </c>
      <c r="B26" s="3">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8">
        <f>INDEX(products!$A$1:$G$49,MATCH(orders!$D26,products!$A$1:$A$49,0),MATCH(orders!K$1,products!$A$1:$G$1,0))</f>
        <v>1</v>
      </c>
      <c r="L26" s="6">
        <f>INDEX(products!$A$1:$G$49,MATCH(orders!$D26,products!$A$1:$A$49,0),MATCH(orders!L$1,products!$A$1:$G$1,0))</f>
        <v>11.25</v>
      </c>
      <c r="M26" s="6">
        <f t="shared" si="0"/>
        <v>11.25</v>
      </c>
      <c r="N26" t="str" cm="1">
        <f t="array" ref="N26">_xlfn.IFS( I26= "Rob", "Robusta", I26="Exc","Excelsa",I26="Ara","Arabica",I26="Lib", "Liberica")</f>
        <v>Arabica</v>
      </c>
      <c r="O26" t="str" cm="1">
        <f t="array" ref="O26">_xlfn.IFS(J26="M", "Medium",J26="L","Light",J26="D","Dark")</f>
        <v>Medium</v>
      </c>
      <c r="P26" t="str">
        <f>_xlfn.XLOOKUP(C26,customers!$A$1:$A$1001,customers!$I$1:$I$1001,,0)</f>
        <v>No</v>
      </c>
    </row>
    <row r="27" spans="1:16" x14ac:dyDescent="0.3">
      <c r="A27" s="2" t="s">
        <v>632</v>
      </c>
      <c r="B27" s="3">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8">
        <f>INDEX(products!$A$1:$G$49,MATCH(orders!$D27,products!$A$1:$A$49,0),MATCH(orders!K$1,products!$A$1:$G$1,0))</f>
        <v>0.2</v>
      </c>
      <c r="L27" s="6">
        <f>INDEX(products!$A$1:$G$49,MATCH(orders!$D27,products!$A$1:$A$49,0),MATCH(orders!L$1,products!$A$1:$G$1,0))</f>
        <v>4.125</v>
      </c>
      <c r="M27" s="6">
        <f t="shared" si="0"/>
        <v>12.375</v>
      </c>
      <c r="N27" t="str" cm="1">
        <f t="array" ref="N27">_xlfn.IFS( I27= "Rob", "Robusta", I27="Exc","Excelsa",I27="Ara","Arabica",I27="Lib", "Liberica")</f>
        <v>Excelsa</v>
      </c>
      <c r="O27" t="str" cm="1">
        <f t="array" ref="O27">_xlfn.IFS(J27="M", "Medium",J27="L","Light",J27="D","Dark")</f>
        <v>Medium</v>
      </c>
      <c r="P27" t="str">
        <f>_xlfn.XLOOKUP(C27,customers!$A$1:$A$1001,customers!$I$1:$I$1001,,0)</f>
        <v>Yes</v>
      </c>
    </row>
    <row r="28" spans="1:16" x14ac:dyDescent="0.3">
      <c r="A28" s="2" t="s">
        <v>637</v>
      </c>
      <c r="B28" s="3">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8">
        <f>INDEX(products!$A$1:$G$49,MATCH(orders!$D28,products!$A$1:$A$49,0),MATCH(orders!K$1,products!$A$1:$G$1,0))</f>
        <v>0.5</v>
      </c>
      <c r="L28" s="6">
        <f>INDEX(products!$A$1:$G$49,MATCH(orders!$D28,products!$A$1:$A$49,0),MATCH(orders!L$1,products!$A$1:$G$1,0))</f>
        <v>6.75</v>
      </c>
      <c r="M28" s="6">
        <f t="shared" si="0"/>
        <v>27</v>
      </c>
      <c r="N28" t="str" cm="1">
        <f t="array" ref="N28">_xlfn.IFS( I28= "Rob", "Robusta", I28="Exc","Excelsa",I28="Ara","Arabica",I28="Lib", "Liberica")</f>
        <v>Arabica</v>
      </c>
      <c r="O28" t="str" cm="1">
        <f t="array" ref="O28">_xlfn.IFS(J28="M", "Medium",J28="L","Light",J28="D","Dark")</f>
        <v>Medium</v>
      </c>
      <c r="P28" t="str">
        <f>_xlfn.XLOOKUP(C28,customers!$A$1:$A$1001,customers!$I$1:$I$1001,,0)</f>
        <v>Yes</v>
      </c>
    </row>
    <row r="29" spans="1:16" x14ac:dyDescent="0.3">
      <c r="A29" s="2" t="s">
        <v>643</v>
      </c>
      <c r="B29" s="3">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8">
        <f>INDEX(products!$A$1:$G$49,MATCH(orders!$D29,products!$A$1:$A$49,0),MATCH(orders!K$1,products!$A$1:$G$1,0))</f>
        <v>0.2</v>
      </c>
      <c r="L29" s="6">
        <f>INDEX(products!$A$1:$G$49,MATCH(orders!$D29,products!$A$1:$A$49,0),MATCH(orders!L$1,products!$A$1:$G$1,0))</f>
        <v>3.375</v>
      </c>
      <c r="M29" s="6">
        <f t="shared" si="0"/>
        <v>16.875</v>
      </c>
      <c r="N29" t="str" cm="1">
        <f t="array" ref="N29">_xlfn.IFS( I29= "Rob", "Robusta", I29="Exc","Excelsa",I29="Ara","Arabica",I29="Lib", "Liberica")</f>
        <v>Arabica</v>
      </c>
      <c r="O29" t="str" cm="1">
        <f t="array" ref="O29">_xlfn.IFS(J29="M", "Medium",J29="L","Light",J29="D","Dark")</f>
        <v>Medium</v>
      </c>
      <c r="P29" t="str">
        <f>_xlfn.XLOOKUP(C29,customers!$A$1:$A$1001,customers!$I$1:$I$1001,,0)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8">
        <f>INDEX(products!$A$1:$G$49,MATCH(orders!$D30,products!$A$1:$A$49,0),MATCH(orders!K$1,products!$A$1:$G$1,0))</f>
        <v>0.5</v>
      </c>
      <c r="L30" s="6">
        <f>INDEX(products!$A$1:$G$49,MATCH(orders!$D30,products!$A$1:$A$49,0),MATCH(orders!L$1,products!$A$1:$G$1,0))</f>
        <v>5.97</v>
      </c>
      <c r="M30" s="6">
        <f t="shared" si="0"/>
        <v>17.91</v>
      </c>
      <c r="N30" t="str" cm="1">
        <f t="array" ref="N30">_xlfn.IFS( I30= "Rob", "Robusta", I30="Exc","Excelsa",I30="Ara","Arabica",I30="Lib", "Liberica")</f>
        <v>Arabica</v>
      </c>
      <c r="O30" t="str" cm="1">
        <f t="array" ref="O30">_xlfn.IFS(J30="M", "Medium",J30="L","Light",J30="D","Dark")</f>
        <v>Dark</v>
      </c>
      <c r="P30" t="str">
        <f>_xlfn.XLOOKUP(C30,customers!$A$1:$A$1001,customers!$I$1:$I$1001,,0)</f>
        <v>No</v>
      </c>
    </row>
    <row r="31" spans="1:16" x14ac:dyDescent="0.3">
      <c r="A31" s="2" t="s">
        <v>655</v>
      </c>
      <c r="B31" s="3">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8">
        <f>INDEX(products!$A$1:$G$49,MATCH(orders!$D31,products!$A$1:$A$49,0),MATCH(orders!K$1,products!$A$1:$G$1,0))</f>
        <v>1</v>
      </c>
      <c r="L31" s="6">
        <f>INDEX(products!$A$1:$G$49,MATCH(orders!$D31,products!$A$1:$A$49,0),MATCH(orders!L$1,products!$A$1:$G$1,0))</f>
        <v>9.9499999999999993</v>
      </c>
      <c r="M31" s="6">
        <f t="shared" si="0"/>
        <v>39.799999999999997</v>
      </c>
      <c r="N31" t="str" cm="1">
        <f t="array" ref="N31">_xlfn.IFS( I31= "Rob", "Robusta", I31="Exc","Excelsa",I31="Ara","Arabica",I31="Lib", "Liberica")</f>
        <v>Arabica</v>
      </c>
      <c r="O31" t="str" cm="1">
        <f t="array" ref="O31">_xlfn.IFS(J31="M", "Medium",J31="L","Light",J31="D","Dark")</f>
        <v>Dark</v>
      </c>
      <c r="P31" t="str">
        <f>_xlfn.XLOOKUP(C31,customers!$A$1:$A$1001,customers!$I$1:$I$1001,,0)</f>
        <v>Yes</v>
      </c>
    </row>
    <row r="32" spans="1:16" x14ac:dyDescent="0.3">
      <c r="A32" s="2" t="s">
        <v>661</v>
      </c>
      <c r="B32" s="3">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8">
        <f>INDEX(products!$A$1:$G$49,MATCH(orders!$D32,products!$A$1:$A$49,0),MATCH(orders!K$1,products!$A$1:$G$1,0))</f>
        <v>0.2</v>
      </c>
      <c r="L32" s="6">
        <f>INDEX(products!$A$1:$G$49,MATCH(orders!$D32,products!$A$1:$A$49,0),MATCH(orders!L$1,products!$A$1:$G$1,0))</f>
        <v>4.3650000000000002</v>
      </c>
      <c r="M32" s="6">
        <f t="shared" si="0"/>
        <v>21.825000000000003</v>
      </c>
      <c r="N32" t="str" cm="1">
        <f t="array" ref="N32">_xlfn.IFS( I32= "Rob", "Robusta", I32="Exc","Excelsa",I32="Ara","Arabica",I32="Lib", "Liberica")</f>
        <v>Liberica</v>
      </c>
      <c r="O32" t="str" cm="1">
        <f t="array" ref="O32">_xlfn.IFS(J32="M", "Medium",J32="L","Light",J32="D","Dark")</f>
        <v>Medium</v>
      </c>
      <c r="P32" t="str">
        <f>_xlfn.XLOOKUP(C32,customers!$A$1:$A$1001,customers!$I$1:$I$1001,,0)</f>
        <v>No</v>
      </c>
    </row>
    <row r="33" spans="1:16" x14ac:dyDescent="0.3">
      <c r="A33" s="2" t="s">
        <v>661</v>
      </c>
      <c r="B33" s="3">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8">
        <f>INDEX(products!$A$1:$G$49,MATCH(orders!$D33,products!$A$1:$A$49,0),MATCH(orders!K$1,products!$A$1:$G$1,0))</f>
        <v>0.5</v>
      </c>
      <c r="L33" s="6">
        <f>INDEX(products!$A$1:$G$49,MATCH(orders!$D33,products!$A$1:$A$49,0),MATCH(orders!L$1,products!$A$1:$G$1,0))</f>
        <v>5.97</v>
      </c>
      <c r="M33" s="6">
        <f t="shared" si="0"/>
        <v>35.82</v>
      </c>
      <c r="N33" t="str" cm="1">
        <f t="array" ref="N33">_xlfn.IFS( I33= "Rob", "Robusta", I33="Exc","Excelsa",I33="Ara","Arabica",I33="Lib", "Liberica")</f>
        <v>Arabica</v>
      </c>
      <c r="O33" t="str" cm="1">
        <f t="array" ref="O33">_xlfn.IFS(J33="M", "Medium",J33="L","Light",J33="D","Dark")</f>
        <v>Dark</v>
      </c>
      <c r="P33" t="str">
        <f>_xlfn.XLOOKUP(C33,customers!$A$1:$A$1001,customers!$I$1:$I$1001,,0)</f>
        <v>No</v>
      </c>
    </row>
    <row r="34" spans="1:16" x14ac:dyDescent="0.3">
      <c r="A34" s="2" t="s">
        <v>661</v>
      </c>
      <c r="B34" s="3">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8">
        <f>INDEX(products!$A$1:$G$49,MATCH(orders!$D34,products!$A$1:$A$49,0),MATCH(orders!K$1,products!$A$1:$G$1,0))</f>
        <v>0.5</v>
      </c>
      <c r="L34" s="6">
        <f>INDEX(products!$A$1:$G$49,MATCH(orders!$D34,products!$A$1:$A$49,0),MATCH(orders!L$1,products!$A$1:$G$1,0))</f>
        <v>8.73</v>
      </c>
      <c r="M34" s="6">
        <f t="shared" si="0"/>
        <v>52.38</v>
      </c>
      <c r="N34" t="str" cm="1">
        <f t="array" ref="N34">_xlfn.IFS( I34= "Rob", "Robusta", I34="Exc","Excelsa",I34="Ara","Arabica",I34="Lib", "Liberica")</f>
        <v>Liberica</v>
      </c>
      <c r="O34" t="str" cm="1">
        <f t="array" ref="O34">_xlfn.IFS(J34="M", "Medium",J34="L","Light",J34="D","Dark")</f>
        <v>Medium</v>
      </c>
      <c r="P34" t="str">
        <f>_xlfn.XLOOKUP(C34,customers!$A$1:$A$1001,customers!$I$1:$I$1001,,0)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8">
        <f>INDEX(products!$A$1:$G$49,MATCH(orders!$D35,products!$A$1:$A$49,0),MATCH(orders!K$1,products!$A$1:$G$1,0))</f>
        <v>0.2</v>
      </c>
      <c r="L35" s="6">
        <f>INDEX(products!$A$1:$G$49,MATCH(orders!$D35,products!$A$1:$A$49,0),MATCH(orders!L$1,products!$A$1:$G$1,0))</f>
        <v>4.7549999999999999</v>
      </c>
      <c r="M35" s="6">
        <f t="shared" si="0"/>
        <v>23.774999999999999</v>
      </c>
      <c r="N35" t="str" cm="1">
        <f t="array" ref="N35">_xlfn.IFS( I35= "Rob", "Robusta", I35="Exc","Excelsa",I35="Ara","Arabica",I35="Lib", "Liberica")</f>
        <v>Liberica</v>
      </c>
      <c r="O35" t="str" cm="1">
        <f t="array" ref="O35">_xlfn.IFS(J35="M", "Medium",J35="L","Light",J35="D","Dark")</f>
        <v>Light</v>
      </c>
      <c r="P35" t="str">
        <f>_xlfn.XLOOKUP(C35,customers!$A$1:$A$1001,customers!$I$1:$I$1001,,0)</f>
        <v>No</v>
      </c>
    </row>
    <row r="36" spans="1:16" x14ac:dyDescent="0.3">
      <c r="A36" s="2" t="s">
        <v>681</v>
      </c>
      <c r="B36" s="3">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8">
        <f>INDEX(products!$A$1:$G$49,MATCH(orders!$D36,products!$A$1:$A$49,0),MATCH(orders!K$1,products!$A$1:$G$1,0))</f>
        <v>0.5</v>
      </c>
      <c r="L36" s="6">
        <f>INDEX(products!$A$1:$G$49,MATCH(orders!$D36,products!$A$1:$A$49,0),MATCH(orders!L$1,products!$A$1:$G$1,0))</f>
        <v>9.51</v>
      </c>
      <c r="M36" s="6">
        <f t="shared" si="0"/>
        <v>57.06</v>
      </c>
      <c r="N36" t="str" cm="1">
        <f t="array" ref="N36">_xlfn.IFS( I36= "Rob", "Robusta", I36="Exc","Excelsa",I36="Ara","Arabica",I36="Lib", "Liberica")</f>
        <v>Liberica</v>
      </c>
      <c r="O36" t="str" cm="1">
        <f t="array" ref="O36">_xlfn.IFS(J36="M", "Medium",J36="L","Light",J36="D","Dark")</f>
        <v>Light</v>
      </c>
      <c r="P36" t="str">
        <f>_xlfn.XLOOKUP(C36,customers!$A$1:$A$1001,customers!$I$1:$I$1001,,0)</f>
        <v>Yes</v>
      </c>
    </row>
    <row r="37" spans="1:16" x14ac:dyDescent="0.3">
      <c r="A37" s="2" t="s">
        <v>687</v>
      </c>
      <c r="B37" s="3">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8">
        <f>INDEX(products!$A$1:$G$49,MATCH(orders!$D37,products!$A$1:$A$49,0),MATCH(orders!K$1,products!$A$1:$G$1,0))</f>
        <v>0.5</v>
      </c>
      <c r="L37" s="6">
        <f>INDEX(products!$A$1:$G$49,MATCH(orders!$D37,products!$A$1:$A$49,0),MATCH(orders!L$1,products!$A$1:$G$1,0))</f>
        <v>5.97</v>
      </c>
      <c r="M37" s="6">
        <f t="shared" si="0"/>
        <v>35.82</v>
      </c>
      <c r="N37" t="str" cm="1">
        <f t="array" ref="N37">_xlfn.IFS( I37= "Rob", "Robusta", I37="Exc","Excelsa",I37="Ara","Arabica",I37="Lib", "Liberica")</f>
        <v>Arabica</v>
      </c>
      <c r="O37" t="str" cm="1">
        <f t="array" ref="O37">_xlfn.IFS(J37="M", "Medium",J37="L","Light",J37="D","Dark")</f>
        <v>Dark</v>
      </c>
      <c r="P37" t="str">
        <f>_xlfn.XLOOKUP(C37,customers!$A$1:$A$1001,customers!$I$1:$I$1001,,0)</f>
        <v>No</v>
      </c>
    </row>
    <row r="38" spans="1:16" x14ac:dyDescent="0.3">
      <c r="A38" s="2" t="s">
        <v>693</v>
      </c>
      <c r="B38" s="3">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8">
        <f>INDEX(products!$A$1:$G$49,MATCH(orders!$D38,products!$A$1:$A$49,0),MATCH(orders!K$1,products!$A$1:$G$1,0))</f>
        <v>0.2</v>
      </c>
      <c r="L38" s="6">
        <f>INDEX(products!$A$1:$G$49,MATCH(orders!$D38,products!$A$1:$A$49,0),MATCH(orders!L$1,products!$A$1:$G$1,0))</f>
        <v>4.3650000000000002</v>
      </c>
      <c r="M38" s="6">
        <f t="shared" si="0"/>
        <v>8.73</v>
      </c>
      <c r="N38" t="str" cm="1">
        <f t="array" ref="N38">_xlfn.IFS( I38= "Rob", "Robusta", I38="Exc","Excelsa",I38="Ara","Arabica",I38="Lib", "Liberica")</f>
        <v>Liberica</v>
      </c>
      <c r="O38" t="str" cm="1">
        <f t="array" ref="O38">_xlfn.IFS(J38="M", "Medium",J38="L","Light",J38="D","Dark")</f>
        <v>Medium</v>
      </c>
      <c r="P38" t="str">
        <f>_xlfn.XLOOKUP(C38,customers!$A$1:$A$1001,customers!$I$1:$I$1001,,0)</f>
        <v>No</v>
      </c>
    </row>
    <row r="39" spans="1:16" x14ac:dyDescent="0.3">
      <c r="A39" s="2" t="s">
        <v>699</v>
      </c>
      <c r="B39" s="3">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8">
        <f>INDEX(products!$A$1:$G$49,MATCH(orders!$D39,products!$A$1:$A$49,0),MATCH(orders!K$1,products!$A$1:$G$1,0))</f>
        <v>0.5</v>
      </c>
      <c r="L39" s="6">
        <f>INDEX(products!$A$1:$G$49,MATCH(orders!$D39,products!$A$1:$A$49,0),MATCH(orders!L$1,products!$A$1:$G$1,0))</f>
        <v>9.51</v>
      </c>
      <c r="M39" s="6">
        <f t="shared" si="0"/>
        <v>28.53</v>
      </c>
      <c r="N39" t="str" cm="1">
        <f t="array" ref="N39">_xlfn.IFS( I39= "Rob", "Robusta", I39="Exc","Excelsa",I39="Ara","Arabica",I39="Lib", "Liberica")</f>
        <v>Liberica</v>
      </c>
      <c r="O39" t="str" cm="1">
        <f t="array" ref="O39">_xlfn.IFS(J39="M", "Medium",J39="L","Light",J39="D","Dark")</f>
        <v>Light</v>
      </c>
      <c r="P39" t="str">
        <f>_xlfn.XLOOKUP(C39,customers!$A$1:$A$1001,customers!$I$1:$I$1001,,0)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8">
        <f>INDEX(products!$A$1:$G$49,MATCH(orders!$D40,products!$A$1:$A$49,0),MATCH(orders!K$1,products!$A$1:$G$1,0))</f>
        <v>2.5</v>
      </c>
      <c r="L40" s="6">
        <f>INDEX(products!$A$1:$G$49,MATCH(orders!$D40,products!$A$1:$A$49,0),MATCH(orders!L$1,products!$A$1:$G$1,0))</f>
        <v>22.884999999999998</v>
      </c>
      <c r="M40" s="6">
        <f t="shared" si="0"/>
        <v>114.42499999999998</v>
      </c>
      <c r="N40" t="str" cm="1">
        <f t="array" ref="N40">_xlfn.IFS( I40= "Rob", "Robusta", I40="Exc","Excelsa",I40="Ara","Arabica",I40="Lib", "Liberica")</f>
        <v>Robusta</v>
      </c>
      <c r="O40" t="str" cm="1">
        <f t="array" ref="O40">_xlfn.IFS(J40="M", "Medium",J40="L","Light",J40="D","Dark")</f>
        <v>Medium</v>
      </c>
      <c r="P40" t="str">
        <f>_xlfn.XLOOKUP(C40,customers!$A$1:$A$1001,customers!$I$1:$I$1001,,0)</f>
        <v>No</v>
      </c>
    </row>
    <row r="41" spans="1:16" x14ac:dyDescent="0.3">
      <c r="A41" s="2" t="s">
        <v>711</v>
      </c>
      <c r="B41" s="3">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8">
        <f>INDEX(products!$A$1:$G$49,MATCH(orders!$D41,products!$A$1:$A$49,0),MATCH(orders!K$1,products!$A$1:$G$1,0))</f>
        <v>1</v>
      </c>
      <c r="L41" s="6">
        <f>INDEX(products!$A$1:$G$49,MATCH(orders!$D41,products!$A$1:$A$49,0),MATCH(orders!L$1,products!$A$1:$G$1,0))</f>
        <v>9.9499999999999993</v>
      </c>
      <c r="M41" s="6">
        <f t="shared" si="0"/>
        <v>59.699999999999996</v>
      </c>
      <c r="N41" t="str" cm="1">
        <f t="array" ref="N41">_xlfn.IFS( I41= "Rob", "Robusta", I41="Exc","Excelsa",I41="Ara","Arabica",I41="Lib", "Liberica")</f>
        <v>Robusta</v>
      </c>
      <c r="O41" t="str" cm="1">
        <f t="array" ref="O41">_xlfn.IFS(J41="M", "Medium",J41="L","Light",J41="D","Dark")</f>
        <v>Medium</v>
      </c>
      <c r="P41" t="str">
        <f>_xlfn.XLOOKUP(C41,customers!$A$1:$A$1001,customers!$I$1:$I$1001,,0)</f>
        <v>Yes</v>
      </c>
    </row>
    <row r="42" spans="1:16" x14ac:dyDescent="0.3">
      <c r="A42" s="2" t="s">
        <v>715</v>
      </c>
      <c r="B42" s="3">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8">
        <f>INDEX(products!$A$1:$G$49,MATCH(orders!$D42,products!$A$1:$A$49,0),MATCH(orders!K$1,products!$A$1:$G$1,0))</f>
        <v>1</v>
      </c>
      <c r="L42" s="6">
        <f>INDEX(products!$A$1:$G$49,MATCH(orders!$D42,products!$A$1:$A$49,0),MATCH(orders!L$1,products!$A$1:$G$1,0))</f>
        <v>14.55</v>
      </c>
      <c r="M42" s="6">
        <f t="shared" si="0"/>
        <v>43.650000000000006</v>
      </c>
      <c r="N42" t="str" cm="1">
        <f t="array" ref="N42">_xlfn.IFS( I42= "Rob", "Robusta", I42="Exc","Excelsa",I42="Ara","Arabica",I42="Lib", "Liberica")</f>
        <v>Liberica</v>
      </c>
      <c r="O42" t="str" cm="1">
        <f t="array" ref="O42">_xlfn.IFS(J42="M", "Medium",J42="L","Light",J42="D","Dark")</f>
        <v>Medium</v>
      </c>
      <c r="P42" t="str">
        <f>_xlfn.XLOOKUP(C42,customers!$A$1:$A$1001,customers!$I$1:$I$1001,,0)</f>
        <v>No</v>
      </c>
    </row>
    <row r="43" spans="1:16" x14ac:dyDescent="0.3">
      <c r="A43" s="2" t="s">
        <v>720</v>
      </c>
      <c r="B43" s="3">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8">
        <f>INDEX(products!$A$1:$G$49,MATCH(orders!$D43,products!$A$1:$A$49,0),MATCH(orders!K$1,products!$A$1:$G$1,0))</f>
        <v>0.2</v>
      </c>
      <c r="L43" s="6">
        <f>INDEX(products!$A$1:$G$49,MATCH(orders!$D43,products!$A$1:$A$49,0),MATCH(orders!L$1,products!$A$1:$G$1,0))</f>
        <v>3.645</v>
      </c>
      <c r="M43" s="6">
        <f t="shared" si="0"/>
        <v>7.29</v>
      </c>
      <c r="N43" t="str" cm="1">
        <f t="array" ref="N43">_xlfn.IFS( I43= "Rob", "Robusta", I43="Exc","Excelsa",I43="Ara","Arabica",I43="Lib", "Liberica")</f>
        <v>Excelsa</v>
      </c>
      <c r="O43" t="str" cm="1">
        <f t="array" ref="O43">_xlfn.IFS(J43="M", "Medium",J43="L","Light",J43="D","Dark")</f>
        <v>Dark</v>
      </c>
      <c r="P43" t="str">
        <f>_xlfn.XLOOKUP(C43,customers!$A$1:$A$1001,customers!$I$1:$I$1001,,0)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8">
        <f>INDEX(products!$A$1:$G$49,MATCH(orders!$D44,products!$A$1:$A$49,0),MATCH(orders!K$1,products!$A$1:$G$1,0))</f>
        <v>0.2</v>
      </c>
      <c r="L44" s="6">
        <f>INDEX(products!$A$1:$G$49,MATCH(orders!$D44,products!$A$1:$A$49,0),MATCH(orders!L$1,products!$A$1:$G$1,0))</f>
        <v>2.6849999999999996</v>
      </c>
      <c r="M44" s="6">
        <f t="shared" si="0"/>
        <v>8.0549999999999997</v>
      </c>
      <c r="N44" t="str" cm="1">
        <f t="array" ref="N44">_xlfn.IFS( I44= "Rob", "Robusta", I44="Exc","Excelsa",I44="Ara","Arabica",I44="Lib", "Liberica")</f>
        <v>Robusta</v>
      </c>
      <c r="O44" t="str" cm="1">
        <f t="array" ref="O44">_xlfn.IFS(J44="M", "Medium",J44="L","Light",J44="D","Dark")</f>
        <v>Dark</v>
      </c>
      <c r="P44" t="str">
        <f>_xlfn.XLOOKUP(C44,customers!$A$1:$A$1001,customers!$I$1:$I$1001,,0)</f>
        <v>Yes</v>
      </c>
    </row>
    <row r="45" spans="1:16" x14ac:dyDescent="0.3">
      <c r="A45" s="2" t="s">
        <v>733</v>
      </c>
      <c r="B45" s="3">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8">
        <f>INDEX(products!$A$1:$G$49,MATCH(orders!$D45,products!$A$1:$A$49,0),MATCH(orders!K$1,products!$A$1:$G$1,0))</f>
        <v>2.5</v>
      </c>
      <c r="L45" s="6">
        <f>INDEX(products!$A$1:$G$49,MATCH(orders!$D45,products!$A$1:$A$49,0),MATCH(orders!L$1,products!$A$1:$G$1,0))</f>
        <v>36.454999999999998</v>
      </c>
      <c r="M45" s="6">
        <f t="shared" si="0"/>
        <v>72.91</v>
      </c>
      <c r="N45" t="str" cm="1">
        <f t="array" ref="N45">_xlfn.IFS( I45= "Rob", "Robusta", I45="Exc","Excelsa",I45="Ara","Arabica",I45="Lib", "Liberica")</f>
        <v>Liberica</v>
      </c>
      <c r="O45" t="str" cm="1">
        <f t="array" ref="O45">_xlfn.IFS(J45="M", "Medium",J45="L","Light",J45="D","Dark")</f>
        <v>Light</v>
      </c>
      <c r="P45" t="str">
        <f>_xlfn.XLOOKUP(C45,customers!$A$1:$A$1001,customers!$I$1:$I$1001,,0)</f>
        <v>No</v>
      </c>
    </row>
    <row r="46" spans="1:16" x14ac:dyDescent="0.3">
      <c r="A46" s="2" t="s">
        <v>738</v>
      </c>
      <c r="B46" s="3">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8">
        <f>INDEX(products!$A$1:$G$49,MATCH(orders!$D46,products!$A$1:$A$49,0),MATCH(orders!K$1,products!$A$1:$G$1,0))</f>
        <v>0.5</v>
      </c>
      <c r="L46" s="6">
        <f>INDEX(products!$A$1:$G$49,MATCH(orders!$D46,products!$A$1:$A$49,0),MATCH(orders!L$1,products!$A$1:$G$1,0))</f>
        <v>8.25</v>
      </c>
      <c r="M46" s="6">
        <f t="shared" si="0"/>
        <v>16.5</v>
      </c>
      <c r="N46" t="str" cm="1">
        <f t="array" ref="N46">_xlfn.IFS( I46= "Rob", "Robusta", I46="Exc","Excelsa",I46="Ara","Arabica",I46="Lib", "Liberica")</f>
        <v>Excelsa</v>
      </c>
      <c r="O46" t="str" cm="1">
        <f t="array" ref="O46">_xlfn.IFS(J46="M", "Medium",J46="L","Light",J46="D","Dark")</f>
        <v>Medium</v>
      </c>
      <c r="P46" t="str">
        <f>_xlfn.XLOOKUP(C46,customers!$A$1:$A$1001,customers!$I$1:$I$1001,,0)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8">
        <f>INDEX(products!$A$1:$G$49,MATCH(orders!$D47,products!$A$1:$A$49,0),MATCH(orders!K$1,products!$A$1:$G$1,0))</f>
        <v>2.5</v>
      </c>
      <c r="L47" s="6">
        <f>INDEX(products!$A$1:$G$49,MATCH(orders!$D47,products!$A$1:$A$49,0),MATCH(orders!L$1,products!$A$1:$G$1,0))</f>
        <v>29.784999999999997</v>
      </c>
      <c r="M47" s="6">
        <f t="shared" si="0"/>
        <v>178.70999999999998</v>
      </c>
      <c r="N47" t="str" cm="1">
        <f t="array" ref="N47">_xlfn.IFS( I47= "Rob", "Robusta", I47="Exc","Excelsa",I47="Ara","Arabica",I47="Lib", "Liberica")</f>
        <v>Liberica</v>
      </c>
      <c r="O47" t="str" cm="1">
        <f t="array" ref="O47">_xlfn.IFS(J47="M", "Medium",J47="L","Light",J47="D","Dark")</f>
        <v>Dark</v>
      </c>
      <c r="P47" t="str">
        <f>_xlfn.XLOOKUP(C47,customers!$A$1:$A$1001,customers!$I$1:$I$1001,,0)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8">
        <f>INDEX(products!$A$1:$G$49,MATCH(orders!$D48,products!$A$1:$A$49,0),MATCH(orders!K$1,products!$A$1:$G$1,0))</f>
        <v>2.5</v>
      </c>
      <c r="L48" s="6">
        <f>INDEX(products!$A$1:$G$49,MATCH(orders!$D48,products!$A$1:$A$49,0),MATCH(orders!L$1,products!$A$1:$G$1,0))</f>
        <v>31.624999999999996</v>
      </c>
      <c r="M48" s="6">
        <f t="shared" si="0"/>
        <v>63.249999999999993</v>
      </c>
      <c r="N48" t="str" cm="1">
        <f t="array" ref="N48">_xlfn.IFS( I48= "Rob", "Robusta", I48="Exc","Excelsa",I48="Ara","Arabica",I48="Lib", "Liberica")</f>
        <v>Excelsa</v>
      </c>
      <c r="O48" t="str" cm="1">
        <f t="array" ref="O48">_xlfn.IFS(J48="M", "Medium",J48="L","Light",J48="D","Dark")</f>
        <v>Medium</v>
      </c>
      <c r="P48" t="str">
        <f>_xlfn.XLOOKUP(C48,customers!$A$1:$A$1001,customers!$I$1:$I$1001,,0)</f>
        <v>Yes</v>
      </c>
    </row>
    <row r="49" spans="1:16" x14ac:dyDescent="0.3">
      <c r="A49" s="2" t="s">
        <v>755</v>
      </c>
      <c r="B49" s="3">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8">
        <f>INDEX(products!$A$1:$G$49,MATCH(orders!$D49,products!$A$1:$A$49,0),MATCH(orders!K$1,products!$A$1:$G$1,0))</f>
        <v>0.2</v>
      </c>
      <c r="L49" s="6">
        <f>INDEX(products!$A$1:$G$49,MATCH(orders!$D49,products!$A$1:$A$49,0),MATCH(orders!L$1,products!$A$1:$G$1,0))</f>
        <v>3.8849999999999998</v>
      </c>
      <c r="M49" s="6">
        <f t="shared" si="0"/>
        <v>7.77</v>
      </c>
      <c r="N49" t="str" cm="1">
        <f t="array" ref="N49">_xlfn.IFS( I49= "Rob", "Robusta", I49="Exc","Excelsa",I49="Ara","Arabica",I49="Lib", "Liberica")</f>
        <v>Arabica</v>
      </c>
      <c r="O49" t="str" cm="1">
        <f t="array" ref="O49">_xlfn.IFS(J49="M", "Medium",J49="L","Light",J49="D","Dark")</f>
        <v>Light</v>
      </c>
      <c r="P49" t="str">
        <f>_xlfn.XLOOKUP(C49,customers!$A$1:$A$1001,customers!$I$1:$I$1001,,0)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8">
        <f>INDEX(products!$A$1:$G$49,MATCH(orders!$D50,products!$A$1:$A$49,0),MATCH(orders!K$1,products!$A$1:$G$1,0))</f>
        <v>2.5</v>
      </c>
      <c r="L50" s="6">
        <f>INDEX(products!$A$1:$G$49,MATCH(orders!$D50,products!$A$1:$A$49,0),MATCH(orders!L$1,products!$A$1:$G$1,0))</f>
        <v>22.884999999999998</v>
      </c>
      <c r="M50" s="6">
        <f t="shared" si="0"/>
        <v>91.539999999999992</v>
      </c>
      <c r="N50" t="str" cm="1">
        <f t="array" ref="N50">_xlfn.IFS( I50= "Rob", "Robusta", I50="Exc","Excelsa",I50="Ara","Arabica",I50="Lib", "Liberica")</f>
        <v>Arabica</v>
      </c>
      <c r="O50" t="str" cm="1">
        <f t="array" ref="O50">_xlfn.IFS(J50="M", "Medium",J50="L","Light",J50="D","Dark")</f>
        <v>Dark</v>
      </c>
      <c r="P50" t="str">
        <f>_xlfn.XLOOKUP(C50,customers!$A$1:$A$1001,customers!$I$1:$I$1001,,0)</f>
        <v>No</v>
      </c>
    </row>
    <row r="51" spans="1:16" x14ac:dyDescent="0.3">
      <c r="A51" s="2" t="s">
        <v>766</v>
      </c>
      <c r="B51" s="3">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8">
        <f>INDEX(products!$A$1:$G$49,MATCH(orders!$D51,products!$A$1:$A$49,0),MATCH(orders!K$1,products!$A$1:$G$1,0))</f>
        <v>1</v>
      </c>
      <c r="L51" s="6">
        <f>INDEX(products!$A$1:$G$49,MATCH(orders!$D51,products!$A$1:$A$49,0),MATCH(orders!L$1,products!$A$1:$G$1,0))</f>
        <v>12.95</v>
      </c>
      <c r="M51" s="6">
        <f t="shared" si="0"/>
        <v>38.849999999999994</v>
      </c>
      <c r="N51" t="str" cm="1">
        <f t="array" ref="N51">_xlfn.IFS( I51= "Rob", "Robusta", I51="Exc","Excelsa",I51="Ara","Arabica",I51="Lib", "Liberica")</f>
        <v>Arabica</v>
      </c>
      <c r="O51" t="str" cm="1">
        <f t="array" ref="O51">_xlfn.IFS(J51="M", "Medium",J51="L","Light",J51="D","Dark")</f>
        <v>Light</v>
      </c>
      <c r="P51" t="str">
        <f>_xlfn.XLOOKUP(C51,customers!$A$1:$A$1001,customers!$I$1:$I$1001,,0)</f>
        <v>No</v>
      </c>
    </row>
    <row r="52" spans="1:16" x14ac:dyDescent="0.3">
      <c r="A52" s="2" t="s">
        <v>772</v>
      </c>
      <c r="B52" s="3">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8">
        <f>INDEX(products!$A$1:$G$49,MATCH(orders!$D52,products!$A$1:$A$49,0),MATCH(orders!K$1,products!$A$1:$G$1,0))</f>
        <v>0.5</v>
      </c>
      <c r="L52" s="6">
        <f>INDEX(products!$A$1:$G$49,MATCH(orders!$D52,products!$A$1:$A$49,0),MATCH(orders!L$1,products!$A$1:$G$1,0))</f>
        <v>7.77</v>
      </c>
      <c r="M52" s="6">
        <f t="shared" si="0"/>
        <v>15.54</v>
      </c>
      <c r="N52" t="str" cm="1">
        <f t="array" ref="N52">_xlfn.IFS( I52= "Rob", "Robusta", I52="Exc","Excelsa",I52="Ara","Arabica",I52="Lib", "Liberica")</f>
        <v>Liberica</v>
      </c>
      <c r="O52" t="str" cm="1">
        <f t="array" ref="O52">_xlfn.IFS(J52="M", "Medium",J52="L","Light",J52="D","Dark")</f>
        <v>Dark</v>
      </c>
      <c r="P52" t="str">
        <f>_xlfn.XLOOKUP(C52,customers!$A$1:$A$1001,customers!$I$1:$I$1001,,0)</f>
        <v>No</v>
      </c>
    </row>
    <row r="53" spans="1:16" x14ac:dyDescent="0.3">
      <c r="A53" s="2" t="s">
        <v>778</v>
      </c>
      <c r="B53" s="3">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8">
        <f>INDEX(products!$A$1:$G$49,MATCH(orders!$D53,products!$A$1:$A$49,0),MATCH(orders!K$1,products!$A$1:$G$1,0))</f>
        <v>2.5</v>
      </c>
      <c r="L53" s="6">
        <f>INDEX(products!$A$1:$G$49,MATCH(orders!$D53,products!$A$1:$A$49,0),MATCH(orders!L$1,products!$A$1:$G$1,0))</f>
        <v>36.454999999999998</v>
      </c>
      <c r="M53" s="6">
        <f t="shared" si="0"/>
        <v>145.82</v>
      </c>
      <c r="N53" t="str" cm="1">
        <f t="array" ref="N53">_xlfn.IFS( I53= "Rob", "Robusta", I53="Exc","Excelsa",I53="Ara","Arabica",I53="Lib", "Liberica")</f>
        <v>Liberica</v>
      </c>
      <c r="O53" t="str" cm="1">
        <f t="array" ref="O53">_xlfn.IFS(J53="M", "Medium",J53="L","Light",J53="D","Dark")</f>
        <v>Light</v>
      </c>
      <c r="P53" t="str">
        <f>_xlfn.XLOOKUP(C53,customers!$A$1:$A$1001,customers!$I$1:$I$1001,,0)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8">
        <f>INDEX(products!$A$1:$G$49,MATCH(orders!$D54,products!$A$1:$A$49,0),MATCH(orders!K$1,products!$A$1:$G$1,0))</f>
        <v>0.5</v>
      </c>
      <c r="L54" s="6">
        <f>INDEX(products!$A$1:$G$49,MATCH(orders!$D54,products!$A$1:$A$49,0),MATCH(orders!L$1,products!$A$1:$G$1,0))</f>
        <v>5.97</v>
      </c>
      <c r="M54" s="6">
        <f t="shared" si="0"/>
        <v>29.849999999999998</v>
      </c>
      <c r="N54" t="str" cm="1">
        <f t="array" ref="N54">_xlfn.IFS( I54= "Rob", "Robusta", I54="Exc","Excelsa",I54="Ara","Arabica",I54="Lib", "Liberica")</f>
        <v>Robusta</v>
      </c>
      <c r="O54" t="str" cm="1">
        <f t="array" ref="O54">_xlfn.IFS(J54="M", "Medium",J54="L","Light",J54="D","Dark")</f>
        <v>Medium</v>
      </c>
      <c r="P54" t="str">
        <f>_xlfn.XLOOKUP(C54,customers!$A$1:$A$1001,customers!$I$1:$I$1001,,0)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8">
        <f>INDEX(products!$A$1:$G$49,MATCH(orders!$D55,products!$A$1:$A$49,0),MATCH(orders!K$1,products!$A$1:$G$1,0))</f>
        <v>2.5</v>
      </c>
      <c r="L55" s="6">
        <f>INDEX(products!$A$1:$G$49,MATCH(orders!$D55,products!$A$1:$A$49,0),MATCH(orders!L$1,products!$A$1:$G$1,0))</f>
        <v>36.454999999999998</v>
      </c>
      <c r="M55" s="6">
        <f t="shared" si="0"/>
        <v>72.91</v>
      </c>
      <c r="N55" t="str" cm="1">
        <f t="array" ref="N55">_xlfn.IFS( I55= "Rob", "Robusta", I55="Exc","Excelsa",I55="Ara","Arabica",I55="Lib", "Liberica")</f>
        <v>Liberica</v>
      </c>
      <c r="O55" t="str" cm="1">
        <f t="array" ref="O55">_xlfn.IFS(J55="M", "Medium",J55="L","Light",J55="D","Dark")</f>
        <v>Light</v>
      </c>
      <c r="P55" t="str">
        <f>_xlfn.XLOOKUP(C55,customers!$A$1:$A$1001,customers!$I$1:$I$1001,,0)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8">
        <f>INDEX(products!$A$1:$G$49,MATCH(orders!$D56,products!$A$1:$A$49,0),MATCH(orders!K$1,products!$A$1:$G$1,0))</f>
        <v>1</v>
      </c>
      <c r="L56" s="6">
        <f>INDEX(products!$A$1:$G$49,MATCH(orders!$D56,products!$A$1:$A$49,0),MATCH(orders!L$1,products!$A$1:$G$1,0))</f>
        <v>14.55</v>
      </c>
      <c r="M56" s="6">
        <f t="shared" si="0"/>
        <v>72.75</v>
      </c>
      <c r="N56" t="str" cm="1">
        <f t="array" ref="N56">_xlfn.IFS( I56= "Rob", "Robusta", I56="Exc","Excelsa",I56="Ara","Arabica",I56="Lib", "Liberica")</f>
        <v>Liberica</v>
      </c>
      <c r="O56" t="str" cm="1">
        <f t="array" ref="O56">_xlfn.IFS(J56="M", "Medium",J56="L","Light",J56="D","Dark")</f>
        <v>Medium</v>
      </c>
      <c r="P56" t="str">
        <f>_xlfn.XLOOKUP(C56,customers!$A$1:$A$1001,customers!$I$1:$I$1001,,0)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8">
        <f>INDEX(products!$A$1:$G$49,MATCH(orders!$D57,products!$A$1:$A$49,0),MATCH(orders!K$1,products!$A$1:$G$1,0))</f>
        <v>1</v>
      </c>
      <c r="L57" s="6">
        <f>INDEX(products!$A$1:$G$49,MATCH(orders!$D57,products!$A$1:$A$49,0),MATCH(orders!L$1,products!$A$1:$G$1,0))</f>
        <v>15.85</v>
      </c>
      <c r="M57" s="6">
        <f t="shared" si="0"/>
        <v>47.55</v>
      </c>
      <c r="N57" t="str" cm="1">
        <f t="array" ref="N57">_xlfn.IFS( I57= "Rob", "Robusta", I57="Exc","Excelsa",I57="Ara","Arabica",I57="Lib", "Liberica")</f>
        <v>Liberica</v>
      </c>
      <c r="O57" t="str" cm="1">
        <f t="array" ref="O57">_xlfn.IFS(J57="M", "Medium",J57="L","Light",J57="D","Dark")</f>
        <v>Light</v>
      </c>
      <c r="P57" t="str">
        <f>_xlfn.XLOOKUP(C57,customers!$A$1:$A$1001,customers!$I$1:$I$1001,,0)</f>
        <v>No</v>
      </c>
    </row>
    <row r="58" spans="1:16" x14ac:dyDescent="0.3">
      <c r="A58" s="2" t="s">
        <v>805</v>
      </c>
      <c r="B58" s="3">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8">
        <f>INDEX(products!$A$1:$G$49,MATCH(orders!$D58,products!$A$1:$A$49,0),MATCH(orders!K$1,products!$A$1:$G$1,0))</f>
        <v>0.2</v>
      </c>
      <c r="L58" s="6">
        <f>INDEX(products!$A$1:$G$49,MATCH(orders!$D58,products!$A$1:$A$49,0),MATCH(orders!L$1,products!$A$1:$G$1,0))</f>
        <v>3.645</v>
      </c>
      <c r="M58" s="6">
        <f t="shared" si="0"/>
        <v>10.935</v>
      </c>
      <c r="N58" t="str" cm="1">
        <f t="array" ref="N58">_xlfn.IFS( I58= "Rob", "Robusta", I58="Exc","Excelsa",I58="Ara","Arabica",I58="Lib", "Liberica")</f>
        <v>Excelsa</v>
      </c>
      <c r="O58" t="str" cm="1">
        <f t="array" ref="O58">_xlfn.IFS(J58="M", "Medium",J58="L","Light",J58="D","Dark")</f>
        <v>Dark</v>
      </c>
      <c r="P58" t="str">
        <f>_xlfn.XLOOKUP(C58,customers!$A$1:$A$1001,customers!$I$1:$I$1001,,0)</f>
        <v>Yes</v>
      </c>
    </row>
    <row r="59" spans="1:16" x14ac:dyDescent="0.3">
      <c r="A59" s="2" t="s">
        <v>811</v>
      </c>
      <c r="B59" s="3">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8">
        <f>INDEX(products!$A$1:$G$49,MATCH(orders!$D59,products!$A$1:$A$49,0),MATCH(orders!K$1,products!$A$1:$G$1,0))</f>
        <v>1</v>
      </c>
      <c r="L59" s="6">
        <f>INDEX(products!$A$1:$G$49,MATCH(orders!$D59,products!$A$1:$A$49,0),MATCH(orders!L$1,products!$A$1:$G$1,0))</f>
        <v>14.85</v>
      </c>
      <c r="M59" s="6">
        <f t="shared" si="0"/>
        <v>59.4</v>
      </c>
      <c r="N59" t="str" cm="1">
        <f t="array" ref="N59">_xlfn.IFS( I59= "Rob", "Robusta", I59="Exc","Excelsa",I59="Ara","Arabica",I59="Lib", "Liberica")</f>
        <v>Excelsa</v>
      </c>
      <c r="O59" t="str" cm="1">
        <f t="array" ref="O59">_xlfn.IFS(J59="M", "Medium",J59="L","Light",J59="D","Dark")</f>
        <v>Light</v>
      </c>
      <c r="P59" t="str">
        <f>_xlfn.XLOOKUP(C59,customers!$A$1:$A$1001,customers!$I$1:$I$1001,,0)</f>
        <v>No</v>
      </c>
    </row>
    <row r="60" spans="1:16" x14ac:dyDescent="0.3">
      <c r="A60" s="2" t="s">
        <v>817</v>
      </c>
      <c r="B60" s="3">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8">
        <f>INDEX(products!$A$1:$G$49,MATCH(orders!$D60,products!$A$1:$A$49,0),MATCH(orders!K$1,products!$A$1:$G$1,0))</f>
        <v>2.5</v>
      </c>
      <c r="L60" s="6">
        <f>INDEX(products!$A$1:$G$49,MATCH(orders!$D60,products!$A$1:$A$49,0),MATCH(orders!L$1,products!$A$1:$G$1,0))</f>
        <v>29.784999999999997</v>
      </c>
      <c r="M60" s="6">
        <f t="shared" si="0"/>
        <v>89.35499999999999</v>
      </c>
      <c r="N60" t="str" cm="1">
        <f t="array" ref="N60">_xlfn.IFS( I60= "Rob", "Robusta", I60="Exc","Excelsa",I60="Ara","Arabica",I60="Lib", "Liberica")</f>
        <v>Liberica</v>
      </c>
      <c r="O60" t="str" cm="1">
        <f t="array" ref="O60">_xlfn.IFS(J60="M", "Medium",J60="L","Light",J60="D","Dark")</f>
        <v>Dark</v>
      </c>
      <c r="P60" t="str">
        <f>_xlfn.XLOOKUP(C60,customers!$A$1:$A$1001,customers!$I$1:$I$1001,,0)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8">
        <f>INDEX(products!$A$1:$G$49,MATCH(orders!$D61,products!$A$1:$A$49,0),MATCH(orders!K$1,products!$A$1:$G$1,0))</f>
        <v>0.5</v>
      </c>
      <c r="L61" s="6">
        <f>INDEX(products!$A$1:$G$49,MATCH(orders!$D61,products!$A$1:$A$49,0),MATCH(orders!L$1,products!$A$1:$G$1,0))</f>
        <v>8.73</v>
      </c>
      <c r="M61" s="6">
        <f t="shared" si="0"/>
        <v>26.19</v>
      </c>
      <c r="N61" t="str" cm="1">
        <f t="array" ref="N61">_xlfn.IFS( I61= "Rob", "Robusta", I61="Exc","Excelsa",I61="Ara","Arabica",I61="Lib", "Liberica")</f>
        <v>Liberica</v>
      </c>
      <c r="O61" t="str" cm="1">
        <f t="array" ref="O61">_xlfn.IFS(J61="M", "Medium",J61="L","Light",J61="D","Dark")</f>
        <v>Medium</v>
      </c>
      <c r="P61" t="str">
        <f>_xlfn.XLOOKUP(C61,customers!$A$1:$A$1001,customers!$I$1:$I$1001,,0)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8">
        <f>INDEX(products!$A$1:$G$49,MATCH(orders!$D62,products!$A$1:$A$49,0),MATCH(orders!K$1,products!$A$1:$G$1,0))</f>
        <v>2.5</v>
      </c>
      <c r="L62" s="6">
        <f>INDEX(products!$A$1:$G$49,MATCH(orders!$D62,products!$A$1:$A$49,0),MATCH(orders!L$1,products!$A$1:$G$1,0))</f>
        <v>22.884999999999998</v>
      </c>
      <c r="M62" s="6">
        <f t="shared" si="0"/>
        <v>114.42499999999998</v>
      </c>
      <c r="N62" t="str" cm="1">
        <f t="array" ref="N62">_xlfn.IFS( I62= "Rob", "Robusta", I62="Exc","Excelsa",I62="Ara","Arabica",I62="Lib", "Liberica")</f>
        <v>Arabica</v>
      </c>
      <c r="O62" t="str" cm="1">
        <f t="array" ref="O62">_xlfn.IFS(J62="M", "Medium",J62="L","Light",J62="D","Dark")</f>
        <v>Dark</v>
      </c>
      <c r="P62" t="str">
        <f>_xlfn.XLOOKUP(C62,customers!$A$1:$A$1001,customers!$I$1:$I$1001,,0)</f>
        <v>No</v>
      </c>
    </row>
    <row r="63" spans="1:16" x14ac:dyDescent="0.3">
      <c r="A63" s="2" t="s">
        <v>833</v>
      </c>
      <c r="B63" s="3">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8">
        <f>INDEX(products!$A$1:$G$49,MATCH(orders!$D63,products!$A$1:$A$49,0),MATCH(orders!K$1,products!$A$1:$G$1,0))</f>
        <v>0.5</v>
      </c>
      <c r="L63" s="6">
        <f>INDEX(products!$A$1:$G$49,MATCH(orders!$D63,products!$A$1:$A$49,0),MATCH(orders!L$1,products!$A$1:$G$1,0))</f>
        <v>5.3699999999999992</v>
      </c>
      <c r="M63" s="6">
        <f t="shared" si="0"/>
        <v>26.849999999999994</v>
      </c>
      <c r="N63" t="str" cm="1">
        <f t="array" ref="N63">_xlfn.IFS( I63= "Rob", "Robusta", I63="Exc","Excelsa",I63="Ara","Arabica",I63="Lib", "Liberica")</f>
        <v>Robusta</v>
      </c>
      <c r="O63" t="str" cm="1">
        <f t="array" ref="O63">_xlfn.IFS(J63="M", "Medium",J63="L","Light",J63="D","Dark")</f>
        <v>Dark</v>
      </c>
      <c r="P63" t="str">
        <f>_xlfn.XLOOKUP(C63,customers!$A$1:$A$1001,customers!$I$1:$I$1001,,0)</f>
        <v>Yes</v>
      </c>
    </row>
    <row r="64" spans="1:16" x14ac:dyDescent="0.3">
      <c r="A64" s="2" t="s">
        <v>838</v>
      </c>
      <c r="B64" s="3">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8">
        <f>INDEX(products!$A$1:$G$49,MATCH(orders!$D64,products!$A$1:$A$49,0),MATCH(orders!K$1,products!$A$1:$G$1,0))</f>
        <v>0.2</v>
      </c>
      <c r="L64" s="6">
        <f>INDEX(products!$A$1:$G$49,MATCH(orders!$D64,products!$A$1:$A$49,0),MATCH(orders!L$1,products!$A$1:$G$1,0))</f>
        <v>4.7549999999999999</v>
      </c>
      <c r="M64" s="6">
        <f t="shared" si="0"/>
        <v>23.774999999999999</v>
      </c>
      <c r="N64" t="str" cm="1">
        <f t="array" ref="N64">_xlfn.IFS( I64= "Rob", "Robusta", I64="Exc","Excelsa",I64="Ara","Arabica",I64="Lib", "Liberica")</f>
        <v>Liberica</v>
      </c>
      <c r="O64" t="str" cm="1">
        <f t="array" ref="O64">_xlfn.IFS(J64="M", "Medium",J64="L","Light",J64="D","Dark")</f>
        <v>Light</v>
      </c>
      <c r="P64" t="str">
        <f>_xlfn.XLOOKUP(C64,customers!$A$1:$A$1001,customers!$I$1:$I$1001,,0)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8">
        <f>INDEX(products!$A$1:$G$49,MATCH(orders!$D65,products!$A$1:$A$49,0),MATCH(orders!K$1,products!$A$1:$G$1,0))</f>
        <v>0.5</v>
      </c>
      <c r="L65" s="6">
        <f>INDEX(products!$A$1:$G$49,MATCH(orders!$D65,products!$A$1:$A$49,0),MATCH(orders!L$1,products!$A$1:$G$1,0))</f>
        <v>6.75</v>
      </c>
      <c r="M65" s="6">
        <f t="shared" si="0"/>
        <v>6.75</v>
      </c>
      <c r="N65" t="str" cm="1">
        <f t="array" ref="N65">_xlfn.IFS( I65= "Rob", "Robusta", I65="Exc","Excelsa",I65="Ara","Arabica",I65="Lib", "Liberica")</f>
        <v>Arabica</v>
      </c>
      <c r="O65" t="str" cm="1">
        <f t="array" ref="O65">_xlfn.IFS(J65="M", "Medium",J65="L","Light",J65="D","Dark")</f>
        <v>Medium</v>
      </c>
      <c r="P65" t="str">
        <f>_xlfn.XLOOKUP(C65,customers!$A$1:$A$1001,customers!$I$1:$I$1001,,0)</f>
        <v>No</v>
      </c>
    </row>
    <row r="66" spans="1:16" x14ac:dyDescent="0.3">
      <c r="A66" s="2" t="s">
        <v>849</v>
      </c>
      <c r="B66" s="3">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8">
        <f>INDEX(products!$A$1:$G$49,MATCH(orders!$D66,products!$A$1:$A$49,0),MATCH(orders!K$1,products!$A$1:$G$1,0))</f>
        <v>0.5</v>
      </c>
      <c r="L66" s="6">
        <f>INDEX(products!$A$1:$G$49,MATCH(orders!$D66,products!$A$1:$A$49,0),MATCH(orders!L$1,products!$A$1:$G$1,0))</f>
        <v>5.97</v>
      </c>
      <c r="M66" s="6">
        <f t="shared" ref="M66:M129" si="1">L66*E66</f>
        <v>35.82</v>
      </c>
      <c r="N66" t="str" cm="1">
        <f t="array" ref="N66">_xlfn.IFS( I66= "Rob", "Robusta", I66="Exc","Excelsa",I66="Ara","Arabica",I66="Lib", "Liberica")</f>
        <v>Robusta</v>
      </c>
      <c r="O66" t="str" cm="1">
        <f t="array" ref="O66">_xlfn.IFS(J66="M", "Medium",J66="L","Light",J66="D","Dark")</f>
        <v>Medium</v>
      </c>
      <c r="P66" t="str">
        <f>_xlfn.XLOOKUP(C66,customers!$A$1:$A$1001,customers!$I$1:$I$1001,,0)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8">
        <f>INDEX(products!$A$1:$G$49,MATCH(orders!$D67,products!$A$1:$A$49,0),MATCH(orders!K$1,products!$A$1:$G$1,0))</f>
        <v>2.5</v>
      </c>
      <c r="L67" s="6">
        <f>INDEX(products!$A$1:$G$49,MATCH(orders!$D67,products!$A$1:$A$49,0),MATCH(orders!L$1,products!$A$1:$G$1,0))</f>
        <v>20.584999999999997</v>
      </c>
      <c r="M67" s="6">
        <f t="shared" si="1"/>
        <v>82.339999999999989</v>
      </c>
      <c r="N67" t="str" cm="1">
        <f t="array" ref="N67">_xlfn.IFS( I67= "Rob", "Robusta", I67="Exc","Excelsa",I67="Ara","Arabica",I67="Lib", "Liberica")</f>
        <v>Robusta</v>
      </c>
      <c r="O67" t="str" cm="1">
        <f t="array" ref="O67">_xlfn.IFS(J67="M", "Medium",J67="L","Light",J67="D","Dark")</f>
        <v>Dark</v>
      </c>
      <c r="P67" t="str">
        <f>_xlfn.XLOOKUP(C67,customers!$A$1:$A$1001,customers!$I$1:$I$1001,,0)</f>
        <v>Yes</v>
      </c>
    </row>
    <row r="68" spans="1:16" x14ac:dyDescent="0.3">
      <c r="A68" s="2" t="s">
        <v>860</v>
      </c>
      <c r="B68" s="3">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8">
        <f>INDEX(products!$A$1:$G$49,MATCH(orders!$D68,products!$A$1:$A$49,0),MATCH(orders!K$1,products!$A$1:$G$1,0))</f>
        <v>0.5</v>
      </c>
      <c r="L68" s="6">
        <f>INDEX(products!$A$1:$G$49,MATCH(orders!$D68,products!$A$1:$A$49,0),MATCH(orders!L$1,products!$A$1:$G$1,0))</f>
        <v>7.169999999999999</v>
      </c>
      <c r="M68" s="6">
        <f t="shared" si="1"/>
        <v>7.169999999999999</v>
      </c>
      <c r="N68" t="str" cm="1">
        <f t="array" ref="N68">_xlfn.IFS( I68= "Rob", "Robusta", I68="Exc","Excelsa",I68="Ara","Arabica",I68="Lib", "Liberica")</f>
        <v>Robusta</v>
      </c>
      <c r="O68" t="str" cm="1">
        <f t="array" ref="O68">_xlfn.IFS(J68="M", "Medium",J68="L","Light",J68="D","Dark")</f>
        <v>Light</v>
      </c>
      <c r="P68" t="str">
        <f>_xlfn.XLOOKUP(C68,customers!$A$1:$A$1001,customers!$I$1:$I$1001,,0)</f>
        <v>Yes</v>
      </c>
    </row>
    <row r="69" spans="1:16" x14ac:dyDescent="0.3">
      <c r="A69" s="2" t="s">
        <v>866</v>
      </c>
      <c r="B69" s="3">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8">
        <f>INDEX(products!$A$1:$G$49,MATCH(orders!$D69,products!$A$1:$A$49,0),MATCH(orders!K$1,products!$A$1:$G$1,0))</f>
        <v>0.2</v>
      </c>
      <c r="L69" s="6">
        <f>INDEX(products!$A$1:$G$49,MATCH(orders!$D69,products!$A$1:$A$49,0),MATCH(orders!L$1,products!$A$1:$G$1,0))</f>
        <v>4.7549999999999999</v>
      </c>
      <c r="M69" s="6">
        <f t="shared" si="1"/>
        <v>9.51</v>
      </c>
      <c r="N69" t="str" cm="1">
        <f t="array" ref="N69">_xlfn.IFS( I69= "Rob", "Robusta", I69="Exc","Excelsa",I69="Ara","Arabica",I69="Lib", "Liberica")</f>
        <v>Liberica</v>
      </c>
      <c r="O69" t="str" cm="1">
        <f t="array" ref="O69">_xlfn.IFS(J69="M", "Medium",J69="L","Light",J69="D","Dark")</f>
        <v>Light</v>
      </c>
      <c r="P69" t="str">
        <f>_xlfn.XLOOKUP(C69,customers!$A$1:$A$1001,customers!$I$1:$I$1001,,0)</f>
        <v>No</v>
      </c>
    </row>
    <row r="70" spans="1:16" x14ac:dyDescent="0.3">
      <c r="A70" s="2" t="s">
        <v>872</v>
      </c>
      <c r="B70" s="3">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8">
        <f>INDEX(products!$A$1:$G$49,MATCH(orders!$D70,products!$A$1:$A$49,0),MATCH(orders!K$1,products!$A$1:$G$1,0))</f>
        <v>0.2</v>
      </c>
      <c r="L70" s="6">
        <f>INDEX(products!$A$1:$G$49,MATCH(orders!$D70,products!$A$1:$A$49,0),MATCH(orders!L$1,products!$A$1:$G$1,0))</f>
        <v>2.9849999999999999</v>
      </c>
      <c r="M70" s="6">
        <f t="shared" si="1"/>
        <v>2.9849999999999999</v>
      </c>
      <c r="N70" t="str" cm="1">
        <f t="array" ref="N70">_xlfn.IFS( I70= "Rob", "Robusta", I70="Exc","Excelsa",I70="Ara","Arabica",I70="Lib", "Liberica")</f>
        <v>Robusta</v>
      </c>
      <c r="O70" t="str" cm="1">
        <f t="array" ref="O70">_xlfn.IFS(J70="M", "Medium",J70="L","Light",J70="D","Dark")</f>
        <v>Medium</v>
      </c>
      <c r="P70" t="str">
        <f>_xlfn.XLOOKUP(C70,customers!$A$1:$A$1001,customers!$I$1:$I$1001,,0)</f>
        <v>No</v>
      </c>
    </row>
    <row r="71" spans="1:16" x14ac:dyDescent="0.3">
      <c r="A71" s="2" t="s">
        <v>878</v>
      </c>
      <c r="B71" s="3">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8">
        <f>INDEX(products!$A$1:$G$49,MATCH(orders!$D71,products!$A$1:$A$49,0),MATCH(orders!K$1,products!$A$1:$G$1,0))</f>
        <v>1</v>
      </c>
      <c r="L71" s="6">
        <f>INDEX(products!$A$1:$G$49,MATCH(orders!$D71,products!$A$1:$A$49,0),MATCH(orders!L$1,products!$A$1:$G$1,0))</f>
        <v>9.9499999999999993</v>
      </c>
      <c r="M71" s="6">
        <f t="shared" si="1"/>
        <v>59.699999999999996</v>
      </c>
      <c r="N71" t="str" cm="1">
        <f t="array" ref="N71">_xlfn.IFS( I71= "Rob", "Robusta", I71="Exc","Excelsa",I71="Ara","Arabica",I71="Lib", "Liberica")</f>
        <v>Robusta</v>
      </c>
      <c r="O71" t="str" cm="1">
        <f t="array" ref="O71">_xlfn.IFS(J71="M", "Medium",J71="L","Light",J71="D","Dark")</f>
        <v>Medium</v>
      </c>
      <c r="P71" t="str">
        <f>_xlfn.XLOOKUP(C71,customers!$A$1:$A$1001,customers!$I$1:$I$1001,,0)</f>
        <v>Yes</v>
      </c>
    </row>
    <row r="72" spans="1:16" x14ac:dyDescent="0.3">
      <c r="A72" s="2" t="s">
        <v>885</v>
      </c>
      <c r="B72" s="3">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8">
        <f>INDEX(products!$A$1:$G$49,MATCH(orders!$D72,products!$A$1:$A$49,0),MATCH(orders!K$1,products!$A$1:$G$1,0))</f>
        <v>2.5</v>
      </c>
      <c r="L72" s="6">
        <f>INDEX(products!$A$1:$G$49,MATCH(orders!$D72,products!$A$1:$A$49,0),MATCH(orders!L$1,products!$A$1:$G$1,0))</f>
        <v>34.154999999999994</v>
      </c>
      <c r="M72" s="6">
        <f t="shared" si="1"/>
        <v>136.61999999999998</v>
      </c>
      <c r="N72" t="str" cm="1">
        <f t="array" ref="N72">_xlfn.IFS( I72= "Rob", "Robusta", I72="Exc","Excelsa",I72="Ara","Arabica",I72="Lib", "Liberica")</f>
        <v>Excelsa</v>
      </c>
      <c r="O72" t="str" cm="1">
        <f t="array" ref="O72">_xlfn.IFS(J72="M", "Medium",J72="L","Light",J72="D","Dark")</f>
        <v>Light</v>
      </c>
      <c r="P72" t="str">
        <f>_xlfn.XLOOKUP(C72,customers!$A$1:$A$1001,customers!$I$1:$I$1001,,0)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8">
        <f>INDEX(products!$A$1:$G$49,MATCH(orders!$D73,products!$A$1:$A$49,0),MATCH(orders!K$1,products!$A$1:$G$1,0))</f>
        <v>0.2</v>
      </c>
      <c r="L73" s="6">
        <f>INDEX(products!$A$1:$G$49,MATCH(orders!$D73,products!$A$1:$A$49,0),MATCH(orders!L$1,products!$A$1:$G$1,0))</f>
        <v>4.7549999999999999</v>
      </c>
      <c r="M73" s="6">
        <f t="shared" si="1"/>
        <v>9.51</v>
      </c>
      <c r="N73" t="str" cm="1">
        <f t="array" ref="N73">_xlfn.IFS( I73= "Rob", "Robusta", I73="Exc","Excelsa",I73="Ara","Arabica",I73="Lib", "Liberica")</f>
        <v>Liberica</v>
      </c>
      <c r="O73" t="str" cm="1">
        <f t="array" ref="O73">_xlfn.IFS(J73="M", "Medium",J73="L","Light",J73="D","Dark")</f>
        <v>Light</v>
      </c>
      <c r="P73" t="str">
        <f>_xlfn.XLOOKUP(C73,customers!$A$1:$A$1001,customers!$I$1:$I$1001,,0)</f>
        <v>No</v>
      </c>
    </row>
    <row r="74" spans="1:16" x14ac:dyDescent="0.3">
      <c r="A74" s="2" t="s">
        <v>897</v>
      </c>
      <c r="B74" s="3">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8">
        <f>INDEX(products!$A$1:$G$49,MATCH(orders!$D74,products!$A$1:$A$49,0),MATCH(orders!K$1,products!$A$1:$G$1,0))</f>
        <v>2.5</v>
      </c>
      <c r="L74" s="6">
        <f>INDEX(products!$A$1:$G$49,MATCH(orders!$D74,products!$A$1:$A$49,0),MATCH(orders!L$1,products!$A$1:$G$1,0))</f>
        <v>25.874999999999996</v>
      </c>
      <c r="M74" s="6">
        <f t="shared" si="1"/>
        <v>77.624999999999986</v>
      </c>
      <c r="N74" t="str" cm="1">
        <f t="array" ref="N74">_xlfn.IFS( I74= "Rob", "Robusta", I74="Exc","Excelsa",I74="Ara","Arabica",I74="Lib", "Liberica")</f>
        <v>Arabica</v>
      </c>
      <c r="O74" t="str" cm="1">
        <f t="array" ref="O74">_xlfn.IFS(J74="M", "Medium",J74="L","Light",J74="D","Dark")</f>
        <v>Medium</v>
      </c>
      <c r="P74" t="str">
        <f>_xlfn.XLOOKUP(C74,customers!$A$1:$A$1001,customers!$I$1:$I$1001,,0)</f>
        <v>No</v>
      </c>
    </row>
    <row r="75" spans="1:16" x14ac:dyDescent="0.3">
      <c r="A75" s="2" t="s">
        <v>902</v>
      </c>
      <c r="B75" s="3">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8">
        <f>INDEX(products!$A$1:$G$49,MATCH(orders!$D75,products!$A$1:$A$49,0),MATCH(orders!K$1,products!$A$1:$G$1,0))</f>
        <v>0.2</v>
      </c>
      <c r="L75" s="6">
        <f>INDEX(products!$A$1:$G$49,MATCH(orders!$D75,products!$A$1:$A$49,0),MATCH(orders!L$1,products!$A$1:$G$1,0))</f>
        <v>4.3650000000000002</v>
      </c>
      <c r="M75" s="6">
        <f t="shared" si="1"/>
        <v>21.825000000000003</v>
      </c>
      <c r="N75" t="str" cm="1">
        <f t="array" ref="N75">_xlfn.IFS( I75= "Rob", "Robusta", I75="Exc","Excelsa",I75="Ara","Arabica",I75="Lib", "Liberica")</f>
        <v>Liberica</v>
      </c>
      <c r="O75" t="str" cm="1">
        <f t="array" ref="O75">_xlfn.IFS(J75="M", "Medium",J75="L","Light",J75="D","Dark")</f>
        <v>Medium</v>
      </c>
      <c r="P75" t="str">
        <f>_xlfn.XLOOKUP(C75,customers!$A$1:$A$1001,customers!$I$1:$I$1001,,0)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8">
        <f>INDEX(products!$A$1:$G$49,MATCH(orders!$D76,products!$A$1:$A$49,0),MATCH(orders!K$1,products!$A$1:$G$1,0))</f>
        <v>0.5</v>
      </c>
      <c r="L76" s="6">
        <f>INDEX(products!$A$1:$G$49,MATCH(orders!$D76,products!$A$1:$A$49,0),MATCH(orders!L$1,products!$A$1:$G$1,0))</f>
        <v>8.91</v>
      </c>
      <c r="M76" s="6">
        <f t="shared" si="1"/>
        <v>17.82</v>
      </c>
      <c r="N76" t="str" cm="1">
        <f t="array" ref="N76">_xlfn.IFS( I76= "Rob", "Robusta", I76="Exc","Excelsa",I76="Ara","Arabica",I76="Lib", "Liberica")</f>
        <v>Excelsa</v>
      </c>
      <c r="O76" t="str" cm="1">
        <f t="array" ref="O76">_xlfn.IFS(J76="M", "Medium",J76="L","Light",J76="D","Dark")</f>
        <v>Light</v>
      </c>
      <c r="P76" t="str">
        <f>_xlfn.XLOOKUP(C76,customers!$A$1:$A$1001,customers!$I$1:$I$1001,,0)</f>
        <v>Yes</v>
      </c>
    </row>
    <row r="77" spans="1:16" x14ac:dyDescent="0.3">
      <c r="A77" s="2" t="s">
        <v>913</v>
      </c>
      <c r="B77" s="3">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8">
        <f>INDEX(products!$A$1:$G$49,MATCH(orders!$D77,products!$A$1:$A$49,0),MATCH(orders!K$1,products!$A$1:$G$1,0))</f>
        <v>1</v>
      </c>
      <c r="L77" s="6">
        <f>INDEX(products!$A$1:$G$49,MATCH(orders!$D77,products!$A$1:$A$49,0),MATCH(orders!L$1,products!$A$1:$G$1,0))</f>
        <v>8.9499999999999993</v>
      </c>
      <c r="M77" s="6">
        <f t="shared" si="1"/>
        <v>53.699999999999996</v>
      </c>
      <c r="N77" t="str" cm="1">
        <f t="array" ref="N77">_xlfn.IFS( I77= "Rob", "Robusta", I77="Exc","Excelsa",I77="Ara","Arabica",I77="Lib", "Liberica")</f>
        <v>Robusta</v>
      </c>
      <c r="O77" t="str" cm="1">
        <f t="array" ref="O77">_xlfn.IFS(J77="M", "Medium",J77="L","Light",J77="D","Dark")</f>
        <v>Dark</v>
      </c>
      <c r="P77" t="str">
        <f>_xlfn.XLOOKUP(C77,customers!$A$1:$A$1001,customers!$I$1:$I$1001,,0)</f>
        <v>Yes</v>
      </c>
    </row>
    <row r="78" spans="1:16" x14ac:dyDescent="0.3">
      <c r="A78" s="2" t="s">
        <v>919</v>
      </c>
      <c r="B78" s="3">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8">
        <f>INDEX(products!$A$1:$G$49,MATCH(orders!$D78,products!$A$1:$A$49,0),MATCH(orders!K$1,products!$A$1:$G$1,0))</f>
        <v>0.2</v>
      </c>
      <c r="L78" s="6">
        <f>INDEX(products!$A$1:$G$49,MATCH(orders!$D78,products!$A$1:$A$49,0),MATCH(orders!L$1,products!$A$1:$G$1,0))</f>
        <v>3.5849999999999995</v>
      </c>
      <c r="M78" s="6">
        <f t="shared" si="1"/>
        <v>3.5849999999999995</v>
      </c>
      <c r="N78" t="str" cm="1">
        <f t="array" ref="N78">_xlfn.IFS( I78= "Rob", "Robusta", I78="Exc","Excelsa",I78="Ara","Arabica",I78="Lib", "Liberica")</f>
        <v>Robusta</v>
      </c>
      <c r="O78" t="str" cm="1">
        <f t="array" ref="O78">_xlfn.IFS(J78="M", "Medium",J78="L","Light",J78="D","Dark")</f>
        <v>Light</v>
      </c>
      <c r="P78" t="str">
        <f>_xlfn.XLOOKUP(C78,customers!$A$1:$A$1001,customers!$I$1:$I$1001,,0)</f>
        <v>Yes</v>
      </c>
    </row>
    <row r="79" spans="1:16" x14ac:dyDescent="0.3">
      <c r="A79" s="2" t="s">
        <v>924</v>
      </c>
      <c r="B79" s="3">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8">
        <f>INDEX(products!$A$1:$G$49,MATCH(orders!$D79,products!$A$1:$A$49,0),MATCH(orders!K$1,products!$A$1:$G$1,0))</f>
        <v>0.2</v>
      </c>
      <c r="L79" s="6">
        <f>INDEX(products!$A$1:$G$49,MATCH(orders!$D79,products!$A$1:$A$49,0),MATCH(orders!L$1,products!$A$1:$G$1,0))</f>
        <v>3.645</v>
      </c>
      <c r="M79" s="6">
        <f t="shared" si="1"/>
        <v>7.29</v>
      </c>
      <c r="N79" t="str" cm="1">
        <f t="array" ref="N79">_xlfn.IFS( I79= "Rob", "Robusta", I79="Exc","Excelsa",I79="Ara","Arabica",I79="Lib", "Liberica")</f>
        <v>Excelsa</v>
      </c>
      <c r="O79" t="str" cm="1">
        <f t="array" ref="O79">_xlfn.IFS(J79="M", "Medium",J79="L","Light",J79="D","Dark")</f>
        <v>Dark</v>
      </c>
      <c r="P79" t="str">
        <f>_xlfn.XLOOKUP(C79,customers!$A$1:$A$1001,customers!$I$1:$I$1001,,0)</f>
        <v>No</v>
      </c>
    </row>
    <row r="80" spans="1:16" x14ac:dyDescent="0.3">
      <c r="A80" s="2" t="s">
        <v>930</v>
      </c>
      <c r="B80" s="3">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8">
        <f>INDEX(products!$A$1:$G$49,MATCH(orders!$D80,products!$A$1:$A$49,0),MATCH(orders!K$1,products!$A$1:$G$1,0))</f>
        <v>0.5</v>
      </c>
      <c r="L80" s="6">
        <f>INDEX(products!$A$1:$G$49,MATCH(orders!$D80,products!$A$1:$A$49,0),MATCH(orders!L$1,products!$A$1:$G$1,0))</f>
        <v>6.75</v>
      </c>
      <c r="M80" s="6">
        <f t="shared" si="1"/>
        <v>40.5</v>
      </c>
      <c r="N80" t="str" cm="1">
        <f t="array" ref="N80">_xlfn.IFS( I80= "Rob", "Robusta", I80="Exc","Excelsa",I80="Ara","Arabica",I80="Lib", "Liberica")</f>
        <v>Arabica</v>
      </c>
      <c r="O80" t="str" cm="1">
        <f t="array" ref="O80">_xlfn.IFS(J80="M", "Medium",J80="L","Light",J80="D","Dark")</f>
        <v>Medium</v>
      </c>
      <c r="P80" t="str">
        <f>_xlfn.XLOOKUP(C80,customers!$A$1:$A$1001,customers!$I$1:$I$1001,,0)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8">
        <f>INDEX(products!$A$1:$G$49,MATCH(orders!$D81,products!$A$1:$A$49,0),MATCH(orders!K$1,products!$A$1:$G$1,0))</f>
        <v>1</v>
      </c>
      <c r="L81" s="6">
        <f>INDEX(products!$A$1:$G$49,MATCH(orders!$D81,products!$A$1:$A$49,0),MATCH(orders!L$1,products!$A$1:$G$1,0))</f>
        <v>11.95</v>
      </c>
      <c r="M81" s="6">
        <f t="shared" si="1"/>
        <v>47.8</v>
      </c>
      <c r="N81" t="str" cm="1">
        <f t="array" ref="N81">_xlfn.IFS( I81= "Rob", "Robusta", I81="Exc","Excelsa",I81="Ara","Arabica",I81="Lib", "Liberica")</f>
        <v>Robusta</v>
      </c>
      <c r="O81" t="str" cm="1">
        <f t="array" ref="O81">_xlfn.IFS(J81="M", "Medium",J81="L","Light",J81="D","Dark")</f>
        <v>Light</v>
      </c>
      <c r="P81" t="str">
        <f>_xlfn.XLOOKUP(C81,customers!$A$1:$A$1001,customers!$I$1:$I$1001,,0)</f>
        <v>No</v>
      </c>
    </row>
    <row r="82" spans="1:16" x14ac:dyDescent="0.3">
      <c r="A82" s="2" t="s">
        <v>942</v>
      </c>
      <c r="B82" s="3">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8">
        <f>INDEX(products!$A$1:$G$49,MATCH(orders!$D82,products!$A$1:$A$49,0),MATCH(orders!K$1,products!$A$1:$G$1,0))</f>
        <v>0.5</v>
      </c>
      <c r="L82" s="6">
        <f>INDEX(products!$A$1:$G$49,MATCH(orders!$D82,products!$A$1:$A$49,0),MATCH(orders!L$1,products!$A$1:$G$1,0))</f>
        <v>7.77</v>
      </c>
      <c r="M82" s="6">
        <f t="shared" si="1"/>
        <v>38.849999999999994</v>
      </c>
      <c r="N82" t="str" cm="1">
        <f t="array" ref="N82">_xlfn.IFS( I82= "Rob", "Robusta", I82="Exc","Excelsa",I82="Ara","Arabica",I82="Lib", "Liberica")</f>
        <v>Arabica</v>
      </c>
      <c r="O82" t="str" cm="1">
        <f t="array" ref="O82">_xlfn.IFS(J82="M", "Medium",J82="L","Light",J82="D","Dark")</f>
        <v>Light</v>
      </c>
      <c r="P82" t="str">
        <f>_xlfn.XLOOKUP(C82,customers!$A$1:$A$1001,customers!$I$1:$I$1001,,0)</f>
        <v>Yes</v>
      </c>
    </row>
    <row r="83" spans="1:16" x14ac:dyDescent="0.3">
      <c r="A83" s="2" t="s">
        <v>948</v>
      </c>
      <c r="B83" s="3">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8">
        <f>INDEX(products!$A$1:$G$49,MATCH(orders!$D83,products!$A$1:$A$49,0),MATCH(orders!K$1,products!$A$1:$G$1,0))</f>
        <v>2.5</v>
      </c>
      <c r="L83" s="6">
        <f>INDEX(products!$A$1:$G$49,MATCH(orders!$D83,products!$A$1:$A$49,0),MATCH(orders!L$1,products!$A$1:$G$1,0))</f>
        <v>36.454999999999998</v>
      </c>
      <c r="M83" s="6">
        <f t="shared" si="1"/>
        <v>109.36499999999999</v>
      </c>
      <c r="N83" t="str" cm="1">
        <f t="array" ref="N83">_xlfn.IFS( I83= "Rob", "Robusta", I83="Exc","Excelsa",I83="Ara","Arabica",I83="Lib", "Liberica")</f>
        <v>Liberica</v>
      </c>
      <c r="O83" t="str" cm="1">
        <f t="array" ref="O83">_xlfn.IFS(J83="M", "Medium",J83="L","Light",J83="D","Dark")</f>
        <v>Light</v>
      </c>
      <c r="P83" t="str">
        <f>_xlfn.XLOOKUP(C83,customers!$A$1:$A$1001,customers!$I$1:$I$1001,,0)</f>
        <v>Yes</v>
      </c>
    </row>
    <row r="84" spans="1:16" x14ac:dyDescent="0.3">
      <c r="A84" s="2" t="s">
        <v>954</v>
      </c>
      <c r="B84" s="3">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8">
        <f>INDEX(products!$A$1:$G$49,MATCH(orders!$D84,products!$A$1:$A$49,0),MATCH(orders!K$1,products!$A$1:$G$1,0))</f>
        <v>2.5</v>
      </c>
      <c r="L84" s="6">
        <f>INDEX(products!$A$1:$G$49,MATCH(orders!$D84,products!$A$1:$A$49,0),MATCH(orders!L$1,products!$A$1:$G$1,0))</f>
        <v>33.464999999999996</v>
      </c>
      <c r="M84" s="6">
        <f t="shared" si="1"/>
        <v>100.39499999999998</v>
      </c>
      <c r="N84" t="str" cm="1">
        <f t="array" ref="N84">_xlfn.IFS( I84= "Rob", "Robusta", I84="Exc","Excelsa",I84="Ara","Arabica",I84="Lib", "Liberica")</f>
        <v>Liberica</v>
      </c>
      <c r="O84" t="str" cm="1">
        <f t="array" ref="O84">_xlfn.IFS(J84="M", "Medium",J84="L","Light",J84="D","Dark")</f>
        <v>Medium</v>
      </c>
      <c r="P84" t="str">
        <f>_xlfn.XLOOKUP(C84,customers!$A$1:$A$1001,customers!$I$1:$I$1001,,0)</f>
        <v>Yes</v>
      </c>
    </row>
    <row r="85" spans="1:16" x14ac:dyDescent="0.3">
      <c r="A85" s="2" t="s">
        <v>960</v>
      </c>
      <c r="B85" s="3">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8">
        <f>INDEX(products!$A$1:$G$49,MATCH(orders!$D85,products!$A$1:$A$49,0),MATCH(orders!K$1,products!$A$1:$G$1,0))</f>
        <v>2.5</v>
      </c>
      <c r="L85" s="6">
        <f>INDEX(products!$A$1:$G$49,MATCH(orders!$D85,products!$A$1:$A$49,0),MATCH(orders!L$1,products!$A$1:$G$1,0))</f>
        <v>20.584999999999997</v>
      </c>
      <c r="M85" s="6">
        <f t="shared" si="1"/>
        <v>82.339999999999989</v>
      </c>
      <c r="N85" t="str" cm="1">
        <f t="array" ref="N85">_xlfn.IFS( I85= "Rob", "Robusta", I85="Exc","Excelsa",I85="Ara","Arabica",I85="Lib", "Liberica")</f>
        <v>Robusta</v>
      </c>
      <c r="O85" t="str" cm="1">
        <f t="array" ref="O85">_xlfn.IFS(J85="M", "Medium",J85="L","Light",J85="D","Dark")</f>
        <v>Dark</v>
      </c>
      <c r="P85" t="str">
        <f>_xlfn.XLOOKUP(C85,customers!$A$1:$A$1001,customers!$I$1:$I$1001,,0)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8">
        <f>INDEX(products!$A$1:$G$49,MATCH(orders!$D86,products!$A$1:$A$49,0),MATCH(orders!K$1,products!$A$1:$G$1,0))</f>
        <v>0.5</v>
      </c>
      <c r="L86" s="6">
        <f>INDEX(products!$A$1:$G$49,MATCH(orders!$D86,products!$A$1:$A$49,0),MATCH(orders!L$1,products!$A$1:$G$1,0))</f>
        <v>9.51</v>
      </c>
      <c r="M86" s="6">
        <f t="shared" si="1"/>
        <v>9.51</v>
      </c>
      <c r="N86" t="str" cm="1">
        <f t="array" ref="N86">_xlfn.IFS( I86= "Rob", "Robusta", I86="Exc","Excelsa",I86="Ara","Arabica",I86="Lib", "Liberica")</f>
        <v>Liberica</v>
      </c>
      <c r="O86" t="str" cm="1">
        <f t="array" ref="O86">_xlfn.IFS(J86="M", "Medium",J86="L","Light",J86="D","Dark")</f>
        <v>Light</v>
      </c>
      <c r="P86" t="str">
        <f>_xlfn.XLOOKUP(C86,customers!$A$1:$A$1001,customers!$I$1:$I$1001,,0)</f>
        <v>No</v>
      </c>
    </row>
    <row r="87" spans="1:16" x14ac:dyDescent="0.3">
      <c r="A87" s="2" t="s">
        <v>971</v>
      </c>
      <c r="B87" s="3">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8">
        <f>INDEX(products!$A$1:$G$49,MATCH(orders!$D87,products!$A$1:$A$49,0),MATCH(orders!K$1,products!$A$1:$G$1,0))</f>
        <v>2.5</v>
      </c>
      <c r="L87" s="6">
        <f>INDEX(products!$A$1:$G$49,MATCH(orders!$D87,products!$A$1:$A$49,0),MATCH(orders!L$1,products!$A$1:$G$1,0))</f>
        <v>29.784999999999997</v>
      </c>
      <c r="M87" s="6">
        <f t="shared" si="1"/>
        <v>89.35499999999999</v>
      </c>
      <c r="N87" t="str" cm="1">
        <f t="array" ref="N87">_xlfn.IFS( I87= "Rob", "Robusta", I87="Exc","Excelsa",I87="Ara","Arabica",I87="Lib", "Liberica")</f>
        <v>Arabica</v>
      </c>
      <c r="O87" t="str" cm="1">
        <f t="array" ref="O87">_xlfn.IFS(J87="M", "Medium",J87="L","Light",J87="D","Dark")</f>
        <v>Light</v>
      </c>
      <c r="P87" t="str">
        <f>_xlfn.XLOOKUP(C87,customers!$A$1:$A$1001,customers!$I$1:$I$1001,,0)</f>
        <v>No</v>
      </c>
    </row>
    <row r="88" spans="1:16" x14ac:dyDescent="0.3">
      <c r="A88" s="2" t="s">
        <v>971</v>
      </c>
      <c r="B88" s="3">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8">
        <f>INDEX(products!$A$1:$G$49,MATCH(orders!$D88,products!$A$1:$A$49,0),MATCH(orders!K$1,products!$A$1:$G$1,0))</f>
        <v>0.2</v>
      </c>
      <c r="L88" s="6">
        <f>INDEX(products!$A$1:$G$49,MATCH(orders!$D88,products!$A$1:$A$49,0),MATCH(orders!L$1,products!$A$1:$G$1,0))</f>
        <v>2.9849999999999999</v>
      </c>
      <c r="M88" s="6">
        <f t="shared" si="1"/>
        <v>11.94</v>
      </c>
      <c r="N88" t="str" cm="1">
        <f t="array" ref="N88">_xlfn.IFS( I88= "Rob", "Robusta", I88="Exc","Excelsa",I88="Ara","Arabica",I88="Lib", "Liberica")</f>
        <v>Arabica</v>
      </c>
      <c r="O88" t="str" cm="1">
        <f t="array" ref="O88">_xlfn.IFS(J88="M", "Medium",J88="L","Light",J88="D","Dark")</f>
        <v>Dark</v>
      </c>
      <c r="P88" t="str">
        <f>_xlfn.XLOOKUP(C88,customers!$A$1:$A$1001,customers!$I$1:$I$1001,,0)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8">
        <f>INDEX(products!$A$1:$G$49,MATCH(orders!$D89,products!$A$1:$A$49,0),MATCH(orders!K$1,products!$A$1:$G$1,0))</f>
        <v>1</v>
      </c>
      <c r="L89" s="6">
        <f>INDEX(products!$A$1:$G$49,MATCH(orders!$D89,products!$A$1:$A$49,0),MATCH(orders!L$1,products!$A$1:$G$1,0))</f>
        <v>11.25</v>
      </c>
      <c r="M89" s="6">
        <f t="shared" si="1"/>
        <v>33.75</v>
      </c>
      <c r="N89" t="str" cm="1">
        <f t="array" ref="N89">_xlfn.IFS( I89= "Rob", "Robusta", I89="Exc","Excelsa",I89="Ara","Arabica",I89="Lib", "Liberica")</f>
        <v>Arabica</v>
      </c>
      <c r="O89" t="str" cm="1">
        <f t="array" ref="O89">_xlfn.IFS(J89="M", "Medium",J89="L","Light",J89="D","Dark")</f>
        <v>Medium</v>
      </c>
      <c r="P89" t="str">
        <f>_xlfn.XLOOKUP(C89,customers!$A$1:$A$1001,customers!$I$1:$I$1001,,0)</f>
        <v>No</v>
      </c>
    </row>
    <row r="90" spans="1:16" x14ac:dyDescent="0.3">
      <c r="A90" s="2" t="s">
        <v>985</v>
      </c>
      <c r="B90" s="3">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8">
        <f>INDEX(products!$A$1:$G$49,MATCH(orders!$D90,products!$A$1:$A$49,0),MATCH(orders!K$1,products!$A$1:$G$1,0))</f>
        <v>1</v>
      </c>
      <c r="L90" s="6">
        <f>INDEX(products!$A$1:$G$49,MATCH(orders!$D90,products!$A$1:$A$49,0),MATCH(orders!L$1,products!$A$1:$G$1,0))</f>
        <v>11.95</v>
      </c>
      <c r="M90" s="6">
        <f t="shared" si="1"/>
        <v>35.849999999999994</v>
      </c>
      <c r="N90" t="str" cm="1">
        <f t="array" ref="N90">_xlfn.IFS( I90= "Rob", "Robusta", I90="Exc","Excelsa",I90="Ara","Arabica",I90="Lib", "Liberica")</f>
        <v>Robusta</v>
      </c>
      <c r="O90" t="str" cm="1">
        <f t="array" ref="O90">_xlfn.IFS(J90="M", "Medium",J90="L","Light",J90="D","Dark")</f>
        <v>Light</v>
      </c>
      <c r="P90" t="str">
        <f>_xlfn.XLOOKUP(C90,customers!$A$1:$A$1001,customers!$I$1:$I$1001,,0)</f>
        <v>No</v>
      </c>
    </row>
    <row r="91" spans="1:16" x14ac:dyDescent="0.3">
      <c r="A91" s="2" t="s">
        <v>990</v>
      </c>
      <c r="B91" s="3">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8">
        <f>INDEX(products!$A$1:$G$49,MATCH(orders!$D91,products!$A$1:$A$49,0),MATCH(orders!K$1,products!$A$1:$G$1,0))</f>
        <v>1</v>
      </c>
      <c r="L91" s="6">
        <f>INDEX(products!$A$1:$G$49,MATCH(orders!$D91,products!$A$1:$A$49,0),MATCH(orders!L$1,products!$A$1:$G$1,0))</f>
        <v>12.95</v>
      </c>
      <c r="M91" s="6">
        <f t="shared" si="1"/>
        <v>77.699999999999989</v>
      </c>
      <c r="N91" t="str" cm="1">
        <f t="array" ref="N91">_xlfn.IFS( I91= "Rob", "Robusta", I91="Exc","Excelsa",I91="Ara","Arabica",I91="Lib", "Liberica")</f>
        <v>Arabica</v>
      </c>
      <c r="O91" t="str" cm="1">
        <f t="array" ref="O91">_xlfn.IFS(J91="M", "Medium",J91="L","Light",J91="D","Dark")</f>
        <v>Light</v>
      </c>
      <c r="P91" t="str">
        <f>_xlfn.XLOOKUP(C91,customers!$A$1:$A$1001,customers!$I$1:$I$1001,,0)</f>
        <v>No</v>
      </c>
    </row>
    <row r="92" spans="1:16" x14ac:dyDescent="0.3">
      <c r="A92" s="2" t="s">
        <v>996</v>
      </c>
      <c r="B92" s="3">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8">
        <f>INDEX(products!$A$1:$G$49,MATCH(orders!$D92,products!$A$1:$A$49,0),MATCH(orders!K$1,products!$A$1:$G$1,0))</f>
        <v>1</v>
      </c>
      <c r="L92" s="6">
        <f>INDEX(products!$A$1:$G$49,MATCH(orders!$D92,products!$A$1:$A$49,0),MATCH(orders!L$1,products!$A$1:$G$1,0))</f>
        <v>12.95</v>
      </c>
      <c r="M92" s="6">
        <f t="shared" si="1"/>
        <v>51.8</v>
      </c>
      <c r="N92" t="str" cm="1">
        <f t="array" ref="N92">_xlfn.IFS( I92= "Rob", "Robusta", I92="Exc","Excelsa",I92="Ara","Arabica",I92="Lib", "Liberica")</f>
        <v>Arabica</v>
      </c>
      <c r="O92" t="str" cm="1">
        <f t="array" ref="O92">_xlfn.IFS(J92="M", "Medium",J92="L","Light",J92="D","Dark")</f>
        <v>Light</v>
      </c>
      <c r="P92" t="str">
        <f>_xlfn.XLOOKUP(C92,customers!$A$1:$A$1001,customers!$I$1:$I$1001,,0)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8">
        <f>INDEX(products!$A$1:$G$49,MATCH(orders!$D93,products!$A$1:$A$49,0),MATCH(orders!K$1,products!$A$1:$G$1,0))</f>
        <v>2.5</v>
      </c>
      <c r="L93" s="6">
        <f>INDEX(products!$A$1:$G$49,MATCH(orders!$D93,products!$A$1:$A$49,0),MATCH(orders!L$1,products!$A$1:$G$1,0))</f>
        <v>25.874999999999996</v>
      </c>
      <c r="M93" s="6">
        <f t="shared" si="1"/>
        <v>103.49999999999999</v>
      </c>
      <c r="N93" t="str" cm="1">
        <f t="array" ref="N93">_xlfn.IFS( I93= "Rob", "Robusta", I93="Exc","Excelsa",I93="Ara","Arabica",I93="Lib", "Liberica")</f>
        <v>Arabica</v>
      </c>
      <c r="O93" t="str" cm="1">
        <f t="array" ref="O93">_xlfn.IFS(J93="M", "Medium",J93="L","Light",J93="D","Dark")</f>
        <v>Medium</v>
      </c>
      <c r="P93" t="str">
        <f>_xlfn.XLOOKUP(C93,customers!$A$1:$A$1001,customers!$I$1:$I$1001,,0)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8">
        <f>INDEX(products!$A$1:$G$49,MATCH(orders!$D94,products!$A$1:$A$49,0),MATCH(orders!K$1,products!$A$1:$G$1,0))</f>
        <v>1</v>
      </c>
      <c r="L94" s="6">
        <f>INDEX(products!$A$1:$G$49,MATCH(orders!$D94,products!$A$1:$A$49,0),MATCH(orders!L$1,products!$A$1:$G$1,0))</f>
        <v>14.85</v>
      </c>
      <c r="M94" s="6">
        <f t="shared" si="1"/>
        <v>44.55</v>
      </c>
      <c r="N94" t="str" cm="1">
        <f t="array" ref="N94">_xlfn.IFS( I94= "Rob", "Robusta", I94="Exc","Excelsa",I94="Ara","Arabica",I94="Lib", "Liberica")</f>
        <v>Excelsa</v>
      </c>
      <c r="O94" t="str" cm="1">
        <f t="array" ref="O94">_xlfn.IFS(J94="M", "Medium",J94="L","Light",J94="D","Dark")</f>
        <v>Light</v>
      </c>
      <c r="P94" t="str">
        <f>_xlfn.XLOOKUP(C94,customers!$A$1:$A$1001,customers!$I$1:$I$1001,,0)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8">
        <f>INDEX(products!$A$1:$G$49,MATCH(orders!$D95,products!$A$1:$A$49,0),MATCH(orders!K$1,products!$A$1:$G$1,0))</f>
        <v>0.5</v>
      </c>
      <c r="L95" s="6">
        <f>INDEX(products!$A$1:$G$49,MATCH(orders!$D95,products!$A$1:$A$49,0),MATCH(orders!L$1,products!$A$1:$G$1,0))</f>
        <v>8.91</v>
      </c>
      <c r="M95" s="6">
        <f t="shared" si="1"/>
        <v>35.64</v>
      </c>
      <c r="N95" t="str" cm="1">
        <f t="array" ref="N95">_xlfn.IFS( I95= "Rob", "Robusta", I95="Exc","Excelsa",I95="Ara","Arabica",I95="Lib", "Liberica")</f>
        <v>Excelsa</v>
      </c>
      <c r="O95" t="str" cm="1">
        <f t="array" ref="O95">_xlfn.IFS(J95="M", "Medium",J95="L","Light",J95="D","Dark")</f>
        <v>Light</v>
      </c>
      <c r="P95" t="str">
        <f>_xlfn.XLOOKUP(C95,customers!$A$1:$A$1001,customers!$I$1:$I$1001,,0)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8">
        <f>INDEX(products!$A$1:$G$49,MATCH(orders!$D96,products!$A$1:$A$49,0),MATCH(orders!K$1,products!$A$1:$G$1,0))</f>
        <v>0.2</v>
      </c>
      <c r="L96" s="6">
        <f>INDEX(products!$A$1:$G$49,MATCH(orders!$D96,products!$A$1:$A$49,0),MATCH(orders!L$1,products!$A$1:$G$1,0))</f>
        <v>2.9849999999999999</v>
      </c>
      <c r="M96" s="6">
        <f t="shared" si="1"/>
        <v>17.91</v>
      </c>
      <c r="N96" t="str" cm="1">
        <f t="array" ref="N96">_xlfn.IFS( I96= "Rob", "Robusta", I96="Exc","Excelsa",I96="Ara","Arabica",I96="Lib", "Liberica")</f>
        <v>Arabica</v>
      </c>
      <c r="O96" t="str" cm="1">
        <f t="array" ref="O96">_xlfn.IFS(J96="M", "Medium",J96="L","Light",J96="D","Dark")</f>
        <v>Dark</v>
      </c>
      <c r="P96" t="str">
        <f>_xlfn.XLOOKUP(C96,customers!$A$1:$A$1001,customers!$I$1:$I$1001,,0)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8">
        <f>INDEX(products!$A$1:$G$49,MATCH(orders!$D97,products!$A$1:$A$49,0),MATCH(orders!K$1,products!$A$1:$G$1,0))</f>
        <v>2.5</v>
      </c>
      <c r="L97" s="6">
        <f>INDEX(products!$A$1:$G$49,MATCH(orders!$D97,products!$A$1:$A$49,0),MATCH(orders!L$1,products!$A$1:$G$1,0))</f>
        <v>25.874999999999996</v>
      </c>
      <c r="M97" s="6">
        <f t="shared" si="1"/>
        <v>155.24999999999997</v>
      </c>
      <c r="N97" t="str" cm="1">
        <f t="array" ref="N97">_xlfn.IFS( I97= "Rob", "Robusta", I97="Exc","Excelsa",I97="Ara","Arabica",I97="Lib", "Liberica")</f>
        <v>Arabica</v>
      </c>
      <c r="O97" t="str" cm="1">
        <f t="array" ref="O97">_xlfn.IFS(J97="M", "Medium",J97="L","Light",J97="D","Dark")</f>
        <v>Medium</v>
      </c>
      <c r="P97" t="str">
        <f>_xlfn.XLOOKUP(C97,customers!$A$1:$A$1001,customers!$I$1:$I$1001,,0)</f>
        <v>No</v>
      </c>
    </row>
    <row r="98" spans="1:16" x14ac:dyDescent="0.3">
      <c r="A98" s="2" t="s">
        <v>1027</v>
      </c>
      <c r="B98" s="3">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8">
        <f>INDEX(products!$A$1:$G$49,MATCH(orders!$D98,products!$A$1:$A$49,0),MATCH(orders!K$1,products!$A$1:$G$1,0))</f>
        <v>0.2</v>
      </c>
      <c r="L98" s="6">
        <f>INDEX(products!$A$1:$G$49,MATCH(orders!$D98,products!$A$1:$A$49,0),MATCH(orders!L$1,products!$A$1:$G$1,0))</f>
        <v>2.9849999999999999</v>
      </c>
      <c r="M98" s="6">
        <f t="shared" si="1"/>
        <v>5.97</v>
      </c>
      <c r="N98" t="str" cm="1">
        <f t="array" ref="N98">_xlfn.IFS( I98= "Rob", "Robusta", I98="Exc","Excelsa",I98="Ara","Arabica",I98="Lib", "Liberica")</f>
        <v>Arabica</v>
      </c>
      <c r="O98" t="str" cm="1">
        <f t="array" ref="O98">_xlfn.IFS(J98="M", "Medium",J98="L","Light",J98="D","Dark")</f>
        <v>Dark</v>
      </c>
      <c r="P98" t="str">
        <f>_xlfn.XLOOKUP(C98,customers!$A$1:$A$1001,customers!$I$1:$I$1001,,0)</f>
        <v>No</v>
      </c>
    </row>
    <row r="99" spans="1:16" x14ac:dyDescent="0.3">
      <c r="A99" s="2" t="s">
        <v>1032</v>
      </c>
      <c r="B99" s="3">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8">
        <f>INDEX(products!$A$1:$G$49,MATCH(orders!$D99,products!$A$1:$A$49,0),MATCH(orders!K$1,products!$A$1:$G$1,0))</f>
        <v>0.5</v>
      </c>
      <c r="L99" s="6">
        <f>INDEX(products!$A$1:$G$49,MATCH(orders!$D99,products!$A$1:$A$49,0),MATCH(orders!L$1,products!$A$1:$G$1,0))</f>
        <v>6.75</v>
      </c>
      <c r="M99" s="6">
        <f t="shared" si="1"/>
        <v>13.5</v>
      </c>
      <c r="N99" t="str" cm="1">
        <f t="array" ref="N99">_xlfn.IFS( I99= "Rob", "Robusta", I99="Exc","Excelsa",I99="Ara","Arabica",I99="Lib", "Liberica")</f>
        <v>Arabica</v>
      </c>
      <c r="O99" t="str" cm="1">
        <f t="array" ref="O99">_xlfn.IFS(J99="M", "Medium",J99="L","Light",J99="D","Dark")</f>
        <v>Medium</v>
      </c>
      <c r="P99" t="str">
        <f>_xlfn.XLOOKUP(C99,customers!$A$1:$A$1001,customers!$I$1:$I$1001,,0)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8">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 I100= "Rob", "Robusta", I100="Exc","Excelsa",I100="Ara","Arabica",I100="Lib", "Liberica")</f>
        <v>Arabica</v>
      </c>
      <c r="O100" t="str" cm="1">
        <f t="array" ref="O100">_xlfn.IFS(J100="M", "Medium",J100="L","Light",J100="D","Dark")</f>
        <v>Dark</v>
      </c>
      <c r="P100" t="str">
        <f>_xlfn.XLOOKUP(C100,customers!$A$1:$A$1001,customers!$I$1:$I$1001,,0)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8">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 I101= "Rob", "Robusta", I101="Exc","Excelsa",I101="Ara","Arabica",I101="Lib", "Liberica")</f>
        <v>Liberica</v>
      </c>
      <c r="O101" t="str" cm="1">
        <f t="array" ref="O101">_xlfn.IFS(J101="M", "Medium",J101="L","Light",J101="D","Dark")</f>
        <v>Medium</v>
      </c>
      <c r="P101" t="str">
        <f>_xlfn.XLOOKUP(C101,customers!$A$1:$A$1001,customers!$I$1:$I$1001,,0)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8">
        <f>INDEX(products!$A$1:$G$49,MATCH(orders!$D102,products!$A$1:$A$49,0),MATCH(orders!K$1,products!$A$1:$G$1,0))</f>
        <v>0.2</v>
      </c>
      <c r="L102" s="6">
        <f>INDEX(products!$A$1:$G$49,MATCH(orders!$D102,products!$A$1:$A$49,0),MATCH(orders!L$1,products!$A$1:$G$1,0))</f>
        <v>3.8849999999999998</v>
      </c>
      <c r="M102" s="6">
        <f t="shared" si="1"/>
        <v>7.77</v>
      </c>
      <c r="N102" t="str" cm="1">
        <f t="array" ref="N102">_xlfn.IFS( I102= "Rob", "Robusta", I102="Exc","Excelsa",I102="Ara","Arabica",I102="Lib", "Liberica")</f>
        <v>Arabica</v>
      </c>
      <c r="O102" t="str" cm="1">
        <f t="array" ref="O102">_xlfn.IFS(J102="M", "Medium",J102="L","Light",J102="D","Dark")</f>
        <v>Light</v>
      </c>
      <c r="P102" t="str">
        <f>_xlfn.XLOOKUP(C102,customers!$A$1:$A$1001,customers!$I$1:$I$1001,,0)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8">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 I103= "Rob", "Robusta", I103="Exc","Excelsa",I103="Ara","Arabica",I103="Lib", "Liberica")</f>
        <v>Liberica</v>
      </c>
      <c r="O103" t="str" cm="1">
        <f t="array" ref="O103">_xlfn.IFS(J103="M", "Medium",J103="L","Light",J103="D","Dark")</f>
        <v>Dark</v>
      </c>
      <c r="P103" t="str">
        <f>_xlfn.XLOOKUP(C103,customers!$A$1:$A$1001,customers!$I$1:$I$1001,,0)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8">
        <f>INDEX(products!$A$1:$G$49,MATCH(orders!$D104,products!$A$1:$A$49,0),MATCH(orders!K$1,products!$A$1:$G$1,0))</f>
        <v>1</v>
      </c>
      <c r="L104" s="6">
        <f>INDEX(products!$A$1:$G$49,MATCH(orders!$D104,products!$A$1:$A$49,0),MATCH(orders!L$1,products!$A$1:$G$1,0))</f>
        <v>12.95</v>
      </c>
      <c r="M104" s="6">
        <f t="shared" si="1"/>
        <v>38.849999999999994</v>
      </c>
      <c r="N104" t="str" cm="1">
        <f t="array" ref="N104">_xlfn.IFS( I104= "Rob", "Robusta", I104="Exc","Excelsa",I104="Ara","Arabica",I104="Lib", "Liberica")</f>
        <v>Liberica</v>
      </c>
      <c r="O104" t="str" cm="1">
        <f t="array" ref="O104">_xlfn.IFS(J104="M", "Medium",J104="L","Light",J104="D","Dark")</f>
        <v>Dark</v>
      </c>
      <c r="P104" t="str">
        <f>_xlfn.XLOOKUP(C104,customers!$A$1:$A$1001,customers!$I$1:$I$1001,,0)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8">
        <f>INDEX(products!$A$1:$G$49,MATCH(orders!$D105,products!$A$1:$A$49,0),MATCH(orders!K$1,products!$A$1:$G$1,0))</f>
        <v>0.2</v>
      </c>
      <c r="L105" s="6">
        <f>INDEX(products!$A$1:$G$49,MATCH(orders!$D105,products!$A$1:$A$49,0),MATCH(orders!L$1,products!$A$1:$G$1,0))</f>
        <v>2.9849999999999999</v>
      </c>
      <c r="M105" s="6">
        <f t="shared" si="1"/>
        <v>11.94</v>
      </c>
      <c r="N105" t="str" cm="1">
        <f t="array" ref="N105">_xlfn.IFS( I105= "Rob", "Robusta", I105="Exc","Excelsa",I105="Ara","Arabica",I105="Lib", "Liberica")</f>
        <v>Robusta</v>
      </c>
      <c r="O105" t="str" cm="1">
        <f t="array" ref="O105">_xlfn.IFS(J105="M", "Medium",J105="L","Light",J105="D","Dark")</f>
        <v>Medium</v>
      </c>
      <c r="P105" t="str">
        <f>_xlfn.XLOOKUP(C105,customers!$A$1:$A$1001,customers!$I$1:$I$1001,,0)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8">
        <f>INDEX(products!$A$1:$G$49,MATCH(orders!$D106,products!$A$1:$A$49,0),MATCH(orders!K$1,products!$A$1:$G$1,0))</f>
        <v>1</v>
      </c>
      <c r="L106" s="6">
        <f>INDEX(products!$A$1:$G$49,MATCH(orders!$D106,products!$A$1:$A$49,0),MATCH(orders!L$1,products!$A$1:$G$1,0))</f>
        <v>14.55</v>
      </c>
      <c r="M106" s="6">
        <f t="shared" si="1"/>
        <v>87.300000000000011</v>
      </c>
      <c r="N106" t="str" cm="1">
        <f t="array" ref="N106">_xlfn.IFS( I106= "Rob", "Robusta", I106="Exc","Excelsa",I106="Ara","Arabica",I106="Lib", "Liberica")</f>
        <v>Liberica</v>
      </c>
      <c r="O106" t="str" cm="1">
        <f t="array" ref="O106">_xlfn.IFS(J106="M", "Medium",J106="L","Light",J106="D","Dark")</f>
        <v>Medium</v>
      </c>
      <c r="P106" t="str">
        <f>_xlfn.XLOOKUP(C106,customers!$A$1:$A$1001,customers!$I$1:$I$1001,,0)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8">
        <f>INDEX(products!$A$1:$G$49,MATCH(orders!$D107,products!$A$1:$A$49,0),MATCH(orders!K$1,products!$A$1:$G$1,0))</f>
        <v>0.5</v>
      </c>
      <c r="L107" s="6">
        <f>INDEX(products!$A$1:$G$49,MATCH(orders!$D107,products!$A$1:$A$49,0),MATCH(orders!L$1,products!$A$1:$G$1,0))</f>
        <v>6.75</v>
      </c>
      <c r="M107" s="6">
        <f t="shared" si="1"/>
        <v>40.5</v>
      </c>
      <c r="N107" t="str" cm="1">
        <f t="array" ref="N107">_xlfn.IFS( I107= "Rob", "Robusta", I107="Exc","Excelsa",I107="Ara","Arabica",I107="Lib", "Liberica")</f>
        <v>Arabica</v>
      </c>
      <c r="O107" t="str" cm="1">
        <f t="array" ref="O107">_xlfn.IFS(J107="M", "Medium",J107="L","Light",J107="D","Dark")</f>
        <v>Medium</v>
      </c>
      <c r="P107" t="str">
        <f>_xlfn.XLOOKUP(C107,customers!$A$1:$A$1001,customers!$I$1:$I$1001,,0)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8">
        <f>INDEX(products!$A$1:$G$49,MATCH(orders!$D108,products!$A$1:$A$49,0),MATCH(orders!K$1,products!$A$1:$G$1,0))</f>
        <v>1</v>
      </c>
      <c r="L108" s="6">
        <f>INDEX(products!$A$1:$G$49,MATCH(orders!$D108,products!$A$1:$A$49,0),MATCH(orders!L$1,products!$A$1:$G$1,0))</f>
        <v>12.15</v>
      </c>
      <c r="M108" s="6">
        <f t="shared" si="1"/>
        <v>24.3</v>
      </c>
      <c r="N108" t="str" cm="1">
        <f t="array" ref="N108">_xlfn.IFS( I108= "Rob", "Robusta", I108="Exc","Excelsa",I108="Ara","Arabica",I108="Lib", "Liberica")</f>
        <v>Excelsa</v>
      </c>
      <c r="O108" t="str" cm="1">
        <f t="array" ref="O108">_xlfn.IFS(J108="M", "Medium",J108="L","Light",J108="D","Dark")</f>
        <v>Dark</v>
      </c>
      <c r="P108" t="str">
        <f>_xlfn.XLOOKUP(C108,customers!$A$1:$A$1001,customers!$I$1:$I$1001,,0)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8">
        <f>INDEX(products!$A$1:$G$49,MATCH(orders!$D109,products!$A$1:$A$49,0),MATCH(orders!K$1,products!$A$1:$G$1,0))</f>
        <v>0.5</v>
      </c>
      <c r="L109" s="6">
        <f>INDEX(products!$A$1:$G$49,MATCH(orders!$D109,products!$A$1:$A$49,0),MATCH(orders!L$1,products!$A$1:$G$1,0))</f>
        <v>5.97</v>
      </c>
      <c r="M109" s="6">
        <f t="shared" si="1"/>
        <v>17.91</v>
      </c>
      <c r="N109" t="str" cm="1">
        <f t="array" ref="N109">_xlfn.IFS( I109= "Rob", "Robusta", I109="Exc","Excelsa",I109="Ara","Arabica",I109="Lib", "Liberica")</f>
        <v>Robusta</v>
      </c>
      <c r="O109" t="str" cm="1">
        <f t="array" ref="O109">_xlfn.IFS(J109="M", "Medium",J109="L","Light",J109="D","Dark")</f>
        <v>Medium</v>
      </c>
      <c r="P109" t="str">
        <f>_xlfn.XLOOKUP(C109,customers!$A$1:$A$1001,customers!$I$1:$I$1001,,0)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8">
        <f>INDEX(products!$A$1:$G$49,MATCH(orders!$D110,products!$A$1:$A$49,0),MATCH(orders!K$1,products!$A$1:$G$1,0))</f>
        <v>0.5</v>
      </c>
      <c r="L110" s="6">
        <f>INDEX(products!$A$1:$G$49,MATCH(orders!$D110,products!$A$1:$A$49,0),MATCH(orders!L$1,products!$A$1:$G$1,0))</f>
        <v>6.75</v>
      </c>
      <c r="M110" s="6">
        <f t="shared" si="1"/>
        <v>27</v>
      </c>
      <c r="N110" t="str" cm="1">
        <f t="array" ref="N110">_xlfn.IFS( I110= "Rob", "Robusta", I110="Exc","Excelsa",I110="Ara","Arabica",I110="Lib", "Liberica")</f>
        <v>Arabica</v>
      </c>
      <c r="O110" t="str" cm="1">
        <f t="array" ref="O110">_xlfn.IFS(J110="M", "Medium",J110="L","Light",J110="D","Dark")</f>
        <v>Medium</v>
      </c>
      <c r="P110" t="str">
        <f>_xlfn.XLOOKUP(C110,customers!$A$1:$A$1001,customers!$I$1:$I$1001,,0)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8">
        <f>INDEX(products!$A$1:$G$49,MATCH(orders!$D111,products!$A$1:$A$49,0),MATCH(orders!K$1,products!$A$1:$G$1,0))</f>
        <v>0.5</v>
      </c>
      <c r="L111" s="6">
        <f>INDEX(products!$A$1:$G$49,MATCH(orders!$D111,products!$A$1:$A$49,0),MATCH(orders!L$1,products!$A$1:$G$1,0))</f>
        <v>7.77</v>
      </c>
      <c r="M111" s="6">
        <f t="shared" si="1"/>
        <v>7.77</v>
      </c>
      <c r="N111" t="str" cm="1">
        <f t="array" ref="N111">_xlfn.IFS( I111= "Rob", "Robusta", I111="Exc","Excelsa",I111="Ara","Arabica",I111="Lib", "Liberica")</f>
        <v>Liberica</v>
      </c>
      <c r="O111" t="str" cm="1">
        <f t="array" ref="O111">_xlfn.IFS(J111="M", "Medium",J111="L","Light",J111="D","Dark")</f>
        <v>Dark</v>
      </c>
      <c r="P111" t="str">
        <f>_xlfn.XLOOKUP(C111,customers!$A$1:$A$1001,customers!$I$1:$I$1001,,0)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8">
        <f>INDEX(products!$A$1:$G$49,MATCH(orders!$D112,products!$A$1:$A$49,0),MATCH(orders!K$1,products!$A$1:$G$1,0))</f>
        <v>0.2</v>
      </c>
      <c r="L112" s="6">
        <f>INDEX(products!$A$1:$G$49,MATCH(orders!$D112,products!$A$1:$A$49,0),MATCH(orders!L$1,products!$A$1:$G$1,0))</f>
        <v>4.4550000000000001</v>
      </c>
      <c r="M112" s="6">
        <f t="shared" si="1"/>
        <v>13.365</v>
      </c>
      <c r="N112" t="str" cm="1">
        <f t="array" ref="N112">_xlfn.IFS( I112= "Rob", "Robusta", I112="Exc","Excelsa",I112="Ara","Arabica",I112="Lib", "Liberica")</f>
        <v>Excelsa</v>
      </c>
      <c r="O112" t="str" cm="1">
        <f t="array" ref="O112">_xlfn.IFS(J112="M", "Medium",J112="L","Light",J112="D","Dark")</f>
        <v>Light</v>
      </c>
      <c r="P112" t="str">
        <f>_xlfn.XLOOKUP(C112,customers!$A$1:$A$1001,customers!$I$1:$I$1001,,0)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8">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 I113= "Rob", "Robusta", I113="Exc","Excelsa",I113="Ara","Arabica",I113="Lib", "Liberica")</f>
        <v>Robusta</v>
      </c>
      <c r="O113" t="str" cm="1">
        <f t="array" ref="O113">_xlfn.IFS(J113="M", "Medium",J113="L","Light",J113="D","Dark")</f>
        <v>Dark</v>
      </c>
      <c r="P113" t="str">
        <f>_xlfn.XLOOKUP(C113,customers!$A$1:$A$1001,customers!$I$1:$I$1001,,0)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8">
        <f>INDEX(products!$A$1:$G$49,MATCH(orders!$D114,products!$A$1:$A$49,0),MATCH(orders!K$1,products!$A$1:$G$1,0))</f>
        <v>1</v>
      </c>
      <c r="L114" s="6">
        <f>INDEX(products!$A$1:$G$49,MATCH(orders!$D114,products!$A$1:$A$49,0),MATCH(orders!L$1,products!$A$1:$G$1,0))</f>
        <v>11.25</v>
      </c>
      <c r="M114" s="6">
        <f t="shared" si="1"/>
        <v>11.25</v>
      </c>
      <c r="N114" t="str" cm="1">
        <f t="array" ref="N114">_xlfn.IFS( I114= "Rob", "Robusta", I114="Exc","Excelsa",I114="Ara","Arabica",I114="Lib", "Liberica")</f>
        <v>Arabica</v>
      </c>
      <c r="O114" t="str" cm="1">
        <f t="array" ref="O114">_xlfn.IFS(J114="M", "Medium",J114="L","Light",J114="D","Dark")</f>
        <v>Medium</v>
      </c>
      <c r="P114" t="str">
        <f>_xlfn.XLOOKUP(C114,customers!$A$1:$A$1001,customers!$I$1:$I$1001,,0)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8">
        <f>INDEX(products!$A$1:$G$49,MATCH(orders!$D115,products!$A$1:$A$49,0),MATCH(orders!K$1,products!$A$1:$G$1,0))</f>
        <v>1</v>
      </c>
      <c r="L115" s="6">
        <f>INDEX(products!$A$1:$G$49,MATCH(orders!$D115,products!$A$1:$A$49,0),MATCH(orders!L$1,products!$A$1:$G$1,0))</f>
        <v>14.55</v>
      </c>
      <c r="M115" s="6">
        <f t="shared" si="1"/>
        <v>14.55</v>
      </c>
      <c r="N115" t="str" cm="1">
        <f t="array" ref="N115">_xlfn.IFS( I115= "Rob", "Robusta", I115="Exc","Excelsa",I115="Ara","Arabica",I115="Lib", "Liberica")</f>
        <v>Liberica</v>
      </c>
      <c r="O115" t="str" cm="1">
        <f t="array" ref="O115">_xlfn.IFS(J115="M", "Medium",J115="L","Light",J115="D","Dark")</f>
        <v>Medium</v>
      </c>
      <c r="P115" t="str">
        <f>_xlfn.XLOOKUP(C115,customers!$A$1:$A$1001,customers!$I$1:$I$1001,,0)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8">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 I116= "Rob", "Robusta", I116="Exc","Excelsa",I116="Ara","Arabica",I116="Lib", "Liberica")</f>
        <v>Robusta</v>
      </c>
      <c r="O116" t="str" cm="1">
        <f t="array" ref="O116">_xlfn.IFS(J116="M", "Medium",J116="L","Light",J116="D","Dark")</f>
        <v>Light</v>
      </c>
      <c r="P116" t="str">
        <f>_xlfn.XLOOKUP(C116,customers!$A$1:$A$1001,customers!$I$1:$I$1001,,0)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8">
        <f>INDEX(products!$A$1:$G$49,MATCH(orders!$D117,products!$A$1:$A$49,0),MATCH(orders!K$1,products!$A$1:$G$1,0))</f>
        <v>1</v>
      </c>
      <c r="L117" s="6">
        <f>INDEX(products!$A$1:$G$49,MATCH(orders!$D117,products!$A$1:$A$49,0),MATCH(orders!L$1,products!$A$1:$G$1,0))</f>
        <v>15.85</v>
      </c>
      <c r="M117" s="6">
        <f t="shared" si="1"/>
        <v>15.85</v>
      </c>
      <c r="N117" t="str" cm="1">
        <f t="array" ref="N117">_xlfn.IFS( I117= "Rob", "Robusta", I117="Exc","Excelsa",I117="Ara","Arabica",I117="Lib", "Liberica")</f>
        <v>Liberica</v>
      </c>
      <c r="O117" t="str" cm="1">
        <f t="array" ref="O117">_xlfn.IFS(J117="M", "Medium",J117="L","Light",J117="D","Dark")</f>
        <v>Light</v>
      </c>
      <c r="P117" t="str">
        <f>_xlfn.XLOOKUP(C117,customers!$A$1:$A$1001,customers!$I$1:$I$1001,,0)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8">
        <f>INDEX(products!$A$1:$G$49,MATCH(orders!$D118,products!$A$1:$A$49,0),MATCH(orders!K$1,products!$A$1:$G$1,0))</f>
        <v>0.2</v>
      </c>
      <c r="L118" s="6">
        <f>INDEX(products!$A$1:$G$49,MATCH(orders!$D118,products!$A$1:$A$49,0),MATCH(orders!L$1,products!$A$1:$G$1,0))</f>
        <v>4.7549999999999999</v>
      </c>
      <c r="M118" s="6">
        <f t="shared" si="1"/>
        <v>19.02</v>
      </c>
      <c r="N118" t="str" cm="1">
        <f t="array" ref="N118">_xlfn.IFS( I118= "Rob", "Robusta", I118="Exc","Excelsa",I118="Ara","Arabica",I118="Lib", "Liberica")</f>
        <v>Liberica</v>
      </c>
      <c r="O118" t="str" cm="1">
        <f t="array" ref="O118">_xlfn.IFS(J118="M", "Medium",J118="L","Light",J118="D","Dark")</f>
        <v>Light</v>
      </c>
      <c r="P118" t="str">
        <f>_xlfn.XLOOKUP(C118,customers!$A$1:$A$1001,customers!$I$1:$I$1001,,0)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8">
        <f>INDEX(products!$A$1:$G$49,MATCH(orders!$D119,products!$A$1:$A$49,0),MATCH(orders!K$1,products!$A$1:$G$1,0))</f>
        <v>0.5</v>
      </c>
      <c r="L119" s="6">
        <f>INDEX(products!$A$1:$G$49,MATCH(orders!$D119,products!$A$1:$A$49,0),MATCH(orders!L$1,products!$A$1:$G$1,0))</f>
        <v>9.51</v>
      </c>
      <c r="M119" s="6">
        <f t="shared" si="1"/>
        <v>38.04</v>
      </c>
      <c r="N119" t="str" cm="1">
        <f t="array" ref="N119">_xlfn.IFS( I119= "Rob", "Robusta", I119="Exc","Excelsa",I119="Ara","Arabica",I119="Lib", "Liberica")</f>
        <v>Liberica</v>
      </c>
      <c r="O119" t="str" cm="1">
        <f t="array" ref="O119">_xlfn.IFS(J119="M", "Medium",J119="L","Light",J119="D","Dark")</f>
        <v>Light</v>
      </c>
      <c r="P119" t="str">
        <f>_xlfn.XLOOKUP(C119,customers!$A$1:$A$1001,customers!$I$1:$I$1001,,0)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8">
        <f>INDEX(products!$A$1:$G$49,MATCH(orders!$D120,products!$A$1:$A$49,0),MATCH(orders!K$1,products!$A$1:$G$1,0))</f>
        <v>0.5</v>
      </c>
      <c r="L120" s="6">
        <f>INDEX(products!$A$1:$G$49,MATCH(orders!$D120,products!$A$1:$A$49,0),MATCH(orders!L$1,products!$A$1:$G$1,0))</f>
        <v>7.29</v>
      </c>
      <c r="M120" s="6">
        <f t="shared" si="1"/>
        <v>21.87</v>
      </c>
      <c r="N120" t="str" cm="1">
        <f t="array" ref="N120">_xlfn.IFS( I120= "Rob", "Robusta", I120="Exc","Excelsa",I120="Ara","Arabica",I120="Lib", "Liberica")</f>
        <v>Excelsa</v>
      </c>
      <c r="O120" t="str" cm="1">
        <f t="array" ref="O120">_xlfn.IFS(J120="M", "Medium",J120="L","Light",J120="D","Dark")</f>
        <v>Dark</v>
      </c>
      <c r="P120" t="str">
        <f>_xlfn.XLOOKUP(C120,customers!$A$1:$A$1001,customers!$I$1:$I$1001,,0)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8">
        <f>INDEX(products!$A$1:$G$49,MATCH(orders!$D121,products!$A$1:$A$49,0),MATCH(orders!K$1,products!$A$1:$G$1,0))</f>
        <v>0.2</v>
      </c>
      <c r="L121" s="6">
        <f>INDEX(products!$A$1:$G$49,MATCH(orders!$D121,products!$A$1:$A$49,0),MATCH(orders!L$1,products!$A$1:$G$1,0))</f>
        <v>4.125</v>
      </c>
      <c r="M121" s="6">
        <f t="shared" si="1"/>
        <v>4.125</v>
      </c>
      <c r="N121" t="str" cm="1">
        <f t="array" ref="N121">_xlfn.IFS( I121= "Rob", "Robusta", I121="Exc","Excelsa",I121="Ara","Arabica",I121="Lib", "Liberica")</f>
        <v>Excelsa</v>
      </c>
      <c r="O121" t="str" cm="1">
        <f t="array" ref="O121">_xlfn.IFS(J121="M", "Medium",J121="L","Light",J121="D","Dark")</f>
        <v>Medium</v>
      </c>
      <c r="P121" t="str">
        <f>_xlfn.XLOOKUP(C121,customers!$A$1:$A$1001,customers!$I$1:$I$1001,,0)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8">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 I122= "Rob", "Robusta", I122="Exc","Excelsa",I122="Ara","Arabica",I122="Lib", "Liberica")</f>
        <v>Arabica</v>
      </c>
      <c r="O122" t="str" cm="1">
        <f t="array" ref="O122">_xlfn.IFS(J122="M", "Medium",J122="L","Light",J122="D","Dark")</f>
        <v>Light</v>
      </c>
      <c r="P122" t="str">
        <f>_xlfn.XLOOKUP(C122,customers!$A$1:$A$1001,customers!$I$1:$I$1001,,0)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8">
        <f>INDEX(products!$A$1:$G$49,MATCH(orders!$D123,products!$A$1:$A$49,0),MATCH(orders!K$1,products!$A$1:$G$1,0))</f>
        <v>1</v>
      </c>
      <c r="L123" s="6">
        <f>INDEX(products!$A$1:$G$49,MATCH(orders!$D123,products!$A$1:$A$49,0),MATCH(orders!L$1,products!$A$1:$G$1,0))</f>
        <v>13.75</v>
      </c>
      <c r="M123" s="6">
        <f t="shared" si="1"/>
        <v>68.75</v>
      </c>
      <c r="N123" t="str" cm="1">
        <f t="array" ref="N123">_xlfn.IFS( I123= "Rob", "Robusta", I123="Exc","Excelsa",I123="Ara","Arabica",I123="Lib", "Liberica")</f>
        <v>Excelsa</v>
      </c>
      <c r="O123" t="str" cm="1">
        <f t="array" ref="O123">_xlfn.IFS(J123="M", "Medium",J123="L","Light",J123="D","Dark")</f>
        <v>Medium</v>
      </c>
      <c r="P123" t="str">
        <f>_xlfn.XLOOKUP(C123,customers!$A$1:$A$1001,customers!$I$1:$I$1001,,0)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8">
        <f>INDEX(products!$A$1:$G$49,MATCH(orders!$D124,products!$A$1:$A$49,0),MATCH(orders!K$1,products!$A$1:$G$1,0))</f>
        <v>0.5</v>
      </c>
      <c r="L124" s="6">
        <f>INDEX(products!$A$1:$G$49,MATCH(orders!$D124,products!$A$1:$A$49,0),MATCH(orders!L$1,products!$A$1:$G$1,0))</f>
        <v>5.97</v>
      </c>
      <c r="M124" s="6">
        <f t="shared" si="1"/>
        <v>23.88</v>
      </c>
      <c r="N124" t="str" cm="1">
        <f t="array" ref="N124">_xlfn.IFS( I124= "Rob", "Robusta", I124="Exc","Excelsa",I124="Ara","Arabica",I124="Lib", "Liberica")</f>
        <v>Arabica</v>
      </c>
      <c r="O124" t="str" cm="1">
        <f t="array" ref="O124">_xlfn.IFS(J124="M", "Medium",J124="L","Light",J124="D","Dark")</f>
        <v>Dark</v>
      </c>
      <c r="P124" t="str">
        <f>_xlfn.XLOOKUP(C124,customers!$A$1:$A$1001,customers!$I$1:$I$1001,,0)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8">
        <f>INDEX(products!$A$1:$G$49,MATCH(orders!$D125,products!$A$1:$A$49,0),MATCH(orders!K$1,products!$A$1:$G$1,0))</f>
        <v>2.5</v>
      </c>
      <c r="L125" s="6">
        <f>INDEX(products!$A$1:$G$49,MATCH(orders!$D125,products!$A$1:$A$49,0),MATCH(orders!L$1,products!$A$1:$G$1,0))</f>
        <v>36.454999999999998</v>
      </c>
      <c r="M125" s="6">
        <f t="shared" si="1"/>
        <v>145.82</v>
      </c>
      <c r="N125" t="str" cm="1">
        <f t="array" ref="N125">_xlfn.IFS( I125= "Rob", "Robusta", I125="Exc","Excelsa",I125="Ara","Arabica",I125="Lib", "Liberica")</f>
        <v>Liberica</v>
      </c>
      <c r="O125" t="str" cm="1">
        <f t="array" ref="O125">_xlfn.IFS(J125="M", "Medium",J125="L","Light",J125="D","Dark")</f>
        <v>Light</v>
      </c>
      <c r="P125" t="str">
        <f>_xlfn.XLOOKUP(C125,customers!$A$1:$A$1001,customers!$I$1:$I$1001,,0)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8">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 I126= "Rob", "Robusta", I126="Exc","Excelsa",I126="Ara","Arabica",I126="Lib", "Liberica")</f>
        <v>Liberica</v>
      </c>
      <c r="O126" t="str" cm="1">
        <f t="array" ref="O126">_xlfn.IFS(J126="M", "Medium",J126="L","Light",J126="D","Dark")</f>
        <v>Medium</v>
      </c>
      <c r="P126" t="str">
        <f>_xlfn.XLOOKUP(C126,customers!$A$1:$A$1001,customers!$I$1:$I$1001,,0)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8">
        <f>INDEX(products!$A$1:$G$49,MATCH(orders!$D127,products!$A$1:$A$49,0),MATCH(orders!K$1,products!$A$1:$G$1,0))</f>
        <v>0.5</v>
      </c>
      <c r="L127" s="6">
        <f>INDEX(products!$A$1:$G$49,MATCH(orders!$D127,products!$A$1:$A$49,0),MATCH(orders!L$1,products!$A$1:$G$1,0))</f>
        <v>8.73</v>
      </c>
      <c r="M127" s="6">
        <f t="shared" si="1"/>
        <v>26.19</v>
      </c>
      <c r="N127" t="str" cm="1">
        <f t="array" ref="N127">_xlfn.IFS( I127= "Rob", "Robusta", I127="Exc","Excelsa",I127="Ara","Arabica",I127="Lib", "Liberica")</f>
        <v>Liberica</v>
      </c>
      <c r="O127" t="str" cm="1">
        <f t="array" ref="O127">_xlfn.IFS(J127="M", "Medium",J127="L","Light",J127="D","Dark")</f>
        <v>Medium</v>
      </c>
      <c r="P127" t="str">
        <f>_xlfn.XLOOKUP(C127,customers!$A$1:$A$1001,customers!$I$1:$I$1001,,0)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8">
        <f>INDEX(products!$A$1:$G$49,MATCH(orders!$D128,products!$A$1:$A$49,0),MATCH(orders!K$1,products!$A$1:$G$1,0))</f>
        <v>1</v>
      </c>
      <c r="L128" s="6">
        <f>INDEX(products!$A$1:$G$49,MATCH(orders!$D128,products!$A$1:$A$49,0),MATCH(orders!L$1,products!$A$1:$G$1,0))</f>
        <v>11.25</v>
      </c>
      <c r="M128" s="6">
        <f t="shared" si="1"/>
        <v>11.25</v>
      </c>
      <c r="N128" t="str" cm="1">
        <f t="array" ref="N128">_xlfn.IFS( I128= "Rob", "Robusta", I128="Exc","Excelsa",I128="Ara","Arabica",I128="Lib", "Liberica")</f>
        <v>Arabica</v>
      </c>
      <c r="O128" t="str" cm="1">
        <f t="array" ref="O128">_xlfn.IFS(J128="M", "Medium",J128="L","Light",J128="D","Dark")</f>
        <v>Medium</v>
      </c>
      <c r="P128" t="str">
        <f>_xlfn.XLOOKUP(C128,customers!$A$1:$A$1001,customers!$I$1:$I$1001,,0)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8">
        <f>INDEX(products!$A$1:$G$49,MATCH(orders!$D129,products!$A$1:$A$49,0),MATCH(orders!K$1,products!$A$1:$G$1,0))</f>
        <v>1</v>
      </c>
      <c r="L129" s="6">
        <f>INDEX(products!$A$1:$G$49,MATCH(orders!$D129,products!$A$1:$A$49,0),MATCH(orders!L$1,products!$A$1:$G$1,0))</f>
        <v>12.95</v>
      </c>
      <c r="M129" s="6">
        <f t="shared" si="1"/>
        <v>77.699999999999989</v>
      </c>
      <c r="N129" t="str" cm="1">
        <f t="array" ref="N129">_xlfn.IFS( I129= "Rob", "Robusta", I129="Exc","Excelsa",I129="Ara","Arabica",I129="Lib", "Liberica")</f>
        <v>Liberica</v>
      </c>
      <c r="O129" t="str" cm="1">
        <f t="array" ref="O129">_xlfn.IFS(J129="M", "Medium",J129="L","Light",J129="D","Dark")</f>
        <v>Dark</v>
      </c>
      <c r="P129" t="str">
        <f>_xlfn.XLOOKUP(C129,customers!$A$1:$A$1001,customers!$I$1:$I$1001,,0)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8">
        <f>INDEX(products!$A$1:$G$49,MATCH(orders!$D130,products!$A$1:$A$49,0),MATCH(orders!K$1,products!$A$1:$G$1,0))</f>
        <v>0.5</v>
      </c>
      <c r="L130" s="6">
        <f>INDEX(products!$A$1:$G$49,MATCH(orders!$D130,products!$A$1:$A$49,0),MATCH(orders!L$1,products!$A$1:$G$1,0))</f>
        <v>6.75</v>
      </c>
      <c r="M130" s="6">
        <f t="shared" ref="M130:M193" si="2">L130*E130</f>
        <v>6.75</v>
      </c>
      <c r="N130" t="str" cm="1">
        <f t="array" ref="N130">_xlfn.IFS( I130= "Rob", "Robusta", I130="Exc","Excelsa",I130="Ara","Arabica",I130="Lib", "Liberica")</f>
        <v>Arabica</v>
      </c>
      <c r="O130" t="str" cm="1">
        <f t="array" ref="O130">_xlfn.IFS(J130="M", "Medium",J130="L","Light",J130="D","Dark")</f>
        <v>Medium</v>
      </c>
      <c r="P130" t="str">
        <f>_xlfn.XLOOKUP(C130,customers!$A$1:$A$1001,customers!$I$1:$I$1001,,0)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8">
        <f>INDEX(products!$A$1:$G$49,MATCH(orders!$D131,products!$A$1:$A$49,0),MATCH(orders!K$1,products!$A$1:$G$1,0))</f>
        <v>1</v>
      </c>
      <c r="L131" s="6">
        <f>INDEX(products!$A$1:$G$49,MATCH(orders!$D131,products!$A$1:$A$49,0),MATCH(orders!L$1,products!$A$1:$G$1,0))</f>
        <v>12.15</v>
      </c>
      <c r="M131" s="6">
        <f t="shared" si="2"/>
        <v>12.15</v>
      </c>
      <c r="N131" t="str" cm="1">
        <f t="array" ref="N131">_xlfn.IFS( I131= "Rob", "Robusta", I131="Exc","Excelsa",I131="Ara","Arabica",I131="Lib", "Liberica")</f>
        <v>Excelsa</v>
      </c>
      <c r="O131" t="str" cm="1">
        <f t="array" ref="O131">_xlfn.IFS(J131="M", "Medium",J131="L","Light",J131="D","Dark")</f>
        <v>Dark</v>
      </c>
      <c r="P131" t="str">
        <f>_xlfn.XLOOKUP(C131,customers!$A$1:$A$1001,customers!$I$1:$I$1001,,0)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8">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 I132= "Rob", "Robusta", I132="Exc","Excelsa",I132="Ara","Arabica",I132="Lib", "Liberica")</f>
        <v>Arabica</v>
      </c>
      <c r="O132" t="str" cm="1">
        <f t="array" ref="O132">_xlfn.IFS(J132="M", "Medium",J132="L","Light",J132="D","Dark")</f>
        <v>Light</v>
      </c>
      <c r="P132" t="str">
        <f>_xlfn.XLOOKUP(C132,customers!$A$1:$A$1001,customers!$I$1:$I$1001,,0)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8">
        <f>INDEX(products!$A$1:$G$49,MATCH(orders!$D133,products!$A$1:$A$49,0),MATCH(orders!K$1,products!$A$1:$G$1,0))</f>
        <v>0.5</v>
      </c>
      <c r="L133" s="6">
        <f>INDEX(products!$A$1:$G$49,MATCH(orders!$D133,products!$A$1:$A$49,0),MATCH(orders!L$1,products!$A$1:$G$1,0))</f>
        <v>7.29</v>
      </c>
      <c r="M133" s="6">
        <f t="shared" si="2"/>
        <v>14.58</v>
      </c>
      <c r="N133" t="str" cm="1">
        <f t="array" ref="N133">_xlfn.IFS( I133= "Rob", "Robusta", I133="Exc","Excelsa",I133="Ara","Arabica",I133="Lib", "Liberica")</f>
        <v>Excelsa</v>
      </c>
      <c r="O133" t="str" cm="1">
        <f t="array" ref="O133">_xlfn.IFS(J133="M", "Medium",J133="L","Light",J133="D","Dark")</f>
        <v>Dark</v>
      </c>
      <c r="P133" t="str">
        <f>_xlfn.XLOOKUP(C133,customers!$A$1:$A$1001,customers!$I$1:$I$1001,,0)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8">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 I134= "Rob", "Robusta", I134="Exc","Excelsa",I134="Ara","Arabica",I134="Lib", "Liberica")</f>
        <v>Arabica</v>
      </c>
      <c r="O134" t="str" cm="1">
        <f t="array" ref="O134">_xlfn.IFS(J134="M", "Medium",J134="L","Light",J134="D","Dark")</f>
        <v>Light</v>
      </c>
      <c r="P134" t="str">
        <f>_xlfn.XLOOKUP(C134,customers!$A$1:$A$1001,customers!$I$1:$I$1001,,0)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8">
        <f>INDEX(products!$A$1:$G$49,MATCH(orders!$D135,products!$A$1:$A$49,0),MATCH(orders!K$1,products!$A$1:$G$1,0))</f>
        <v>1</v>
      </c>
      <c r="L135" s="6">
        <f>INDEX(products!$A$1:$G$49,MATCH(orders!$D135,products!$A$1:$A$49,0),MATCH(orders!L$1,products!$A$1:$G$1,0))</f>
        <v>12.95</v>
      </c>
      <c r="M135" s="6">
        <f t="shared" si="2"/>
        <v>12.95</v>
      </c>
      <c r="N135" t="str" cm="1">
        <f t="array" ref="N135">_xlfn.IFS( I135= "Rob", "Robusta", I135="Exc","Excelsa",I135="Ara","Arabica",I135="Lib", "Liberica")</f>
        <v>Liberica</v>
      </c>
      <c r="O135" t="str" cm="1">
        <f t="array" ref="O135">_xlfn.IFS(J135="M", "Medium",J135="L","Light",J135="D","Dark")</f>
        <v>Dark</v>
      </c>
      <c r="P135" t="str">
        <f>_xlfn.XLOOKUP(C135,customers!$A$1:$A$1001,customers!$I$1:$I$1001,,0)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8">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 I136= "Rob", "Robusta", I136="Exc","Excelsa",I136="Ara","Arabica",I136="Lib", "Liberica")</f>
        <v>Excelsa</v>
      </c>
      <c r="O136" t="str" cm="1">
        <f t="array" ref="O136">_xlfn.IFS(J136="M", "Medium",J136="L","Light",J136="D","Dark")</f>
        <v>Medium</v>
      </c>
      <c r="P136" t="str">
        <f>_xlfn.XLOOKUP(C136,customers!$A$1:$A$1001,customers!$I$1:$I$1001,,0)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8">
        <f>INDEX(products!$A$1:$G$49,MATCH(orders!$D137,products!$A$1:$A$49,0),MATCH(orders!K$1,products!$A$1:$G$1,0))</f>
        <v>0.5</v>
      </c>
      <c r="L137" s="6">
        <f>INDEX(products!$A$1:$G$49,MATCH(orders!$D137,products!$A$1:$A$49,0),MATCH(orders!L$1,products!$A$1:$G$1,0))</f>
        <v>7.77</v>
      </c>
      <c r="M137" s="6">
        <f t="shared" si="2"/>
        <v>38.849999999999994</v>
      </c>
      <c r="N137" t="str" cm="1">
        <f t="array" ref="N137">_xlfn.IFS( I137= "Rob", "Robusta", I137="Exc","Excelsa",I137="Ara","Arabica",I137="Lib", "Liberica")</f>
        <v>Arabica</v>
      </c>
      <c r="O137" t="str" cm="1">
        <f t="array" ref="O137">_xlfn.IFS(J137="M", "Medium",J137="L","Light",J137="D","Dark")</f>
        <v>Light</v>
      </c>
      <c r="P137" t="str">
        <f>_xlfn.XLOOKUP(C137,customers!$A$1:$A$1001,customers!$I$1:$I$1001,,0)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8">
        <f>INDEX(products!$A$1:$G$49,MATCH(orders!$D138,products!$A$1:$A$49,0),MATCH(orders!K$1,products!$A$1:$G$1,0))</f>
        <v>0.2</v>
      </c>
      <c r="L138" s="6">
        <f>INDEX(products!$A$1:$G$49,MATCH(orders!$D138,products!$A$1:$A$49,0),MATCH(orders!L$1,products!$A$1:$G$1,0))</f>
        <v>2.9849999999999999</v>
      </c>
      <c r="M138" s="6">
        <f t="shared" si="2"/>
        <v>11.94</v>
      </c>
      <c r="N138" t="str" cm="1">
        <f t="array" ref="N138">_xlfn.IFS( I138= "Rob", "Robusta", I138="Exc","Excelsa",I138="Ara","Arabica",I138="Lib", "Liberica")</f>
        <v>Arabica</v>
      </c>
      <c r="O138" t="str" cm="1">
        <f t="array" ref="O138">_xlfn.IFS(J138="M", "Medium",J138="L","Light",J138="D","Dark")</f>
        <v>Dark</v>
      </c>
      <c r="P138" t="str">
        <f>_xlfn.XLOOKUP(C138,customers!$A$1:$A$1001,customers!$I$1:$I$1001,,0)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8">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 I139= "Rob", "Robusta", I139="Exc","Excelsa",I139="Ara","Arabica",I139="Lib", "Liberica")</f>
        <v>Excelsa</v>
      </c>
      <c r="O139" t="str" cm="1">
        <f t="array" ref="O139">_xlfn.IFS(J139="M", "Medium",J139="L","Light",J139="D","Dark")</f>
        <v>Light</v>
      </c>
      <c r="P139" t="str">
        <f>_xlfn.XLOOKUP(C139,customers!$A$1:$A$1001,customers!$I$1:$I$1001,,0)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8">
        <f>INDEX(products!$A$1:$G$49,MATCH(orders!$D140,products!$A$1:$A$49,0),MATCH(orders!K$1,products!$A$1:$G$1,0))</f>
        <v>1</v>
      </c>
      <c r="L140" s="6">
        <f>INDEX(products!$A$1:$G$49,MATCH(orders!$D140,products!$A$1:$A$49,0),MATCH(orders!L$1,products!$A$1:$G$1,0))</f>
        <v>12.15</v>
      </c>
      <c r="M140" s="6">
        <f t="shared" si="2"/>
        <v>48.6</v>
      </c>
      <c r="N140" t="str" cm="1">
        <f t="array" ref="N140">_xlfn.IFS( I140= "Rob", "Robusta", I140="Exc","Excelsa",I140="Ara","Arabica",I140="Lib", "Liberica")</f>
        <v>Excelsa</v>
      </c>
      <c r="O140" t="str" cm="1">
        <f t="array" ref="O140">_xlfn.IFS(J140="M", "Medium",J140="L","Light",J140="D","Dark")</f>
        <v>Dark</v>
      </c>
      <c r="P140" t="str">
        <f>_xlfn.XLOOKUP(C140,customers!$A$1:$A$1001,customers!$I$1:$I$1001,,0)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8">
        <f>INDEX(products!$A$1:$G$49,MATCH(orders!$D141,products!$A$1:$A$49,0),MATCH(orders!K$1,products!$A$1:$G$1,0))</f>
        <v>1</v>
      </c>
      <c r="L141" s="6">
        <f>INDEX(products!$A$1:$G$49,MATCH(orders!$D141,products!$A$1:$A$49,0),MATCH(orders!L$1,products!$A$1:$G$1,0))</f>
        <v>12.95</v>
      </c>
      <c r="M141" s="6">
        <f t="shared" si="2"/>
        <v>77.699999999999989</v>
      </c>
      <c r="N141" t="str" cm="1">
        <f t="array" ref="N141">_xlfn.IFS( I141= "Rob", "Robusta", I141="Exc","Excelsa",I141="Ara","Arabica",I141="Lib", "Liberica")</f>
        <v>Liberica</v>
      </c>
      <c r="O141" t="str" cm="1">
        <f t="array" ref="O141">_xlfn.IFS(J141="M", "Medium",J141="L","Light",J141="D","Dark")</f>
        <v>Dark</v>
      </c>
      <c r="P141" t="str">
        <f>_xlfn.XLOOKUP(C141,customers!$A$1:$A$1001,customers!$I$1:$I$1001,,0)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8">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 I142= "Rob", "Robusta", I142="Exc","Excelsa",I142="Ara","Arabica",I142="Lib", "Liberica")</f>
        <v>Liberica</v>
      </c>
      <c r="O142" t="str" cm="1">
        <f t="array" ref="O142">_xlfn.IFS(J142="M", "Medium",J142="L","Light",J142="D","Dark")</f>
        <v>Dark</v>
      </c>
      <c r="P142" t="str">
        <f>_xlfn.XLOOKUP(C142,customers!$A$1:$A$1001,customers!$I$1:$I$1001,,0)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8">
        <f>INDEX(products!$A$1:$G$49,MATCH(orders!$D143,products!$A$1:$A$49,0),MATCH(orders!K$1,products!$A$1:$G$1,0))</f>
        <v>0.2</v>
      </c>
      <c r="L143" s="6">
        <f>INDEX(products!$A$1:$G$49,MATCH(orders!$D143,products!$A$1:$A$49,0),MATCH(orders!L$1,products!$A$1:$G$1,0))</f>
        <v>3.8849999999999998</v>
      </c>
      <c r="M143" s="6">
        <f t="shared" si="2"/>
        <v>15.54</v>
      </c>
      <c r="N143" t="str" cm="1">
        <f t="array" ref="N143">_xlfn.IFS( I143= "Rob", "Robusta", I143="Exc","Excelsa",I143="Ara","Arabica",I143="Lib", "Liberica")</f>
        <v>Arabica</v>
      </c>
      <c r="O143" t="str" cm="1">
        <f t="array" ref="O143">_xlfn.IFS(J143="M", "Medium",J143="L","Light",J143="D","Dark")</f>
        <v>Light</v>
      </c>
      <c r="P143" t="str">
        <f>_xlfn.XLOOKUP(C143,customers!$A$1:$A$1001,customers!$I$1:$I$1001,,0)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8">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 I144= "Rob", "Robusta", I144="Exc","Excelsa",I144="Ara","Arabica",I144="Lib", "Liberica")</f>
        <v>Excelsa</v>
      </c>
      <c r="O144" t="str" cm="1">
        <f t="array" ref="O144">_xlfn.IFS(J144="M", "Medium",J144="L","Light",J144="D","Dark")</f>
        <v>Light</v>
      </c>
      <c r="P144" t="str">
        <f>_xlfn.XLOOKUP(C144,customers!$A$1:$A$1001,customers!$I$1:$I$1001,,0)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8">
        <f>INDEX(products!$A$1:$G$49,MATCH(orders!$D145,products!$A$1:$A$49,0),MATCH(orders!K$1,products!$A$1:$G$1,0))</f>
        <v>0.5</v>
      </c>
      <c r="L145" s="6">
        <f>INDEX(products!$A$1:$G$49,MATCH(orders!$D145,products!$A$1:$A$49,0),MATCH(orders!L$1,products!$A$1:$G$1,0))</f>
        <v>8.73</v>
      </c>
      <c r="M145" s="6">
        <f t="shared" si="2"/>
        <v>17.46</v>
      </c>
      <c r="N145" t="str" cm="1">
        <f t="array" ref="N145">_xlfn.IFS( I145= "Rob", "Robusta", I145="Exc","Excelsa",I145="Ara","Arabica",I145="Lib", "Liberica")</f>
        <v>Liberica</v>
      </c>
      <c r="O145" t="str" cm="1">
        <f t="array" ref="O145">_xlfn.IFS(J145="M", "Medium",J145="L","Light",J145="D","Dark")</f>
        <v>Medium</v>
      </c>
      <c r="P145" t="str">
        <f>_xlfn.XLOOKUP(C145,customers!$A$1:$A$1001,customers!$I$1:$I$1001,,0)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8">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 I146= "Rob", "Robusta", I146="Exc","Excelsa",I146="Ara","Arabica",I146="Lib", "Liberica")</f>
        <v>Excelsa</v>
      </c>
      <c r="O146" t="str" cm="1">
        <f t="array" ref="O146">_xlfn.IFS(J146="M", "Medium",J146="L","Light",J146="D","Dark")</f>
        <v>Light</v>
      </c>
      <c r="P146" t="str">
        <f>_xlfn.XLOOKUP(C146,customers!$A$1:$A$1001,customers!$I$1:$I$1001,,0)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8">
        <f>INDEX(products!$A$1:$G$49,MATCH(orders!$D147,products!$A$1:$A$49,0),MATCH(orders!K$1,products!$A$1:$G$1,0))</f>
        <v>0.2</v>
      </c>
      <c r="L147" s="6">
        <f>INDEX(products!$A$1:$G$49,MATCH(orders!$D147,products!$A$1:$A$49,0),MATCH(orders!L$1,products!$A$1:$G$1,0))</f>
        <v>4.3650000000000002</v>
      </c>
      <c r="M147" s="6">
        <f t="shared" si="2"/>
        <v>17.46</v>
      </c>
      <c r="N147" t="str" cm="1">
        <f t="array" ref="N147">_xlfn.IFS( I147= "Rob", "Robusta", I147="Exc","Excelsa",I147="Ara","Arabica",I147="Lib", "Liberica")</f>
        <v>Liberica</v>
      </c>
      <c r="O147" t="str" cm="1">
        <f t="array" ref="O147">_xlfn.IFS(J147="M", "Medium",J147="L","Light",J147="D","Dark")</f>
        <v>Medium</v>
      </c>
      <c r="P147" t="str">
        <f>_xlfn.XLOOKUP(C147,customers!$A$1:$A$1001,customers!$I$1:$I$1001,,0)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8">
        <f>INDEX(products!$A$1:$G$49,MATCH(orders!$D148,products!$A$1:$A$49,0),MATCH(orders!K$1,products!$A$1:$G$1,0))</f>
        <v>1</v>
      </c>
      <c r="L148" s="6">
        <f>INDEX(products!$A$1:$G$49,MATCH(orders!$D148,products!$A$1:$A$49,0),MATCH(orders!L$1,products!$A$1:$G$1,0))</f>
        <v>14.55</v>
      </c>
      <c r="M148" s="6">
        <f t="shared" si="2"/>
        <v>43.650000000000006</v>
      </c>
      <c r="N148" t="str" cm="1">
        <f t="array" ref="N148">_xlfn.IFS( I148= "Rob", "Robusta", I148="Exc","Excelsa",I148="Ara","Arabica",I148="Lib", "Liberica")</f>
        <v>Liberica</v>
      </c>
      <c r="O148" t="str" cm="1">
        <f t="array" ref="O148">_xlfn.IFS(J148="M", "Medium",J148="L","Light",J148="D","Dark")</f>
        <v>Medium</v>
      </c>
      <c r="P148" t="str">
        <f>_xlfn.XLOOKUP(C148,customers!$A$1:$A$1001,customers!$I$1:$I$1001,,0)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8">
        <f>INDEX(products!$A$1:$G$49,MATCH(orders!$D149,products!$A$1:$A$49,0),MATCH(orders!K$1,products!$A$1:$G$1,0))</f>
        <v>1</v>
      </c>
      <c r="L149" s="6">
        <f>INDEX(products!$A$1:$G$49,MATCH(orders!$D149,products!$A$1:$A$49,0),MATCH(orders!L$1,products!$A$1:$G$1,0))</f>
        <v>13.75</v>
      </c>
      <c r="M149" s="6">
        <f t="shared" si="2"/>
        <v>27.5</v>
      </c>
      <c r="N149" t="str" cm="1">
        <f t="array" ref="N149">_xlfn.IFS( I149= "Rob", "Robusta", I149="Exc","Excelsa",I149="Ara","Arabica",I149="Lib", "Liberica")</f>
        <v>Excelsa</v>
      </c>
      <c r="O149" t="str" cm="1">
        <f t="array" ref="O149">_xlfn.IFS(J149="M", "Medium",J149="L","Light",J149="D","Dark")</f>
        <v>Medium</v>
      </c>
      <c r="P149" t="str">
        <f>_xlfn.XLOOKUP(C149,customers!$A$1:$A$1001,customers!$I$1:$I$1001,,0)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8">
        <f>INDEX(products!$A$1:$G$49,MATCH(orders!$D150,products!$A$1:$A$49,0),MATCH(orders!K$1,products!$A$1:$G$1,0))</f>
        <v>0.2</v>
      </c>
      <c r="L150" s="6">
        <f>INDEX(products!$A$1:$G$49,MATCH(orders!$D150,products!$A$1:$A$49,0),MATCH(orders!L$1,products!$A$1:$G$1,0))</f>
        <v>3.645</v>
      </c>
      <c r="M150" s="6">
        <f t="shared" si="2"/>
        <v>18.225000000000001</v>
      </c>
      <c r="N150" t="str" cm="1">
        <f t="array" ref="N150">_xlfn.IFS( I150= "Rob", "Robusta", I150="Exc","Excelsa",I150="Ara","Arabica",I150="Lib", "Liberica")</f>
        <v>Excelsa</v>
      </c>
      <c r="O150" t="str" cm="1">
        <f t="array" ref="O150">_xlfn.IFS(J150="M", "Medium",J150="L","Light",J150="D","Dark")</f>
        <v>Dark</v>
      </c>
      <c r="P150" t="str">
        <f>_xlfn.XLOOKUP(C150,customers!$A$1:$A$1001,customers!$I$1:$I$1001,,0)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8">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 I151= "Rob", "Robusta", I151="Exc","Excelsa",I151="Ara","Arabica",I151="Lib", "Liberica")</f>
        <v>Arabica</v>
      </c>
      <c r="O151" t="str" cm="1">
        <f t="array" ref="O151">_xlfn.IFS(J151="M", "Medium",J151="L","Light",J151="D","Dark")</f>
        <v>Medium</v>
      </c>
      <c r="P151" t="str">
        <f>_xlfn.XLOOKUP(C151,customers!$A$1:$A$1001,customers!$I$1:$I$1001,,0)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8">
        <f>INDEX(products!$A$1:$G$49,MATCH(orders!$D152,products!$A$1:$A$49,0),MATCH(orders!K$1,products!$A$1:$G$1,0))</f>
        <v>1</v>
      </c>
      <c r="L152" s="6">
        <f>INDEX(products!$A$1:$G$49,MATCH(orders!$D152,products!$A$1:$A$49,0),MATCH(orders!L$1,products!$A$1:$G$1,0))</f>
        <v>12.95</v>
      </c>
      <c r="M152" s="6">
        <f t="shared" si="2"/>
        <v>12.95</v>
      </c>
      <c r="N152" t="str" cm="1">
        <f t="array" ref="N152">_xlfn.IFS( I152= "Rob", "Robusta", I152="Exc","Excelsa",I152="Ara","Arabica",I152="Lib", "Liberica")</f>
        <v>Liberica</v>
      </c>
      <c r="O152" t="str" cm="1">
        <f t="array" ref="O152">_xlfn.IFS(J152="M", "Medium",J152="L","Light",J152="D","Dark")</f>
        <v>Dark</v>
      </c>
      <c r="P152" t="str">
        <f>_xlfn.XLOOKUP(C152,customers!$A$1:$A$1001,customers!$I$1:$I$1001,,0)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8">
        <f>INDEX(products!$A$1:$G$49,MATCH(orders!$D153,products!$A$1:$A$49,0),MATCH(orders!K$1,products!$A$1:$G$1,0))</f>
        <v>1</v>
      </c>
      <c r="L153" s="6">
        <f>INDEX(products!$A$1:$G$49,MATCH(orders!$D153,products!$A$1:$A$49,0),MATCH(orders!L$1,products!$A$1:$G$1,0))</f>
        <v>11.25</v>
      </c>
      <c r="M153" s="6">
        <f t="shared" si="2"/>
        <v>33.75</v>
      </c>
      <c r="N153" t="str" cm="1">
        <f t="array" ref="N153">_xlfn.IFS( I153= "Rob", "Robusta", I153="Exc","Excelsa",I153="Ara","Arabica",I153="Lib", "Liberica")</f>
        <v>Arabica</v>
      </c>
      <c r="O153" t="str" cm="1">
        <f t="array" ref="O153">_xlfn.IFS(J153="M", "Medium",J153="L","Light",J153="D","Dark")</f>
        <v>Medium</v>
      </c>
      <c r="P153" t="str">
        <f>_xlfn.XLOOKUP(C153,customers!$A$1:$A$1001,customers!$I$1:$I$1001,,0)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8">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 I154= "Rob", "Robusta", I154="Exc","Excelsa",I154="Ara","Arabica",I154="Lib", "Liberica")</f>
        <v>Robusta</v>
      </c>
      <c r="O154" t="str" cm="1">
        <f t="array" ref="O154">_xlfn.IFS(J154="M", "Medium",J154="L","Light",J154="D","Dark")</f>
        <v>Medium</v>
      </c>
      <c r="P154" t="str">
        <f>_xlfn.XLOOKUP(C154,customers!$A$1:$A$1001,customers!$I$1:$I$1001,,0)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8">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 I155= "Rob", "Robusta", I155="Exc","Excelsa",I155="Ara","Arabica",I155="Lib", "Liberica")</f>
        <v>Robusta</v>
      </c>
      <c r="O155" t="str" cm="1">
        <f t="array" ref="O155">_xlfn.IFS(J155="M", "Medium",J155="L","Light",J155="D","Dark")</f>
        <v>Dark</v>
      </c>
      <c r="P155" t="str">
        <f>_xlfn.XLOOKUP(C155,customers!$A$1:$A$1001,customers!$I$1:$I$1001,,0)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8">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 I156= "Rob", "Robusta", I156="Exc","Excelsa",I156="Ara","Arabica",I156="Lib", "Liberica")</f>
        <v>Arabica</v>
      </c>
      <c r="O156" t="str" cm="1">
        <f t="array" ref="O156">_xlfn.IFS(J156="M", "Medium",J156="L","Light",J156="D","Dark")</f>
        <v>Dark</v>
      </c>
      <c r="P156" t="str">
        <f>_xlfn.XLOOKUP(C156,customers!$A$1:$A$1001,customers!$I$1:$I$1001,,0)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8">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 I157= "Rob", "Robusta", I157="Exc","Excelsa",I157="Ara","Arabica",I157="Lib", "Liberica")</f>
        <v>Arabica</v>
      </c>
      <c r="O157" t="str" cm="1">
        <f t="array" ref="O157">_xlfn.IFS(J157="M", "Medium",J157="L","Light",J157="D","Dark")</f>
        <v>Medium</v>
      </c>
      <c r="P157" t="str">
        <f>_xlfn.XLOOKUP(C157,customers!$A$1:$A$1001,customers!$I$1:$I$1001,,0)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8">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 I158= "Rob", "Robusta", I158="Exc","Excelsa",I158="Ara","Arabica",I158="Lib", "Liberica")</f>
        <v>Arabica</v>
      </c>
      <c r="O158" t="str" cm="1">
        <f t="array" ref="O158">_xlfn.IFS(J158="M", "Medium",J158="L","Light",J158="D","Dark")</f>
        <v>Medium</v>
      </c>
      <c r="P158" t="str">
        <f>_xlfn.XLOOKUP(C158,customers!$A$1:$A$1001,customers!$I$1:$I$1001,,0)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8">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 I159= "Rob", "Robusta", I159="Exc","Excelsa",I159="Ara","Arabica",I159="Lib", "Liberica")</f>
        <v>Robusta</v>
      </c>
      <c r="O159" t="str" cm="1">
        <f t="array" ref="O159">_xlfn.IFS(J159="M", "Medium",J159="L","Light",J159="D","Dark")</f>
        <v>Dark</v>
      </c>
      <c r="P159" t="str">
        <f>_xlfn.XLOOKUP(C159,customers!$A$1:$A$1001,customers!$I$1:$I$1001,,0)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8">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 I160= "Rob", "Robusta", I160="Exc","Excelsa",I160="Ara","Arabica",I160="Lib", "Liberica")</f>
        <v>Robusta</v>
      </c>
      <c r="O160" t="str" cm="1">
        <f t="array" ref="O160">_xlfn.IFS(J160="M", "Medium",J160="L","Light",J160="D","Dark")</f>
        <v>Dark</v>
      </c>
      <c r="P160" t="str">
        <f>_xlfn.XLOOKUP(C160,customers!$A$1:$A$1001,customers!$I$1:$I$1001,,0)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8">
        <f>INDEX(products!$A$1:$G$49,MATCH(orders!$D161,products!$A$1:$A$49,0),MATCH(orders!K$1,products!$A$1:$G$1,0))</f>
        <v>2.5</v>
      </c>
      <c r="L161" s="6">
        <f>INDEX(products!$A$1:$G$49,MATCH(orders!$D161,products!$A$1:$A$49,0),MATCH(orders!L$1,products!$A$1:$G$1,0))</f>
        <v>36.454999999999998</v>
      </c>
      <c r="M161" s="6">
        <f t="shared" si="2"/>
        <v>218.73</v>
      </c>
      <c r="N161" t="str" cm="1">
        <f t="array" ref="N161">_xlfn.IFS( I161= "Rob", "Robusta", I161="Exc","Excelsa",I161="Ara","Arabica",I161="Lib", "Liberica")</f>
        <v>Liberica</v>
      </c>
      <c r="O161" t="str" cm="1">
        <f t="array" ref="O161">_xlfn.IFS(J161="M", "Medium",J161="L","Light",J161="D","Dark")</f>
        <v>Light</v>
      </c>
      <c r="P161" t="str">
        <f>_xlfn.XLOOKUP(C161,customers!$A$1:$A$1001,customers!$I$1:$I$1001,,0)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8">
        <f>INDEX(products!$A$1:$G$49,MATCH(orders!$D162,products!$A$1:$A$49,0),MATCH(orders!K$1,products!$A$1:$G$1,0))</f>
        <v>0.5</v>
      </c>
      <c r="L162" s="6">
        <f>INDEX(products!$A$1:$G$49,MATCH(orders!$D162,products!$A$1:$A$49,0),MATCH(orders!L$1,products!$A$1:$G$1,0))</f>
        <v>8.25</v>
      </c>
      <c r="M162" s="6">
        <f t="shared" si="2"/>
        <v>33</v>
      </c>
      <c r="N162" t="str" cm="1">
        <f t="array" ref="N162">_xlfn.IFS( I162= "Rob", "Robusta", I162="Exc","Excelsa",I162="Ara","Arabica",I162="Lib", "Liberica")</f>
        <v>Excelsa</v>
      </c>
      <c r="O162" t="str" cm="1">
        <f t="array" ref="O162">_xlfn.IFS(J162="M", "Medium",J162="L","Light",J162="D","Dark")</f>
        <v>Medium</v>
      </c>
      <c r="P162" t="str">
        <f>_xlfn.XLOOKUP(C162,customers!$A$1:$A$1001,customers!$I$1:$I$1001,,0)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8">
        <f>INDEX(products!$A$1:$G$49,MATCH(orders!$D163,products!$A$1:$A$49,0),MATCH(orders!K$1,products!$A$1:$G$1,0))</f>
        <v>0.5</v>
      </c>
      <c r="L163" s="6">
        <f>INDEX(products!$A$1:$G$49,MATCH(orders!$D163,products!$A$1:$A$49,0),MATCH(orders!L$1,products!$A$1:$G$1,0))</f>
        <v>7.77</v>
      </c>
      <c r="M163" s="6">
        <f t="shared" si="2"/>
        <v>23.31</v>
      </c>
      <c r="N163" t="str" cm="1">
        <f t="array" ref="N163">_xlfn.IFS( I163= "Rob", "Robusta", I163="Exc","Excelsa",I163="Ara","Arabica",I163="Lib", "Liberica")</f>
        <v>Arabica</v>
      </c>
      <c r="O163" t="str" cm="1">
        <f t="array" ref="O163">_xlfn.IFS(J163="M", "Medium",J163="L","Light",J163="D","Dark")</f>
        <v>Light</v>
      </c>
      <c r="P163" t="str">
        <f>_xlfn.XLOOKUP(C163,customers!$A$1:$A$1001,customers!$I$1:$I$1001,,0)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8">
        <f>INDEX(products!$A$1:$G$49,MATCH(orders!$D164,products!$A$1:$A$49,0),MATCH(orders!K$1,products!$A$1:$G$1,0))</f>
        <v>0.5</v>
      </c>
      <c r="L164" s="6">
        <f>INDEX(products!$A$1:$G$49,MATCH(orders!$D164,products!$A$1:$A$49,0),MATCH(orders!L$1,products!$A$1:$G$1,0))</f>
        <v>7.29</v>
      </c>
      <c r="M164" s="6">
        <f t="shared" si="2"/>
        <v>21.87</v>
      </c>
      <c r="N164" t="str" cm="1">
        <f t="array" ref="N164">_xlfn.IFS( I164= "Rob", "Robusta", I164="Exc","Excelsa",I164="Ara","Arabica",I164="Lib", "Liberica")</f>
        <v>Excelsa</v>
      </c>
      <c r="O164" t="str" cm="1">
        <f t="array" ref="O164">_xlfn.IFS(J164="M", "Medium",J164="L","Light",J164="D","Dark")</f>
        <v>Dark</v>
      </c>
      <c r="P164" t="str">
        <f>_xlfn.XLOOKUP(C164,customers!$A$1:$A$1001,customers!$I$1:$I$1001,,0)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8">
        <f>INDEX(products!$A$1:$G$49,MATCH(orders!$D165,products!$A$1:$A$49,0),MATCH(orders!K$1,products!$A$1:$G$1,0))</f>
        <v>0.2</v>
      </c>
      <c r="L165" s="6">
        <f>INDEX(products!$A$1:$G$49,MATCH(orders!$D165,products!$A$1:$A$49,0),MATCH(orders!L$1,products!$A$1:$G$1,0))</f>
        <v>2.6849999999999996</v>
      </c>
      <c r="M165" s="6">
        <f t="shared" si="2"/>
        <v>16.11</v>
      </c>
      <c r="N165" t="str" cm="1">
        <f t="array" ref="N165">_xlfn.IFS( I165= "Rob", "Robusta", I165="Exc","Excelsa",I165="Ara","Arabica",I165="Lib", "Liberica")</f>
        <v>Robusta</v>
      </c>
      <c r="O165" t="str" cm="1">
        <f t="array" ref="O165">_xlfn.IFS(J165="M", "Medium",J165="L","Light",J165="D","Dark")</f>
        <v>Dark</v>
      </c>
      <c r="P165" t="str">
        <f>_xlfn.XLOOKUP(C165,customers!$A$1:$A$1001,customers!$I$1:$I$1001,,0)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8">
        <f>INDEX(products!$A$1:$G$49,MATCH(orders!$D166,products!$A$1:$A$49,0),MATCH(orders!K$1,products!$A$1:$G$1,0))</f>
        <v>0.5</v>
      </c>
      <c r="L166" s="6">
        <f>INDEX(products!$A$1:$G$49,MATCH(orders!$D166,products!$A$1:$A$49,0),MATCH(orders!L$1,products!$A$1:$G$1,0))</f>
        <v>7.29</v>
      </c>
      <c r="M166" s="6">
        <f t="shared" si="2"/>
        <v>29.16</v>
      </c>
      <c r="N166" t="str" cm="1">
        <f t="array" ref="N166">_xlfn.IFS( I166= "Rob", "Robusta", I166="Exc","Excelsa",I166="Ara","Arabica",I166="Lib", "Liberica")</f>
        <v>Excelsa</v>
      </c>
      <c r="O166" t="str" cm="1">
        <f t="array" ref="O166">_xlfn.IFS(J166="M", "Medium",J166="L","Light",J166="D","Dark")</f>
        <v>Dark</v>
      </c>
      <c r="P166" t="str">
        <f>_xlfn.XLOOKUP(C166,customers!$A$1:$A$1001,customers!$I$1:$I$1001,,0)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8">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 I167= "Rob", "Robusta", I167="Exc","Excelsa",I167="Ara","Arabica",I167="Lib", "Liberica")</f>
        <v>Robusta</v>
      </c>
      <c r="O167" t="str" cm="1">
        <f t="array" ref="O167">_xlfn.IFS(J167="M", "Medium",J167="L","Light",J167="D","Dark")</f>
        <v>Dark</v>
      </c>
      <c r="P167" t="str">
        <f>_xlfn.XLOOKUP(C167,customers!$A$1:$A$1001,customers!$I$1:$I$1001,,0)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8">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 I168= "Rob", "Robusta", I168="Exc","Excelsa",I168="Ara","Arabica",I168="Lib", "Liberica")</f>
        <v>Robusta</v>
      </c>
      <c r="O168" t="str" cm="1">
        <f t="array" ref="O168">_xlfn.IFS(J168="M", "Medium",J168="L","Light",J168="D","Dark")</f>
        <v>Dark</v>
      </c>
      <c r="P168" t="str">
        <f>_xlfn.XLOOKUP(C168,customers!$A$1:$A$1001,customers!$I$1:$I$1001,,0)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8">
        <f>INDEX(products!$A$1:$G$49,MATCH(orders!$D169,products!$A$1:$A$49,0),MATCH(orders!K$1,products!$A$1:$G$1,0))</f>
        <v>0.5</v>
      </c>
      <c r="L169" s="6">
        <f>INDEX(products!$A$1:$G$49,MATCH(orders!$D169,products!$A$1:$A$49,0),MATCH(orders!L$1,products!$A$1:$G$1,0))</f>
        <v>8.25</v>
      </c>
      <c r="M169" s="6">
        <f t="shared" si="2"/>
        <v>41.25</v>
      </c>
      <c r="N169" t="str" cm="1">
        <f t="array" ref="N169">_xlfn.IFS( I169= "Rob", "Robusta", I169="Exc","Excelsa",I169="Ara","Arabica",I169="Lib", "Liberica")</f>
        <v>Excelsa</v>
      </c>
      <c r="O169" t="str" cm="1">
        <f t="array" ref="O169">_xlfn.IFS(J169="M", "Medium",J169="L","Light",J169="D","Dark")</f>
        <v>Medium</v>
      </c>
      <c r="P169" t="str">
        <f>_xlfn.XLOOKUP(C169,customers!$A$1:$A$1001,customers!$I$1:$I$1001,,0)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8">
        <f>INDEX(products!$A$1:$G$49,MATCH(orders!$D170,products!$A$1:$A$49,0),MATCH(orders!K$1,products!$A$1:$G$1,0))</f>
        <v>0.5</v>
      </c>
      <c r="L170" s="6">
        <f>INDEX(products!$A$1:$G$49,MATCH(orders!$D170,products!$A$1:$A$49,0),MATCH(orders!L$1,products!$A$1:$G$1,0))</f>
        <v>6.75</v>
      </c>
      <c r="M170" s="6">
        <f t="shared" si="2"/>
        <v>40.5</v>
      </c>
      <c r="N170" t="str" cm="1">
        <f t="array" ref="N170">_xlfn.IFS( I170= "Rob", "Robusta", I170="Exc","Excelsa",I170="Ara","Arabica",I170="Lib", "Liberica")</f>
        <v>Arabica</v>
      </c>
      <c r="O170" t="str" cm="1">
        <f t="array" ref="O170">_xlfn.IFS(J170="M", "Medium",J170="L","Light",J170="D","Dark")</f>
        <v>Medium</v>
      </c>
      <c r="P170" t="str">
        <f>_xlfn.XLOOKUP(C170,customers!$A$1:$A$1001,customers!$I$1:$I$1001,,0)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8">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 I171= "Rob", "Robusta", I171="Exc","Excelsa",I171="Ara","Arabica",I171="Lib", "Liberica")</f>
        <v>Robusta</v>
      </c>
      <c r="O171" t="str" cm="1">
        <f t="array" ref="O171">_xlfn.IFS(J171="M", "Medium",J171="L","Light",J171="D","Dark")</f>
        <v>Dark</v>
      </c>
      <c r="P171" t="str">
        <f>_xlfn.XLOOKUP(C171,customers!$A$1:$A$1001,customers!$I$1:$I$1001,,0)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8">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 I172= "Rob", "Robusta", I172="Exc","Excelsa",I172="Ara","Arabica",I172="Lib", "Liberica")</f>
        <v>Excelsa</v>
      </c>
      <c r="O172" t="str" cm="1">
        <f t="array" ref="O172">_xlfn.IFS(J172="M", "Medium",J172="L","Light",J172="D","Dark")</f>
        <v>Light</v>
      </c>
      <c r="P172" t="str">
        <f>_xlfn.XLOOKUP(C172,customers!$A$1:$A$1001,customers!$I$1:$I$1001,,0)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8">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 I173= "Rob", "Robusta", I173="Exc","Excelsa",I173="Ara","Arabica",I173="Lib", "Liberica")</f>
        <v>Excelsa</v>
      </c>
      <c r="O173" t="str" cm="1">
        <f t="array" ref="O173">_xlfn.IFS(J173="M", "Medium",J173="L","Light",J173="D","Dark")</f>
        <v>Medium</v>
      </c>
      <c r="P173" t="str">
        <f>_xlfn.XLOOKUP(C173,customers!$A$1:$A$1001,customers!$I$1:$I$1001,,0)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8">
        <f>INDEX(products!$A$1:$G$49,MATCH(orders!$D174,products!$A$1:$A$49,0),MATCH(orders!K$1,products!$A$1:$G$1,0))</f>
        <v>0.5</v>
      </c>
      <c r="L174" s="6">
        <f>INDEX(products!$A$1:$G$49,MATCH(orders!$D174,products!$A$1:$A$49,0),MATCH(orders!L$1,products!$A$1:$G$1,0))</f>
        <v>7.29</v>
      </c>
      <c r="M174" s="6">
        <f t="shared" si="2"/>
        <v>21.87</v>
      </c>
      <c r="N174" t="str" cm="1">
        <f t="array" ref="N174">_xlfn.IFS( I174= "Rob", "Robusta", I174="Exc","Excelsa",I174="Ara","Arabica",I174="Lib", "Liberica")</f>
        <v>Excelsa</v>
      </c>
      <c r="O174" t="str" cm="1">
        <f t="array" ref="O174">_xlfn.IFS(J174="M", "Medium",J174="L","Light",J174="D","Dark")</f>
        <v>Dark</v>
      </c>
      <c r="P174" t="str">
        <f>_xlfn.XLOOKUP(C174,customers!$A$1:$A$1001,customers!$I$1:$I$1001,,0)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8">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 I175= "Rob", "Robusta", I175="Exc","Excelsa",I175="Ara","Arabica",I175="Lib", "Liberica")</f>
        <v>Robusta</v>
      </c>
      <c r="O175" t="str" cm="1">
        <f t="array" ref="O175">_xlfn.IFS(J175="M", "Medium",J175="L","Light",J175="D","Dark")</f>
        <v>Medium</v>
      </c>
      <c r="P175" t="str">
        <f>_xlfn.XLOOKUP(C175,customers!$A$1:$A$1001,customers!$I$1:$I$1001,,0)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8">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 I176= "Rob", "Robusta", I176="Exc","Excelsa",I176="Ara","Arabica",I176="Lib", "Liberica")</f>
        <v>Excelsa</v>
      </c>
      <c r="O176" t="str" cm="1">
        <f t="array" ref="O176">_xlfn.IFS(J176="M", "Medium",J176="L","Light",J176="D","Dark")</f>
        <v>Light</v>
      </c>
      <c r="P176" t="str">
        <f>_xlfn.XLOOKUP(C176,customers!$A$1:$A$1001,customers!$I$1:$I$1001,,0)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8">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 I177= "Rob", "Robusta", I177="Exc","Excelsa",I177="Ara","Arabica",I177="Lib", "Liberica")</f>
        <v>Excelsa</v>
      </c>
      <c r="O177" t="str" cm="1">
        <f t="array" ref="O177">_xlfn.IFS(J177="M", "Medium",J177="L","Light",J177="D","Dark")</f>
        <v>Medium</v>
      </c>
      <c r="P177" t="str">
        <f>_xlfn.XLOOKUP(C177,customers!$A$1:$A$1001,customers!$I$1:$I$1001,,0)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8">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 I178= "Rob", "Robusta", I178="Exc","Excelsa",I178="Ara","Arabica",I178="Lib", "Liberica")</f>
        <v>Excelsa</v>
      </c>
      <c r="O178" t="str" cm="1">
        <f t="array" ref="O178">_xlfn.IFS(J178="M", "Medium",J178="L","Light",J178="D","Dark")</f>
        <v>Light</v>
      </c>
      <c r="P178" t="str">
        <f>_xlfn.XLOOKUP(C178,customers!$A$1:$A$1001,customers!$I$1:$I$1001,,0)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8">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 I179= "Rob", "Robusta", I179="Exc","Excelsa",I179="Ara","Arabica",I179="Lib", "Liberica")</f>
        <v>Robusta</v>
      </c>
      <c r="O179" t="str" cm="1">
        <f t="array" ref="O179">_xlfn.IFS(J179="M", "Medium",J179="L","Light",J179="D","Dark")</f>
        <v>Light</v>
      </c>
      <c r="P179" t="str">
        <f>_xlfn.XLOOKUP(C179,customers!$A$1:$A$1001,customers!$I$1:$I$1001,,0)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8">
        <f>INDEX(products!$A$1:$G$49,MATCH(orders!$D180,products!$A$1:$A$49,0),MATCH(orders!K$1,products!$A$1:$G$1,0))</f>
        <v>1</v>
      </c>
      <c r="L180" s="6">
        <f>INDEX(products!$A$1:$G$49,MATCH(orders!$D180,products!$A$1:$A$49,0),MATCH(orders!L$1,products!$A$1:$G$1,0))</f>
        <v>12.95</v>
      </c>
      <c r="M180" s="6">
        <f t="shared" si="2"/>
        <v>25.9</v>
      </c>
      <c r="N180" t="str" cm="1">
        <f t="array" ref="N180">_xlfn.IFS( I180= "Rob", "Robusta", I180="Exc","Excelsa",I180="Ara","Arabica",I180="Lib", "Liberica")</f>
        <v>Arabica</v>
      </c>
      <c r="O180" t="str" cm="1">
        <f t="array" ref="O180">_xlfn.IFS(J180="M", "Medium",J180="L","Light",J180="D","Dark")</f>
        <v>Light</v>
      </c>
      <c r="P180" t="str">
        <f>_xlfn.XLOOKUP(C180,customers!$A$1:$A$1001,customers!$I$1:$I$1001,,0)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8">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 I181= "Rob", "Robusta", I181="Exc","Excelsa",I181="Ara","Arabica",I181="Lib", "Liberica")</f>
        <v>Arabica</v>
      </c>
      <c r="O181" t="str" cm="1">
        <f t="array" ref="O181">_xlfn.IFS(J181="M", "Medium",J181="L","Light",J181="D","Dark")</f>
        <v>Dark</v>
      </c>
      <c r="P181" t="str">
        <f>_xlfn.XLOOKUP(C181,customers!$A$1:$A$1001,customers!$I$1:$I$1001,,0)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8">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 I182= "Rob", "Robusta", I182="Exc","Excelsa",I182="Ara","Arabica",I182="Lib", "Liberica")</f>
        <v>Excelsa</v>
      </c>
      <c r="O182" t="str" cm="1">
        <f t="array" ref="O182">_xlfn.IFS(J182="M", "Medium",J182="L","Light",J182="D","Dark")</f>
        <v>Light</v>
      </c>
      <c r="P182" t="str">
        <f>_xlfn.XLOOKUP(C182,customers!$A$1:$A$1001,customers!$I$1:$I$1001,,0)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8">
        <f>INDEX(products!$A$1:$G$49,MATCH(orders!$D183,products!$A$1:$A$49,0),MATCH(orders!K$1,products!$A$1:$G$1,0))</f>
        <v>0.5</v>
      </c>
      <c r="L183" s="6">
        <f>INDEX(products!$A$1:$G$49,MATCH(orders!$D183,products!$A$1:$A$49,0),MATCH(orders!L$1,products!$A$1:$G$1,0))</f>
        <v>5.97</v>
      </c>
      <c r="M183" s="6">
        <f t="shared" si="2"/>
        <v>29.849999999999998</v>
      </c>
      <c r="N183" t="str" cm="1">
        <f t="array" ref="N183">_xlfn.IFS( I183= "Rob", "Robusta", I183="Exc","Excelsa",I183="Ara","Arabica",I183="Lib", "Liberica")</f>
        <v>Arabica</v>
      </c>
      <c r="O183" t="str" cm="1">
        <f t="array" ref="O183">_xlfn.IFS(J183="M", "Medium",J183="L","Light",J183="D","Dark")</f>
        <v>Dark</v>
      </c>
      <c r="P183" t="str">
        <f>_xlfn.XLOOKUP(C183,customers!$A$1:$A$1001,customers!$I$1:$I$1001,,0)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8">
        <f>INDEX(products!$A$1:$G$49,MATCH(orders!$D184,products!$A$1:$A$49,0),MATCH(orders!K$1,products!$A$1:$G$1,0))</f>
        <v>0.5</v>
      </c>
      <c r="L184" s="6">
        <f>INDEX(products!$A$1:$G$49,MATCH(orders!$D184,products!$A$1:$A$49,0),MATCH(orders!L$1,products!$A$1:$G$1,0))</f>
        <v>5.3699999999999992</v>
      </c>
      <c r="M184" s="6">
        <f t="shared" si="2"/>
        <v>32.22</v>
      </c>
      <c r="N184" t="str" cm="1">
        <f t="array" ref="N184">_xlfn.IFS( I184= "Rob", "Robusta", I184="Exc","Excelsa",I184="Ara","Arabica",I184="Lib", "Liberica")</f>
        <v>Robusta</v>
      </c>
      <c r="O184" t="str" cm="1">
        <f t="array" ref="O184">_xlfn.IFS(J184="M", "Medium",J184="L","Light",J184="D","Dark")</f>
        <v>Dark</v>
      </c>
      <c r="P184" t="str">
        <f>_xlfn.XLOOKUP(C184,customers!$A$1:$A$1001,customers!$I$1:$I$1001,,0)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8">
        <f>INDEX(products!$A$1:$G$49,MATCH(orders!$D185,products!$A$1:$A$49,0),MATCH(orders!K$1,products!$A$1:$G$1,0))</f>
        <v>0.2</v>
      </c>
      <c r="L185" s="6">
        <f>INDEX(products!$A$1:$G$49,MATCH(orders!$D185,products!$A$1:$A$49,0),MATCH(orders!L$1,products!$A$1:$G$1,0))</f>
        <v>4.125</v>
      </c>
      <c r="M185" s="6">
        <f t="shared" si="2"/>
        <v>8.25</v>
      </c>
      <c r="N185" t="str" cm="1">
        <f t="array" ref="N185">_xlfn.IFS( I185= "Rob", "Robusta", I185="Exc","Excelsa",I185="Ara","Arabica",I185="Lib", "Liberica")</f>
        <v>Excelsa</v>
      </c>
      <c r="O185" t="str" cm="1">
        <f t="array" ref="O185">_xlfn.IFS(J185="M", "Medium",J185="L","Light",J185="D","Dark")</f>
        <v>Medium</v>
      </c>
      <c r="P185" t="str">
        <f>_xlfn.XLOOKUP(C185,customers!$A$1:$A$1001,customers!$I$1:$I$1001,,0)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8">
        <f>INDEX(products!$A$1:$G$49,MATCH(orders!$D186,products!$A$1:$A$49,0),MATCH(orders!K$1,products!$A$1:$G$1,0))</f>
        <v>0.5</v>
      </c>
      <c r="L186" s="6">
        <f>INDEX(products!$A$1:$G$49,MATCH(orders!$D186,products!$A$1:$A$49,0),MATCH(orders!L$1,products!$A$1:$G$1,0))</f>
        <v>7.77</v>
      </c>
      <c r="M186" s="6">
        <f t="shared" si="2"/>
        <v>31.08</v>
      </c>
      <c r="N186" t="str" cm="1">
        <f t="array" ref="N186">_xlfn.IFS( I186= "Rob", "Robusta", I186="Exc","Excelsa",I186="Ara","Arabica",I186="Lib", "Liberica")</f>
        <v>Arabica</v>
      </c>
      <c r="O186" t="str" cm="1">
        <f t="array" ref="O186">_xlfn.IFS(J186="M", "Medium",J186="L","Light",J186="D","Dark")</f>
        <v>Light</v>
      </c>
      <c r="P186" t="str">
        <f>_xlfn.XLOOKUP(C186,customers!$A$1:$A$1001,customers!$I$1:$I$1001,,0)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8">
        <f>INDEX(products!$A$1:$G$49,MATCH(orders!$D187,products!$A$1:$A$49,0),MATCH(orders!K$1,products!$A$1:$G$1,0))</f>
        <v>0.5</v>
      </c>
      <c r="L187" s="6">
        <f>INDEX(products!$A$1:$G$49,MATCH(orders!$D187,products!$A$1:$A$49,0),MATCH(orders!L$1,products!$A$1:$G$1,0))</f>
        <v>7.29</v>
      </c>
      <c r="M187" s="6">
        <f t="shared" si="2"/>
        <v>36.450000000000003</v>
      </c>
      <c r="N187" t="str" cm="1">
        <f t="array" ref="N187">_xlfn.IFS( I187= "Rob", "Robusta", I187="Exc","Excelsa",I187="Ara","Arabica",I187="Lib", "Liberica")</f>
        <v>Excelsa</v>
      </c>
      <c r="O187" t="str" cm="1">
        <f t="array" ref="O187">_xlfn.IFS(J187="M", "Medium",J187="L","Light",J187="D","Dark")</f>
        <v>Dark</v>
      </c>
      <c r="P187" t="str">
        <f>_xlfn.XLOOKUP(C187,customers!$A$1:$A$1001,customers!$I$1:$I$1001,,0)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8">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 I188= "Rob", "Robusta", I188="Exc","Excelsa",I188="Ara","Arabica",I188="Lib", "Liberica")</f>
        <v>Robusta</v>
      </c>
      <c r="O188" t="str" cm="1">
        <f t="array" ref="O188">_xlfn.IFS(J188="M", "Medium",J188="L","Light",J188="D","Dark")</f>
        <v>Medium</v>
      </c>
      <c r="P188" t="str">
        <f>_xlfn.XLOOKUP(C188,customers!$A$1:$A$1001,customers!$I$1:$I$1001,,0)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8">
        <f>INDEX(products!$A$1:$G$49,MATCH(orders!$D189,products!$A$1:$A$49,0),MATCH(orders!K$1,products!$A$1:$G$1,0))</f>
        <v>0.5</v>
      </c>
      <c r="L189" s="6">
        <f>INDEX(products!$A$1:$G$49,MATCH(orders!$D189,products!$A$1:$A$49,0),MATCH(orders!L$1,products!$A$1:$G$1,0))</f>
        <v>8.73</v>
      </c>
      <c r="M189" s="6">
        <f t="shared" si="2"/>
        <v>43.650000000000006</v>
      </c>
      <c r="N189" t="str" cm="1">
        <f t="array" ref="N189">_xlfn.IFS( I189= "Rob", "Robusta", I189="Exc","Excelsa",I189="Ara","Arabica",I189="Lib", "Liberica")</f>
        <v>Liberica</v>
      </c>
      <c r="O189" t="str" cm="1">
        <f t="array" ref="O189">_xlfn.IFS(J189="M", "Medium",J189="L","Light",J189="D","Dark")</f>
        <v>Medium</v>
      </c>
      <c r="P189" t="str">
        <f>_xlfn.XLOOKUP(C189,customers!$A$1:$A$1001,customers!$I$1:$I$1001,,0)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8">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 I190= "Rob", "Robusta", I190="Exc","Excelsa",I190="Ara","Arabica",I190="Lib", "Liberica")</f>
        <v>Excelsa</v>
      </c>
      <c r="O190" t="str" cm="1">
        <f t="array" ref="O190">_xlfn.IFS(J190="M", "Medium",J190="L","Light",J190="D","Dark")</f>
        <v>Light</v>
      </c>
      <c r="P190" t="str">
        <f>_xlfn.XLOOKUP(C190,customers!$A$1:$A$1001,customers!$I$1:$I$1001,,0)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8">
        <f>INDEX(products!$A$1:$G$49,MATCH(orders!$D191,products!$A$1:$A$49,0),MATCH(orders!K$1,products!$A$1:$G$1,0))</f>
        <v>1</v>
      </c>
      <c r="L191" s="6">
        <f>INDEX(products!$A$1:$G$49,MATCH(orders!$D191,products!$A$1:$A$49,0),MATCH(orders!L$1,products!$A$1:$G$1,0))</f>
        <v>14.55</v>
      </c>
      <c r="M191" s="6">
        <f t="shared" si="2"/>
        <v>43.650000000000006</v>
      </c>
      <c r="N191" t="str" cm="1">
        <f t="array" ref="N191">_xlfn.IFS( I191= "Rob", "Robusta", I191="Exc","Excelsa",I191="Ara","Arabica",I191="Lib", "Liberica")</f>
        <v>Liberica</v>
      </c>
      <c r="O191" t="str" cm="1">
        <f t="array" ref="O191">_xlfn.IFS(J191="M", "Medium",J191="L","Light",J191="D","Dark")</f>
        <v>Medium</v>
      </c>
      <c r="P191" t="str">
        <f>_xlfn.XLOOKUP(C191,customers!$A$1:$A$1001,customers!$I$1:$I$1001,,0)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8">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 I192= "Rob", "Robusta", I192="Exc","Excelsa",I192="Ara","Arabica",I192="Lib", "Liberica")</f>
        <v>Liberica</v>
      </c>
      <c r="O192" t="str" cm="1">
        <f t="array" ref="O192">_xlfn.IFS(J192="M", "Medium",J192="L","Light",J192="D","Dark")</f>
        <v>Medium</v>
      </c>
      <c r="P192" t="str">
        <f>_xlfn.XLOOKUP(C192,customers!$A$1:$A$1001,customers!$I$1:$I$1001,,0)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8">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 I193= "Rob", "Robusta", I193="Exc","Excelsa",I193="Ara","Arabica",I193="Lib", "Liberica")</f>
        <v>Liberica</v>
      </c>
      <c r="O193" t="str" cm="1">
        <f t="array" ref="O193">_xlfn.IFS(J193="M", "Medium",J193="L","Light",J193="D","Dark")</f>
        <v>Dark</v>
      </c>
      <c r="P193" t="str">
        <f>_xlfn.XLOOKUP(C193,customers!$A$1:$A$1001,customers!$I$1:$I$1001,,0)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8">
        <f>INDEX(products!$A$1:$G$49,MATCH(orders!$D194,products!$A$1:$A$49,0),MATCH(orders!K$1,products!$A$1:$G$1,0))</f>
        <v>1</v>
      </c>
      <c r="L194" s="6">
        <f>INDEX(products!$A$1:$G$49,MATCH(orders!$D194,products!$A$1:$A$49,0),MATCH(orders!L$1,products!$A$1:$G$1,0))</f>
        <v>12.15</v>
      </c>
      <c r="M194" s="6">
        <f t="shared" ref="M194:M257" si="3">L194*E194</f>
        <v>72.900000000000006</v>
      </c>
      <c r="N194" t="str" cm="1">
        <f t="array" ref="N194">_xlfn.IFS( I194= "Rob", "Robusta", I194="Exc","Excelsa",I194="Ara","Arabica",I194="Lib", "Liberica")</f>
        <v>Excelsa</v>
      </c>
      <c r="O194" t="str" cm="1">
        <f t="array" ref="O194">_xlfn.IFS(J194="M", "Medium",J194="L","Light",J194="D","Dark")</f>
        <v>Dark</v>
      </c>
      <c r="P194" t="str">
        <f>_xlfn.XLOOKUP(C194,customers!$A$1:$A$1001,customers!$I$1:$I$1001,,0)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8">
        <f>INDEX(products!$A$1:$G$49,MATCH(orders!$D195,products!$A$1:$A$49,0),MATCH(orders!K$1,products!$A$1:$G$1,0))</f>
        <v>1</v>
      </c>
      <c r="L195" s="6">
        <f>INDEX(products!$A$1:$G$49,MATCH(orders!$D195,products!$A$1:$A$49,0),MATCH(orders!L$1,products!$A$1:$G$1,0))</f>
        <v>14.85</v>
      </c>
      <c r="M195" s="6">
        <f t="shared" si="3"/>
        <v>44.55</v>
      </c>
      <c r="N195" t="str" cm="1">
        <f t="array" ref="N195">_xlfn.IFS( I195= "Rob", "Robusta", I195="Exc","Excelsa",I195="Ara","Arabica",I195="Lib", "Liberica")</f>
        <v>Excelsa</v>
      </c>
      <c r="O195" t="str" cm="1">
        <f t="array" ref="O195">_xlfn.IFS(J195="M", "Medium",J195="L","Light",J195="D","Dark")</f>
        <v>Light</v>
      </c>
      <c r="P195" t="str">
        <f>_xlfn.XLOOKUP(C195,customers!$A$1:$A$1001,customers!$I$1:$I$1001,,0)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8">
        <f>INDEX(products!$A$1:$G$49,MATCH(orders!$D196,products!$A$1:$A$49,0),MATCH(orders!K$1,products!$A$1:$G$1,0))</f>
        <v>0.5</v>
      </c>
      <c r="L196" s="6">
        <f>INDEX(products!$A$1:$G$49,MATCH(orders!$D196,products!$A$1:$A$49,0),MATCH(orders!L$1,products!$A$1:$G$1,0))</f>
        <v>7.29</v>
      </c>
      <c r="M196" s="6">
        <f t="shared" si="3"/>
        <v>36.450000000000003</v>
      </c>
      <c r="N196" t="str" cm="1">
        <f t="array" ref="N196">_xlfn.IFS( I196= "Rob", "Robusta", I196="Exc","Excelsa",I196="Ara","Arabica",I196="Lib", "Liberica")</f>
        <v>Excelsa</v>
      </c>
      <c r="O196" t="str" cm="1">
        <f t="array" ref="O196">_xlfn.IFS(J196="M", "Medium",J196="L","Light",J196="D","Dark")</f>
        <v>Dark</v>
      </c>
      <c r="P196" t="str">
        <f>_xlfn.XLOOKUP(C196,customers!$A$1:$A$1001,customers!$I$1:$I$1001,,0)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8">
        <f>INDEX(products!$A$1:$G$49,MATCH(orders!$D197,products!$A$1:$A$49,0),MATCH(orders!K$1,products!$A$1:$G$1,0))</f>
        <v>1</v>
      </c>
      <c r="L197" s="6">
        <f>INDEX(products!$A$1:$G$49,MATCH(orders!$D197,products!$A$1:$A$49,0),MATCH(orders!L$1,products!$A$1:$G$1,0))</f>
        <v>12.95</v>
      </c>
      <c r="M197" s="6">
        <f t="shared" si="3"/>
        <v>38.849999999999994</v>
      </c>
      <c r="N197" t="str" cm="1">
        <f t="array" ref="N197">_xlfn.IFS( I197= "Rob", "Robusta", I197="Exc","Excelsa",I197="Ara","Arabica",I197="Lib", "Liberica")</f>
        <v>Arabica</v>
      </c>
      <c r="O197" t="str" cm="1">
        <f t="array" ref="O197">_xlfn.IFS(J197="M", "Medium",J197="L","Light",J197="D","Dark")</f>
        <v>Light</v>
      </c>
      <c r="P197" t="str">
        <f>_xlfn.XLOOKUP(C197,customers!$A$1:$A$1001,customers!$I$1:$I$1001,,0)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8">
        <f>INDEX(products!$A$1:$G$49,MATCH(orders!$D198,products!$A$1:$A$49,0),MATCH(orders!K$1,products!$A$1:$G$1,0))</f>
        <v>0.5</v>
      </c>
      <c r="L198" s="6">
        <f>INDEX(products!$A$1:$G$49,MATCH(orders!$D198,products!$A$1:$A$49,0),MATCH(orders!L$1,products!$A$1:$G$1,0))</f>
        <v>8.91</v>
      </c>
      <c r="M198" s="6">
        <f t="shared" si="3"/>
        <v>53.46</v>
      </c>
      <c r="N198" t="str" cm="1">
        <f t="array" ref="N198">_xlfn.IFS( I198= "Rob", "Robusta", I198="Exc","Excelsa",I198="Ara","Arabica",I198="Lib", "Liberica")</f>
        <v>Excelsa</v>
      </c>
      <c r="O198" t="str" cm="1">
        <f t="array" ref="O198">_xlfn.IFS(J198="M", "Medium",J198="L","Light",J198="D","Dark")</f>
        <v>Light</v>
      </c>
      <c r="P198" t="str">
        <f>_xlfn.XLOOKUP(C198,customers!$A$1:$A$1001,customers!$I$1:$I$1001,,0)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8">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 I199= "Rob", "Robusta", I199="Exc","Excelsa",I199="Ara","Arabica",I199="Lib", "Liberica")</f>
        <v>Liberica</v>
      </c>
      <c r="O199" t="str" cm="1">
        <f t="array" ref="O199">_xlfn.IFS(J199="M", "Medium",J199="L","Light",J199="D","Dark")</f>
        <v>Dark</v>
      </c>
      <c r="P199" t="str">
        <f>_xlfn.XLOOKUP(C199,customers!$A$1:$A$1001,customers!$I$1:$I$1001,,0)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8">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 I200= "Rob", "Robusta", I200="Exc","Excelsa",I200="Ara","Arabica",I200="Lib", "Liberica")</f>
        <v>Liberica</v>
      </c>
      <c r="O200" t="str" cm="1">
        <f t="array" ref="O200">_xlfn.IFS(J200="M", "Medium",J200="L","Light",J200="D","Dark")</f>
        <v>Dark</v>
      </c>
      <c r="P200" t="str">
        <f>_xlfn.XLOOKUP(C200,customers!$A$1:$A$1001,customers!$I$1:$I$1001,,0)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8">
        <f>INDEX(products!$A$1:$G$49,MATCH(orders!$D201,products!$A$1:$A$49,0),MATCH(orders!K$1,products!$A$1:$G$1,0))</f>
        <v>0.5</v>
      </c>
      <c r="L201" s="6">
        <f>INDEX(products!$A$1:$G$49,MATCH(orders!$D201,products!$A$1:$A$49,0),MATCH(orders!L$1,products!$A$1:$G$1,0))</f>
        <v>9.51</v>
      </c>
      <c r="M201" s="6">
        <f t="shared" si="3"/>
        <v>38.04</v>
      </c>
      <c r="N201" t="str" cm="1">
        <f t="array" ref="N201">_xlfn.IFS( I201= "Rob", "Robusta", I201="Exc","Excelsa",I201="Ara","Arabica",I201="Lib", "Liberica")</f>
        <v>Liberica</v>
      </c>
      <c r="O201" t="str" cm="1">
        <f t="array" ref="O201">_xlfn.IFS(J201="M", "Medium",J201="L","Light",J201="D","Dark")</f>
        <v>Light</v>
      </c>
      <c r="P201" t="str">
        <f>_xlfn.XLOOKUP(C201,customers!$A$1:$A$1001,customers!$I$1:$I$1001,,0)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8">
        <f>INDEX(products!$A$1:$G$49,MATCH(orders!$D202,products!$A$1:$A$49,0),MATCH(orders!K$1,products!$A$1:$G$1,0))</f>
        <v>1</v>
      </c>
      <c r="L202" s="6">
        <f>INDEX(products!$A$1:$G$49,MATCH(orders!$D202,products!$A$1:$A$49,0),MATCH(orders!L$1,products!$A$1:$G$1,0))</f>
        <v>13.75</v>
      </c>
      <c r="M202" s="6">
        <f t="shared" si="3"/>
        <v>41.25</v>
      </c>
      <c r="N202" t="str" cm="1">
        <f t="array" ref="N202">_xlfn.IFS( I202= "Rob", "Robusta", I202="Exc","Excelsa",I202="Ara","Arabica",I202="Lib", "Liberica")</f>
        <v>Excelsa</v>
      </c>
      <c r="O202" t="str" cm="1">
        <f t="array" ref="O202">_xlfn.IFS(J202="M", "Medium",J202="L","Light",J202="D","Dark")</f>
        <v>Medium</v>
      </c>
      <c r="P202" t="str">
        <f>_xlfn.XLOOKUP(C202,customers!$A$1:$A$1001,customers!$I$1:$I$1001,,0)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8">
        <f>INDEX(products!$A$1:$G$49,MATCH(orders!$D203,products!$A$1:$A$49,0),MATCH(orders!K$1,products!$A$1:$G$1,0))</f>
        <v>0.5</v>
      </c>
      <c r="L203" s="6">
        <f>INDEX(products!$A$1:$G$49,MATCH(orders!$D203,products!$A$1:$A$49,0),MATCH(orders!L$1,products!$A$1:$G$1,0))</f>
        <v>9.51</v>
      </c>
      <c r="M203" s="6">
        <f t="shared" si="3"/>
        <v>57.06</v>
      </c>
      <c r="N203" t="str" cm="1">
        <f t="array" ref="N203">_xlfn.IFS( I203= "Rob", "Robusta", I203="Exc","Excelsa",I203="Ara","Arabica",I203="Lib", "Liberica")</f>
        <v>Liberica</v>
      </c>
      <c r="O203" t="str" cm="1">
        <f t="array" ref="O203">_xlfn.IFS(J203="M", "Medium",J203="L","Light",J203="D","Dark")</f>
        <v>Light</v>
      </c>
      <c r="P203" t="str">
        <f>_xlfn.XLOOKUP(C203,customers!$A$1:$A$1001,customers!$I$1:$I$1001,,0)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8">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 I204= "Rob", "Robusta", I204="Exc","Excelsa",I204="Ara","Arabica",I204="Lib", "Liberica")</f>
        <v>Liberica</v>
      </c>
      <c r="O204" t="str" cm="1">
        <f t="array" ref="O204">_xlfn.IFS(J204="M", "Medium",J204="L","Light",J204="D","Dark")</f>
        <v>Dark</v>
      </c>
      <c r="P204" t="str">
        <f>_xlfn.XLOOKUP(C204,customers!$A$1:$A$1001,customers!$I$1:$I$1001,,0)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8">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 I205= "Rob", "Robusta", I205="Exc","Excelsa",I205="Ara","Arabica",I205="Lib", "Liberica")</f>
        <v>Liberica</v>
      </c>
      <c r="O205" t="str" cm="1">
        <f t="array" ref="O205">_xlfn.IFS(J205="M", "Medium",J205="L","Light",J205="D","Dark")</f>
        <v>Light</v>
      </c>
      <c r="P205" t="str">
        <f>_xlfn.XLOOKUP(C205,customers!$A$1:$A$1001,customers!$I$1:$I$1001,,0)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8">
        <f>INDEX(products!$A$1:$G$49,MATCH(orders!$D206,products!$A$1:$A$49,0),MATCH(orders!K$1,products!$A$1:$G$1,0))</f>
        <v>1</v>
      </c>
      <c r="L206" s="6">
        <f>INDEX(products!$A$1:$G$49,MATCH(orders!$D206,products!$A$1:$A$49,0),MATCH(orders!L$1,products!$A$1:$G$1,0))</f>
        <v>13.75</v>
      </c>
      <c r="M206" s="6">
        <f t="shared" si="3"/>
        <v>82.5</v>
      </c>
      <c r="N206" t="str" cm="1">
        <f t="array" ref="N206">_xlfn.IFS( I206= "Rob", "Robusta", I206="Exc","Excelsa",I206="Ara","Arabica",I206="Lib", "Liberica")</f>
        <v>Excelsa</v>
      </c>
      <c r="O206" t="str" cm="1">
        <f t="array" ref="O206">_xlfn.IFS(J206="M", "Medium",J206="L","Light",J206="D","Dark")</f>
        <v>Medium</v>
      </c>
      <c r="P206" t="str">
        <f>_xlfn.XLOOKUP(C206,customers!$A$1:$A$1001,customers!$I$1:$I$1001,,0)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8">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 I207= "Rob", "Robusta", I207="Exc","Excelsa",I207="Ara","Arabica",I207="Lib", "Liberica")</f>
        <v>Robusta</v>
      </c>
      <c r="O207" t="str" cm="1">
        <f t="array" ref="O207">_xlfn.IFS(J207="M", "Medium",J207="L","Light",J207="D","Dark")</f>
        <v>Dark</v>
      </c>
      <c r="P207" t="str">
        <f>_xlfn.XLOOKUP(C207,customers!$A$1:$A$1001,customers!$I$1:$I$1001,,0)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8">
        <f>INDEX(products!$A$1:$G$49,MATCH(orders!$D208,products!$A$1:$A$49,0),MATCH(orders!K$1,products!$A$1:$G$1,0))</f>
        <v>1</v>
      </c>
      <c r="L208" s="6">
        <f>INDEX(products!$A$1:$G$49,MATCH(orders!$D208,products!$A$1:$A$49,0),MATCH(orders!L$1,products!$A$1:$G$1,0))</f>
        <v>11.25</v>
      </c>
      <c r="M208" s="6">
        <f t="shared" si="3"/>
        <v>22.5</v>
      </c>
      <c r="N208" t="str" cm="1">
        <f t="array" ref="N208">_xlfn.IFS( I208= "Rob", "Robusta", I208="Exc","Excelsa",I208="Ara","Arabica",I208="Lib", "Liberica")</f>
        <v>Arabica</v>
      </c>
      <c r="O208" t="str" cm="1">
        <f t="array" ref="O208">_xlfn.IFS(J208="M", "Medium",J208="L","Light",J208="D","Dark")</f>
        <v>Medium</v>
      </c>
      <c r="P208" t="str">
        <f>_xlfn.XLOOKUP(C208,customers!$A$1:$A$1001,customers!$I$1:$I$1001,,0)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8">
        <f>INDEX(products!$A$1:$G$49,MATCH(orders!$D209,products!$A$1:$A$49,0),MATCH(orders!K$1,products!$A$1:$G$1,0))</f>
        <v>0.5</v>
      </c>
      <c r="L209" s="6">
        <f>INDEX(products!$A$1:$G$49,MATCH(orders!$D209,products!$A$1:$A$49,0),MATCH(orders!L$1,products!$A$1:$G$1,0))</f>
        <v>6.75</v>
      </c>
      <c r="M209" s="6">
        <f t="shared" si="3"/>
        <v>40.5</v>
      </c>
      <c r="N209" t="str" cm="1">
        <f t="array" ref="N209">_xlfn.IFS( I209= "Rob", "Robusta", I209="Exc","Excelsa",I209="Ara","Arabica",I209="Lib", "Liberica")</f>
        <v>Arabica</v>
      </c>
      <c r="O209" t="str" cm="1">
        <f t="array" ref="O209">_xlfn.IFS(J209="M", "Medium",J209="L","Light",J209="D","Dark")</f>
        <v>Medium</v>
      </c>
      <c r="P209" t="str">
        <f>_xlfn.XLOOKUP(C209,customers!$A$1:$A$1001,customers!$I$1:$I$1001,,0)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8">
        <f>INDEX(products!$A$1:$G$49,MATCH(orders!$D210,products!$A$1:$A$49,0),MATCH(orders!K$1,products!$A$1:$G$1,0))</f>
        <v>0.5</v>
      </c>
      <c r="L210" s="6">
        <f>INDEX(products!$A$1:$G$49,MATCH(orders!$D210,products!$A$1:$A$49,0),MATCH(orders!L$1,products!$A$1:$G$1,0))</f>
        <v>7.29</v>
      </c>
      <c r="M210" s="6">
        <f t="shared" si="3"/>
        <v>29.16</v>
      </c>
      <c r="N210" t="str" cm="1">
        <f t="array" ref="N210">_xlfn.IFS( I210= "Rob", "Robusta", I210="Exc","Excelsa",I210="Ara","Arabica",I210="Lib", "Liberica")</f>
        <v>Excelsa</v>
      </c>
      <c r="O210" t="str" cm="1">
        <f t="array" ref="O210">_xlfn.IFS(J210="M", "Medium",J210="L","Light",J210="D","Dark")</f>
        <v>Dark</v>
      </c>
      <c r="P210" t="str">
        <f>_xlfn.XLOOKUP(C210,customers!$A$1:$A$1001,customers!$I$1:$I$1001,,0)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8">
        <f>INDEX(products!$A$1:$G$49,MATCH(orders!$D211,products!$A$1:$A$49,0),MATCH(orders!K$1,products!$A$1:$G$1,0))</f>
        <v>0.5</v>
      </c>
      <c r="L211" s="6">
        <f>INDEX(products!$A$1:$G$49,MATCH(orders!$D211,products!$A$1:$A$49,0),MATCH(orders!L$1,products!$A$1:$G$1,0))</f>
        <v>6.75</v>
      </c>
      <c r="M211" s="6">
        <f t="shared" si="3"/>
        <v>6.75</v>
      </c>
      <c r="N211" t="str" cm="1">
        <f t="array" ref="N211">_xlfn.IFS( I211= "Rob", "Robusta", I211="Exc","Excelsa",I211="Ara","Arabica",I211="Lib", "Liberica")</f>
        <v>Arabica</v>
      </c>
      <c r="O211" t="str" cm="1">
        <f t="array" ref="O211">_xlfn.IFS(J211="M", "Medium",J211="L","Light",J211="D","Dark")</f>
        <v>Medium</v>
      </c>
      <c r="P211" t="str">
        <f>_xlfn.XLOOKUP(C211,customers!$A$1:$A$1001,customers!$I$1:$I$1001,,0)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8">
        <f>INDEX(products!$A$1:$G$49,MATCH(orders!$D212,products!$A$1:$A$49,0),MATCH(orders!K$1,products!$A$1:$G$1,0))</f>
        <v>1</v>
      </c>
      <c r="L212" s="6">
        <f>INDEX(products!$A$1:$G$49,MATCH(orders!$D212,products!$A$1:$A$49,0),MATCH(orders!L$1,products!$A$1:$G$1,0))</f>
        <v>12.95</v>
      </c>
      <c r="M212" s="6">
        <f t="shared" si="3"/>
        <v>51.8</v>
      </c>
      <c r="N212" t="str" cm="1">
        <f t="array" ref="N212">_xlfn.IFS( I212= "Rob", "Robusta", I212="Exc","Excelsa",I212="Ara","Arabica",I212="Lib", "Liberica")</f>
        <v>Liberica</v>
      </c>
      <c r="O212" t="str" cm="1">
        <f t="array" ref="O212">_xlfn.IFS(J212="M", "Medium",J212="L","Light",J212="D","Dark")</f>
        <v>Dark</v>
      </c>
      <c r="P212" t="str">
        <f>_xlfn.XLOOKUP(C212,customers!$A$1:$A$1001,customers!$I$1:$I$1001,,0)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8">
        <f>INDEX(products!$A$1:$G$49,MATCH(orders!$D213,products!$A$1:$A$49,0),MATCH(orders!K$1,products!$A$1:$G$1,0))</f>
        <v>0.5</v>
      </c>
      <c r="L213" s="6">
        <f>INDEX(products!$A$1:$G$49,MATCH(orders!$D213,products!$A$1:$A$49,0),MATCH(orders!L$1,products!$A$1:$G$1,0))</f>
        <v>8.91</v>
      </c>
      <c r="M213" s="6">
        <f t="shared" si="3"/>
        <v>53.46</v>
      </c>
      <c r="N213" t="str" cm="1">
        <f t="array" ref="N213">_xlfn.IFS( I213= "Rob", "Robusta", I213="Exc","Excelsa",I213="Ara","Arabica",I213="Lib", "Liberica")</f>
        <v>Excelsa</v>
      </c>
      <c r="O213" t="str" cm="1">
        <f t="array" ref="O213">_xlfn.IFS(J213="M", "Medium",J213="L","Light",J213="D","Dark")</f>
        <v>Light</v>
      </c>
      <c r="P213" t="str">
        <f>_xlfn.XLOOKUP(C213,customers!$A$1:$A$1001,customers!$I$1:$I$1001,,0)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8">
        <f>INDEX(products!$A$1:$G$49,MATCH(orders!$D214,products!$A$1:$A$49,0),MATCH(orders!K$1,products!$A$1:$G$1,0))</f>
        <v>0.2</v>
      </c>
      <c r="L214" s="6">
        <f>INDEX(products!$A$1:$G$49,MATCH(orders!$D214,products!$A$1:$A$49,0),MATCH(orders!L$1,products!$A$1:$G$1,0))</f>
        <v>3.645</v>
      </c>
      <c r="M214" s="6">
        <f t="shared" si="3"/>
        <v>14.58</v>
      </c>
      <c r="N214" t="str" cm="1">
        <f t="array" ref="N214">_xlfn.IFS( I214= "Rob", "Robusta", I214="Exc","Excelsa",I214="Ara","Arabica",I214="Lib", "Liberica")</f>
        <v>Excelsa</v>
      </c>
      <c r="O214" t="str" cm="1">
        <f t="array" ref="O214">_xlfn.IFS(J214="M", "Medium",J214="L","Light",J214="D","Dark")</f>
        <v>Dark</v>
      </c>
      <c r="P214" t="str">
        <f>_xlfn.XLOOKUP(C214,customers!$A$1:$A$1001,customers!$I$1:$I$1001,,0)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8">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 I215= "Rob", "Robusta", I215="Exc","Excelsa",I215="Ara","Arabica",I215="Lib", "Liberica")</f>
        <v>Robusta</v>
      </c>
      <c r="O215" t="str" cm="1">
        <f t="array" ref="O215">_xlfn.IFS(J215="M", "Medium",J215="L","Light",J215="D","Dark")</f>
        <v>Dark</v>
      </c>
      <c r="P215" t="str">
        <f>_xlfn.XLOOKUP(C215,customers!$A$1:$A$1001,customers!$I$1:$I$1001,,0)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8">
        <f>INDEX(products!$A$1:$G$49,MATCH(orders!$D216,products!$A$1:$A$49,0),MATCH(orders!K$1,products!$A$1:$G$1,0))</f>
        <v>1</v>
      </c>
      <c r="L216" s="6">
        <f>INDEX(products!$A$1:$G$49,MATCH(orders!$D216,products!$A$1:$A$49,0),MATCH(orders!L$1,products!$A$1:$G$1,0))</f>
        <v>15.85</v>
      </c>
      <c r="M216" s="6">
        <f t="shared" si="3"/>
        <v>31.7</v>
      </c>
      <c r="N216" t="str" cm="1">
        <f t="array" ref="N216">_xlfn.IFS( I216= "Rob", "Robusta", I216="Exc","Excelsa",I216="Ara","Arabica",I216="Lib", "Liberica")</f>
        <v>Liberica</v>
      </c>
      <c r="O216" t="str" cm="1">
        <f t="array" ref="O216">_xlfn.IFS(J216="M", "Medium",J216="L","Light",J216="D","Dark")</f>
        <v>Light</v>
      </c>
      <c r="P216" t="str">
        <f>_xlfn.XLOOKUP(C216,customers!$A$1:$A$1001,customers!$I$1:$I$1001,,0)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8">
        <f>INDEX(products!$A$1:$G$49,MATCH(orders!$D217,products!$A$1:$A$49,0),MATCH(orders!K$1,products!$A$1:$G$1,0))</f>
        <v>0.2</v>
      </c>
      <c r="L217" s="6">
        <f>INDEX(products!$A$1:$G$49,MATCH(orders!$D217,products!$A$1:$A$49,0),MATCH(orders!L$1,products!$A$1:$G$1,0))</f>
        <v>3.8849999999999998</v>
      </c>
      <c r="M217" s="6">
        <f t="shared" si="3"/>
        <v>23.31</v>
      </c>
      <c r="N217" t="str" cm="1">
        <f t="array" ref="N217">_xlfn.IFS( I217= "Rob", "Robusta", I217="Exc","Excelsa",I217="Ara","Arabica",I217="Lib", "Liberica")</f>
        <v>Liberica</v>
      </c>
      <c r="O217" t="str" cm="1">
        <f t="array" ref="O217">_xlfn.IFS(J217="M", "Medium",J217="L","Light",J217="D","Dark")</f>
        <v>Dark</v>
      </c>
      <c r="P217" t="str">
        <f>_xlfn.XLOOKUP(C217,customers!$A$1:$A$1001,customers!$I$1:$I$1001,,0)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8">
        <f>INDEX(products!$A$1:$G$49,MATCH(orders!$D218,products!$A$1:$A$49,0),MATCH(orders!K$1,products!$A$1:$G$1,0))</f>
        <v>1</v>
      </c>
      <c r="L218" s="6">
        <f>INDEX(products!$A$1:$G$49,MATCH(orders!$D218,products!$A$1:$A$49,0),MATCH(orders!L$1,products!$A$1:$G$1,0))</f>
        <v>14.55</v>
      </c>
      <c r="M218" s="6">
        <f t="shared" si="3"/>
        <v>58.2</v>
      </c>
      <c r="N218" t="str" cm="1">
        <f t="array" ref="N218">_xlfn.IFS( I218= "Rob", "Robusta", I218="Exc","Excelsa",I218="Ara","Arabica",I218="Lib", "Liberica")</f>
        <v>Liberica</v>
      </c>
      <c r="O218" t="str" cm="1">
        <f t="array" ref="O218">_xlfn.IFS(J218="M", "Medium",J218="L","Light",J218="D","Dark")</f>
        <v>Medium</v>
      </c>
      <c r="P218" t="str">
        <f>_xlfn.XLOOKUP(C218,customers!$A$1:$A$1001,customers!$I$1:$I$1001,,0)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8">
        <f>INDEX(products!$A$1:$G$49,MATCH(orders!$D219,products!$A$1:$A$49,0),MATCH(orders!K$1,products!$A$1:$G$1,0))</f>
        <v>0.5</v>
      </c>
      <c r="L219" s="6">
        <f>INDEX(products!$A$1:$G$49,MATCH(orders!$D219,products!$A$1:$A$49,0),MATCH(orders!L$1,products!$A$1:$G$1,0))</f>
        <v>8.91</v>
      </c>
      <c r="M219" s="6">
        <f t="shared" si="3"/>
        <v>35.64</v>
      </c>
      <c r="N219" t="str" cm="1">
        <f t="array" ref="N219">_xlfn.IFS( I219= "Rob", "Robusta", I219="Exc","Excelsa",I219="Ara","Arabica",I219="Lib", "Liberica")</f>
        <v>Excelsa</v>
      </c>
      <c r="O219" t="str" cm="1">
        <f t="array" ref="O219">_xlfn.IFS(J219="M", "Medium",J219="L","Light",J219="D","Dark")</f>
        <v>Light</v>
      </c>
      <c r="P219" t="str">
        <f>_xlfn.XLOOKUP(C219,customers!$A$1:$A$1001,customers!$I$1:$I$1001,,0)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8">
        <f>INDEX(products!$A$1:$G$49,MATCH(orders!$D220,products!$A$1:$A$49,0),MATCH(orders!K$1,products!$A$1:$G$1,0))</f>
        <v>1</v>
      </c>
      <c r="L220" s="6">
        <f>INDEX(products!$A$1:$G$49,MATCH(orders!$D220,products!$A$1:$A$49,0),MATCH(orders!L$1,products!$A$1:$G$1,0))</f>
        <v>11.25</v>
      </c>
      <c r="M220" s="6">
        <f t="shared" si="3"/>
        <v>56.25</v>
      </c>
      <c r="N220" t="str" cm="1">
        <f t="array" ref="N220">_xlfn.IFS( I220= "Rob", "Robusta", I220="Exc","Excelsa",I220="Ara","Arabica",I220="Lib", "Liberica")</f>
        <v>Arabica</v>
      </c>
      <c r="O220" t="str" cm="1">
        <f t="array" ref="O220">_xlfn.IFS(J220="M", "Medium",J220="L","Light",J220="D","Dark")</f>
        <v>Medium</v>
      </c>
      <c r="P220" t="str">
        <f>_xlfn.XLOOKUP(C220,customers!$A$1:$A$1001,customers!$I$1:$I$1001,,0)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8">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 I221= "Rob", "Robusta", I221="Exc","Excelsa",I221="Ara","Arabica",I221="Lib", "Liberica")</f>
        <v>Robusta</v>
      </c>
      <c r="O221" t="str" cm="1">
        <f t="array" ref="O221">_xlfn.IFS(J221="M", "Medium",J221="L","Light",J221="D","Dark")</f>
        <v>Light</v>
      </c>
      <c r="P221" t="str">
        <f>_xlfn.XLOOKUP(C221,customers!$A$1:$A$1001,customers!$I$1:$I$1001,,0)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8">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 I222= "Rob", "Robusta", I222="Exc","Excelsa",I222="Ara","Arabica",I222="Lib", "Liberica")</f>
        <v>Robusta</v>
      </c>
      <c r="O222" t="str" cm="1">
        <f t="array" ref="O222">_xlfn.IFS(J222="M", "Medium",J222="L","Light",J222="D","Dark")</f>
        <v>Medium</v>
      </c>
      <c r="P222" t="str">
        <f>_xlfn.XLOOKUP(C222,customers!$A$1:$A$1001,customers!$I$1:$I$1001,,0)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8">
        <f>INDEX(products!$A$1:$G$49,MATCH(orders!$D223,products!$A$1:$A$49,0),MATCH(orders!K$1,products!$A$1:$G$1,0))</f>
        <v>1</v>
      </c>
      <c r="L223" s="6">
        <f>INDEX(products!$A$1:$G$49,MATCH(orders!$D223,products!$A$1:$A$49,0),MATCH(orders!L$1,products!$A$1:$G$1,0))</f>
        <v>12.95</v>
      </c>
      <c r="M223" s="6">
        <f t="shared" si="3"/>
        <v>77.699999999999989</v>
      </c>
      <c r="N223" t="str" cm="1">
        <f t="array" ref="N223">_xlfn.IFS( I223= "Rob", "Robusta", I223="Exc","Excelsa",I223="Ara","Arabica",I223="Lib", "Liberica")</f>
        <v>Arabica</v>
      </c>
      <c r="O223" t="str" cm="1">
        <f t="array" ref="O223">_xlfn.IFS(J223="M", "Medium",J223="L","Light",J223="D","Dark")</f>
        <v>Light</v>
      </c>
      <c r="P223" t="str">
        <f>_xlfn.XLOOKUP(C223,customers!$A$1:$A$1001,customers!$I$1:$I$1001,,0)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8">
        <f>INDEX(products!$A$1:$G$49,MATCH(orders!$D224,products!$A$1:$A$49,0),MATCH(orders!K$1,products!$A$1:$G$1,0))</f>
        <v>0.5</v>
      </c>
      <c r="L224" s="6">
        <f>INDEX(products!$A$1:$G$49,MATCH(orders!$D224,products!$A$1:$A$49,0),MATCH(orders!L$1,products!$A$1:$G$1,0))</f>
        <v>7.77</v>
      </c>
      <c r="M224" s="6">
        <f t="shared" si="3"/>
        <v>23.31</v>
      </c>
      <c r="N224" t="str" cm="1">
        <f t="array" ref="N224">_xlfn.IFS( I224= "Rob", "Robusta", I224="Exc","Excelsa",I224="Ara","Arabica",I224="Lib", "Liberica")</f>
        <v>Liberica</v>
      </c>
      <c r="O224" t="str" cm="1">
        <f t="array" ref="O224">_xlfn.IFS(J224="M", "Medium",J224="L","Light",J224="D","Dark")</f>
        <v>Dark</v>
      </c>
      <c r="P224" t="str">
        <f>_xlfn.XLOOKUP(C224,customers!$A$1:$A$1001,customers!$I$1:$I$1001,,0)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8">
        <f>INDEX(products!$A$1:$G$49,MATCH(orders!$D225,products!$A$1:$A$49,0),MATCH(orders!K$1,products!$A$1:$G$1,0))</f>
        <v>1</v>
      </c>
      <c r="L225" s="6">
        <f>INDEX(products!$A$1:$G$49,MATCH(orders!$D225,products!$A$1:$A$49,0),MATCH(orders!L$1,products!$A$1:$G$1,0))</f>
        <v>14.85</v>
      </c>
      <c r="M225" s="6">
        <f t="shared" si="3"/>
        <v>59.4</v>
      </c>
      <c r="N225" t="str" cm="1">
        <f t="array" ref="N225">_xlfn.IFS( I225= "Rob", "Robusta", I225="Exc","Excelsa",I225="Ara","Arabica",I225="Lib", "Liberica")</f>
        <v>Excelsa</v>
      </c>
      <c r="O225" t="str" cm="1">
        <f t="array" ref="O225">_xlfn.IFS(J225="M", "Medium",J225="L","Light",J225="D","Dark")</f>
        <v>Light</v>
      </c>
      <c r="P225" t="str">
        <f>_xlfn.XLOOKUP(C225,customers!$A$1:$A$1001,customers!$I$1:$I$1001,,0)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8">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 I226= "Rob", "Robusta", I226="Exc","Excelsa",I226="Ara","Arabica",I226="Lib", "Liberica")</f>
        <v>Liberica</v>
      </c>
      <c r="O226" t="str" cm="1">
        <f t="array" ref="O226">_xlfn.IFS(J226="M", "Medium",J226="L","Light",J226="D","Dark")</f>
        <v>Dark</v>
      </c>
      <c r="P226" t="str">
        <f>_xlfn.XLOOKUP(C226,customers!$A$1:$A$1001,customers!$I$1:$I$1001,,0)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8">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 I227= "Rob", "Robusta", I227="Exc","Excelsa",I227="Ara","Arabica",I227="Lib", "Liberica")</f>
        <v>Robusta</v>
      </c>
      <c r="O227" t="str" cm="1">
        <f t="array" ref="O227">_xlfn.IFS(J227="M", "Medium",J227="L","Light",J227="D","Dark")</f>
        <v>Light</v>
      </c>
      <c r="P227" t="str">
        <f>_xlfn.XLOOKUP(C227,customers!$A$1:$A$1001,customers!$I$1:$I$1001,,0)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8">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 I228= "Rob", "Robusta", I228="Exc","Excelsa",I228="Ara","Arabica",I228="Lib", "Liberica")</f>
        <v>Arabica</v>
      </c>
      <c r="O228" t="str" cm="1">
        <f t="array" ref="O228">_xlfn.IFS(J228="M", "Medium",J228="L","Light",J228="D","Dark")</f>
        <v>Medium</v>
      </c>
      <c r="P228" t="str">
        <f>_xlfn.XLOOKUP(C228,customers!$A$1:$A$1001,customers!$I$1:$I$1001,,0)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8">
        <f>INDEX(products!$A$1:$G$49,MATCH(orders!$D229,products!$A$1:$A$49,0),MATCH(orders!K$1,products!$A$1:$G$1,0))</f>
        <v>0.2</v>
      </c>
      <c r="L229" s="6">
        <f>INDEX(products!$A$1:$G$49,MATCH(orders!$D229,products!$A$1:$A$49,0),MATCH(orders!L$1,products!$A$1:$G$1,0))</f>
        <v>2.6849999999999996</v>
      </c>
      <c r="M229" s="6">
        <f t="shared" si="3"/>
        <v>16.11</v>
      </c>
      <c r="N229" t="str" cm="1">
        <f t="array" ref="N229">_xlfn.IFS( I229= "Rob", "Robusta", I229="Exc","Excelsa",I229="Ara","Arabica",I229="Lib", "Liberica")</f>
        <v>Robusta</v>
      </c>
      <c r="O229" t="str" cm="1">
        <f t="array" ref="O229">_xlfn.IFS(J229="M", "Medium",J229="L","Light",J229="D","Dark")</f>
        <v>Dark</v>
      </c>
      <c r="P229" t="str">
        <f>_xlfn.XLOOKUP(C229,customers!$A$1:$A$1001,customers!$I$1:$I$1001,,0)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8">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 I230= "Rob", "Robusta", I230="Exc","Excelsa",I230="Ara","Arabica",I230="Lib", "Liberica")</f>
        <v>Robusta</v>
      </c>
      <c r="O230" t="str" cm="1">
        <f t="array" ref="O230">_xlfn.IFS(J230="M", "Medium",J230="L","Light",J230="D","Dark")</f>
        <v>Light</v>
      </c>
      <c r="P230" t="str">
        <f>_xlfn.XLOOKUP(C230,customers!$A$1:$A$1001,customers!$I$1:$I$1001,,0)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8">
        <f>INDEX(products!$A$1:$G$49,MATCH(orders!$D231,products!$A$1:$A$49,0),MATCH(orders!K$1,products!$A$1:$G$1,0))</f>
        <v>0.2</v>
      </c>
      <c r="L231" s="6">
        <f>INDEX(products!$A$1:$G$49,MATCH(orders!$D231,products!$A$1:$A$49,0),MATCH(orders!L$1,products!$A$1:$G$1,0))</f>
        <v>4.3650000000000002</v>
      </c>
      <c r="M231" s="6">
        <f t="shared" si="3"/>
        <v>8.73</v>
      </c>
      <c r="N231" t="str" cm="1">
        <f t="array" ref="N231">_xlfn.IFS( I231= "Rob", "Robusta", I231="Exc","Excelsa",I231="Ara","Arabica",I231="Lib", "Liberica")</f>
        <v>Liberica</v>
      </c>
      <c r="O231" t="str" cm="1">
        <f t="array" ref="O231">_xlfn.IFS(J231="M", "Medium",J231="L","Light",J231="D","Dark")</f>
        <v>Medium</v>
      </c>
      <c r="P231" t="str">
        <f>_xlfn.XLOOKUP(C231,customers!$A$1:$A$1001,customers!$I$1:$I$1001,,0)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8">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 I232= "Rob", "Robusta", I232="Exc","Excelsa",I232="Ara","Arabica",I232="Lib", "Liberica")</f>
        <v>Arabica</v>
      </c>
      <c r="O232" t="str" cm="1">
        <f t="array" ref="O232">_xlfn.IFS(J232="M", "Medium",J232="L","Light",J232="D","Dark")</f>
        <v>Medium</v>
      </c>
      <c r="P232" t="str">
        <f>_xlfn.XLOOKUP(C232,customers!$A$1:$A$1001,customers!$I$1:$I$1001,,0)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8">
        <f>INDEX(products!$A$1:$G$49,MATCH(orders!$D233,products!$A$1:$A$49,0),MATCH(orders!K$1,products!$A$1:$G$1,0))</f>
        <v>0.2</v>
      </c>
      <c r="L233" s="6">
        <f>INDEX(products!$A$1:$G$49,MATCH(orders!$D233,products!$A$1:$A$49,0),MATCH(orders!L$1,products!$A$1:$G$1,0))</f>
        <v>4.3650000000000002</v>
      </c>
      <c r="M233" s="6">
        <f t="shared" si="3"/>
        <v>8.73</v>
      </c>
      <c r="N233" t="str" cm="1">
        <f t="array" ref="N233">_xlfn.IFS( I233= "Rob", "Robusta", I233="Exc","Excelsa",I233="Ara","Arabica",I233="Lib", "Liberica")</f>
        <v>Liberica</v>
      </c>
      <c r="O233" t="str" cm="1">
        <f t="array" ref="O233">_xlfn.IFS(J233="M", "Medium",J233="L","Light",J233="D","Dark")</f>
        <v>Medium</v>
      </c>
      <c r="P233" t="str">
        <f>_xlfn.XLOOKUP(C233,customers!$A$1:$A$1001,customers!$I$1:$I$1001,,0)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8">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 I234= "Rob", "Robusta", I234="Exc","Excelsa",I234="Ara","Arabica",I234="Lib", "Liberica")</f>
        <v>Liberica</v>
      </c>
      <c r="O234" t="str" cm="1">
        <f t="array" ref="O234">_xlfn.IFS(J234="M", "Medium",J234="L","Light",J234="D","Dark")</f>
        <v>Light</v>
      </c>
      <c r="P234" t="str">
        <f>_xlfn.XLOOKUP(C234,customers!$A$1:$A$1001,customers!$I$1:$I$1001,,0)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8">
        <f>INDEX(products!$A$1:$G$49,MATCH(orders!$D235,products!$A$1:$A$49,0),MATCH(orders!K$1,products!$A$1:$G$1,0))</f>
        <v>0.2</v>
      </c>
      <c r="L235" s="6">
        <f>INDEX(products!$A$1:$G$49,MATCH(orders!$D235,products!$A$1:$A$49,0),MATCH(orders!L$1,products!$A$1:$G$1,0))</f>
        <v>4.125</v>
      </c>
      <c r="M235" s="6">
        <f t="shared" si="3"/>
        <v>20.625</v>
      </c>
      <c r="N235" t="str" cm="1">
        <f t="array" ref="N235">_xlfn.IFS( I235= "Rob", "Robusta", I235="Exc","Excelsa",I235="Ara","Arabica",I235="Lib", "Liberica")</f>
        <v>Excelsa</v>
      </c>
      <c r="O235" t="str" cm="1">
        <f t="array" ref="O235">_xlfn.IFS(J235="M", "Medium",J235="L","Light",J235="D","Dark")</f>
        <v>Medium</v>
      </c>
      <c r="P235" t="str">
        <f>_xlfn.XLOOKUP(C235,customers!$A$1:$A$1001,customers!$I$1:$I$1001,,0)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8">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 I236= "Rob", "Robusta", I236="Exc","Excelsa",I236="Ara","Arabica",I236="Lib", "Liberica")</f>
        <v>Liberica</v>
      </c>
      <c r="O236" t="str" cm="1">
        <f t="array" ref="O236">_xlfn.IFS(J236="M", "Medium",J236="L","Light",J236="D","Dark")</f>
        <v>Light</v>
      </c>
      <c r="P236" t="str">
        <f>_xlfn.XLOOKUP(C236,customers!$A$1:$A$1001,customers!$I$1:$I$1001,,0)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8">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 I237= "Rob", "Robusta", I237="Exc","Excelsa",I237="Ara","Arabica",I237="Lib", "Liberica")</f>
        <v>Liberica</v>
      </c>
      <c r="O237" t="str" cm="1">
        <f t="array" ref="O237">_xlfn.IFS(J237="M", "Medium",J237="L","Light",J237="D","Dark")</f>
        <v>Light</v>
      </c>
      <c r="P237" t="str">
        <f>_xlfn.XLOOKUP(C237,customers!$A$1:$A$1001,customers!$I$1:$I$1001,,0)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8">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 I238= "Rob", "Robusta", I238="Exc","Excelsa",I238="Ara","Arabica",I238="Lib", "Liberica")</f>
        <v>Liberica</v>
      </c>
      <c r="O238" t="str" cm="1">
        <f t="array" ref="O238">_xlfn.IFS(J238="M", "Medium",J238="L","Light",J238="D","Dark")</f>
        <v>Dark</v>
      </c>
      <c r="P238" t="str">
        <f>_xlfn.XLOOKUP(C238,customers!$A$1:$A$1001,customers!$I$1:$I$1001,,0)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8">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 I239= "Rob", "Robusta", I239="Exc","Excelsa",I239="Ara","Arabica",I239="Lib", "Liberica")</f>
        <v>Robusta</v>
      </c>
      <c r="O239" t="str" cm="1">
        <f t="array" ref="O239">_xlfn.IFS(J239="M", "Medium",J239="L","Light",J239="D","Dark")</f>
        <v>Light</v>
      </c>
      <c r="P239" t="str">
        <f>_xlfn.XLOOKUP(C239,customers!$A$1:$A$1001,customers!$I$1:$I$1001,,0)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8">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 I240= "Rob", "Robusta", I240="Exc","Excelsa",I240="Ara","Arabica",I240="Lib", "Liberica")</f>
        <v>Robusta</v>
      </c>
      <c r="O240" t="str" cm="1">
        <f t="array" ref="O240">_xlfn.IFS(J240="M", "Medium",J240="L","Light",J240="D","Dark")</f>
        <v>Medium</v>
      </c>
      <c r="P240" t="str">
        <f>_xlfn.XLOOKUP(C240,customers!$A$1:$A$1001,customers!$I$1:$I$1001,,0)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8">
        <f>INDEX(products!$A$1:$G$49,MATCH(orders!$D241,products!$A$1:$A$49,0),MATCH(orders!K$1,products!$A$1:$G$1,0))</f>
        <v>1</v>
      </c>
      <c r="L241" s="6">
        <f>INDEX(products!$A$1:$G$49,MATCH(orders!$D241,products!$A$1:$A$49,0),MATCH(orders!L$1,products!$A$1:$G$1,0))</f>
        <v>14.85</v>
      </c>
      <c r="M241" s="6">
        <f t="shared" si="3"/>
        <v>59.4</v>
      </c>
      <c r="N241" t="str" cm="1">
        <f t="array" ref="N241">_xlfn.IFS( I241= "Rob", "Robusta", I241="Exc","Excelsa",I241="Ara","Arabica",I241="Lib", "Liberica")</f>
        <v>Excelsa</v>
      </c>
      <c r="O241" t="str" cm="1">
        <f t="array" ref="O241">_xlfn.IFS(J241="M", "Medium",J241="L","Light",J241="D","Dark")</f>
        <v>Light</v>
      </c>
      <c r="P241" t="str">
        <f>_xlfn.XLOOKUP(C241,customers!$A$1:$A$1001,customers!$I$1:$I$1001,,0)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8">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 I242= "Rob", "Robusta", I242="Exc","Excelsa",I242="Ara","Arabica",I242="Lib", "Liberica")</f>
        <v>Arabica</v>
      </c>
      <c r="O242" t="str" cm="1">
        <f t="array" ref="O242">_xlfn.IFS(J242="M", "Medium",J242="L","Light",J242="D","Dark")</f>
        <v>Medium</v>
      </c>
      <c r="P242" t="str">
        <f>_xlfn.XLOOKUP(C242,customers!$A$1:$A$1001,customers!$I$1:$I$1001,,0)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8">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 I243= "Rob", "Robusta", I243="Exc","Excelsa",I243="Ara","Arabica",I243="Lib", "Liberica")</f>
        <v>Robusta</v>
      </c>
      <c r="O243" t="str" cm="1">
        <f t="array" ref="O243">_xlfn.IFS(J243="M", "Medium",J243="L","Light",J243="D","Dark")</f>
        <v>Medium</v>
      </c>
      <c r="P243" t="str">
        <f>_xlfn.XLOOKUP(C243,customers!$A$1:$A$1001,customers!$I$1:$I$1001,,0)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8">
        <f>INDEX(products!$A$1:$G$49,MATCH(orders!$D244,products!$A$1:$A$49,0),MATCH(orders!K$1,products!$A$1:$G$1,0))</f>
        <v>1</v>
      </c>
      <c r="L244" s="6">
        <f>INDEX(products!$A$1:$G$49,MATCH(orders!$D244,products!$A$1:$A$49,0),MATCH(orders!L$1,products!$A$1:$G$1,0))</f>
        <v>12.15</v>
      </c>
      <c r="M244" s="6">
        <f t="shared" si="3"/>
        <v>36.450000000000003</v>
      </c>
      <c r="N244" t="str" cm="1">
        <f t="array" ref="N244">_xlfn.IFS( I244= "Rob", "Robusta", I244="Exc","Excelsa",I244="Ara","Arabica",I244="Lib", "Liberica")</f>
        <v>Excelsa</v>
      </c>
      <c r="O244" t="str" cm="1">
        <f t="array" ref="O244">_xlfn.IFS(J244="M", "Medium",J244="L","Light",J244="D","Dark")</f>
        <v>Dark</v>
      </c>
      <c r="P244" t="str">
        <f>_xlfn.XLOOKUP(C244,customers!$A$1:$A$1001,customers!$I$1:$I$1001,,0)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8">
        <f>INDEX(products!$A$1:$G$49,MATCH(orders!$D245,products!$A$1:$A$49,0),MATCH(orders!K$1,products!$A$1:$G$1,0))</f>
        <v>0.5</v>
      </c>
      <c r="L245" s="6">
        <f>INDEX(products!$A$1:$G$49,MATCH(orders!$D245,products!$A$1:$A$49,0),MATCH(orders!L$1,products!$A$1:$G$1,0))</f>
        <v>7.29</v>
      </c>
      <c r="M245" s="6">
        <f t="shared" si="3"/>
        <v>29.16</v>
      </c>
      <c r="N245" t="str" cm="1">
        <f t="array" ref="N245">_xlfn.IFS( I245= "Rob", "Robusta", I245="Exc","Excelsa",I245="Ara","Arabica",I245="Lib", "Liberica")</f>
        <v>Excelsa</v>
      </c>
      <c r="O245" t="str" cm="1">
        <f t="array" ref="O245">_xlfn.IFS(J245="M", "Medium",J245="L","Light",J245="D","Dark")</f>
        <v>Dark</v>
      </c>
      <c r="P245" t="str">
        <f>_xlfn.XLOOKUP(C245,customers!$A$1:$A$1001,customers!$I$1:$I$1001,,0)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8">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 I246= "Rob", "Robusta", I246="Exc","Excelsa",I246="Ara","Arabica",I246="Lib", "Liberica")</f>
        <v>Liberica</v>
      </c>
      <c r="O246" t="str" cm="1">
        <f t="array" ref="O246">_xlfn.IFS(J246="M", "Medium",J246="L","Light",J246="D","Dark")</f>
        <v>Medium</v>
      </c>
      <c r="P246" t="str">
        <f>_xlfn.XLOOKUP(C246,customers!$A$1:$A$1001,customers!$I$1:$I$1001,,0)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8">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 I247= "Rob", "Robusta", I247="Exc","Excelsa",I247="Ara","Arabica",I247="Lib", "Liberica")</f>
        <v>Liberica</v>
      </c>
      <c r="O247" t="str" cm="1">
        <f t="array" ref="O247">_xlfn.IFS(J247="M", "Medium",J247="L","Light",J247="D","Dark")</f>
        <v>Light</v>
      </c>
      <c r="P247" t="str">
        <f>_xlfn.XLOOKUP(C247,customers!$A$1:$A$1001,customers!$I$1:$I$1001,,0)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8">
        <f>INDEX(products!$A$1:$G$49,MATCH(orders!$D248,products!$A$1:$A$49,0),MATCH(orders!K$1,products!$A$1:$G$1,0))</f>
        <v>1</v>
      </c>
      <c r="L248" s="6">
        <f>INDEX(products!$A$1:$G$49,MATCH(orders!$D248,products!$A$1:$A$49,0),MATCH(orders!L$1,products!$A$1:$G$1,0))</f>
        <v>12.95</v>
      </c>
      <c r="M248" s="6">
        <f t="shared" si="3"/>
        <v>38.849999999999994</v>
      </c>
      <c r="N248" t="str" cm="1">
        <f t="array" ref="N248">_xlfn.IFS( I248= "Rob", "Robusta", I248="Exc","Excelsa",I248="Ara","Arabica",I248="Lib", "Liberica")</f>
        <v>Liberica</v>
      </c>
      <c r="O248" t="str" cm="1">
        <f t="array" ref="O248">_xlfn.IFS(J248="M", "Medium",J248="L","Light",J248="D","Dark")</f>
        <v>Dark</v>
      </c>
      <c r="P248" t="str">
        <f>_xlfn.XLOOKUP(C248,customers!$A$1:$A$1001,customers!$I$1:$I$1001,,0)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8">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 I249= "Rob", "Robusta", I249="Exc","Excelsa",I249="Ara","Arabica",I249="Lib", "Liberica")</f>
        <v>Robusta</v>
      </c>
      <c r="O249" t="str" cm="1">
        <f t="array" ref="O249">_xlfn.IFS(J249="M", "Medium",J249="L","Light",J249="D","Dark")</f>
        <v>Light</v>
      </c>
      <c r="P249" t="str">
        <f>_xlfn.XLOOKUP(C249,customers!$A$1:$A$1001,customers!$I$1:$I$1001,,0)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8">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 I250= "Rob", "Robusta", I250="Exc","Excelsa",I250="Ara","Arabica",I250="Lib", "Liberica")</f>
        <v>Arabica</v>
      </c>
      <c r="O250" t="str" cm="1">
        <f t="array" ref="O250">_xlfn.IFS(J250="M", "Medium",J250="L","Light",J250="D","Dark")</f>
        <v>Dark</v>
      </c>
      <c r="P250" t="str">
        <f>_xlfn.XLOOKUP(C250,customers!$A$1:$A$1001,customers!$I$1:$I$1001,,0)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8">
        <f>INDEX(products!$A$1:$G$49,MATCH(orders!$D251,products!$A$1:$A$49,0),MATCH(orders!K$1,products!$A$1:$G$1,0))</f>
        <v>1</v>
      </c>
      <c r="L251" s="6">
        <f>INDEX(products!$A$1:$G$49,MATCH(orders!$D251,products!$A$1:$A$49,0),MATCH(orders!L$1,products!$A$1:$G$1,0))</f>
        <v>15.85</v>
      </c>
      <c r="M251" s="6">
        <f t="shared" si="3"/>
        <v>15.85</v>
      </c>
      <c r="N251" t="str" cm="1">
        <f t="array" ref="N251">_xlfn.IFS( I251= "Rob", "Robusta", I251="Exc","Excelsa",I251="Ara","Arabica",I251="Lib", "Liberica")</f>
        <v>Liberica</v>
      </c>
      <c r="O251" t="str" cm="1">
        <f t="array" ref="O251">_xlfn.IFS(J251="M", "Medium",J251="L","Light",J251="D","Dark")</f>
        <v>Light</v>
      </c>
      <c r="P251" t="str">
        <f>_xlfn.XLOOKUP(C251,customers!$A$1:$A$1001,customers!$I$1:$I$1001,,0)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8">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 I252= "Rob", "Robusta", I252="Exc","Excelsa",I252="Ara","Arabica",I252="Lib", "Liberica")</f>
        <v>Robusta</v>
      </c>
      <c r="O252" t="str" cm="1">
        <f t="array" ref="O252">_xlfn.IFS(J252="M", "Medium",J252="L","Light",J252="D","Dark")</f>
        <v>Medium</v>
      </c>
      <c r="P252" t="str">
        <f>_xlfn.XLOOKUP(C252,customers!$A$1:$A$1001,customers!$I$1:$I$1001,,0)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8">
        <f>INDEX(products!$A$1:$G$49,MATCH(orders!$D253,products!$A$1:$A$49,0),MATCH(orders!K$1,products!$A$1:$G$1,0))</f>
        <v>1</v>
      </c>
      <c r="L253" s="6">
        <f>INDEX(products!$A$1:$G$49,MATCH(orders!$D253,products!$A$1:$A$49,0),MATCH(orders!L$1,products!$A$1:$G$1,0))</f>
        <v>13.75</v>
      </c>
      <c r="M253" s="6">
        <f t="shared" si="3"/>
        <v>68.75</v>
      </c>
      <c r="N253" t="str" cm="1">
        <f t="array" ref="N253">_xlfn.IFS( I253= "Rob", "Robusta", I253="Exc","Excelsa",I253="Ara","Arabica",I253="Lib", "Liberica")</f>
        <v>Excelsa</v>
      </c>
      <c r="O253" t="str" cm="1">
        <f t="array" ref="O253">_xlfn.IFS(J253="M", "Medium",J253="L","Light",J253="D","Dark")</f>
        <v>Medium</v>
      </c>
      <c r="P253" t="str">
        <f>_xlfn.XLOOKUP(C253,customers!$A$1:$A$1001,customers!$I$1:$I$1001,,0)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8">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 I254= "Rob", "Robusta", I254="Exc","Excelsa",I254="Ara","Arabica",I254="Lib", "Liberica")</f>
        <v>Arabica</v>
      </c>
      <c r="O254" t="str" cm="1">
        <f t="array" ref="O254">_xlfn.IFS(J254="M", "Medium",J254="L","Light",J254="D","Dark")</f>
        <v>Dark</v>
      </c>
      <c r="P254" t="str">
        <f>_xlfn.XLOOKUP(C254,customers!$A$1:$A$1001,customers!$I$1:$I$1001,,0)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8">
        <f>INDEX(products!$A$1:$G$49,MATCH(orders!$D255,products!$A$1:$A$49,0),MATCH(orders!K$1,products!$A$1:$G$1,0))</f>
        <v>1</v>
      </c>
      <c r="L255" s="6">
        <f>INDEX(products!$A$1:$G$49,MATCH(orders!$D255,products!$A$1:$A$49,0),MATCH(orders!L$1,products!$A$1:$G$1,0))</f>
        <v>14.55</v>
      </c>
      <c r="M255" s="6">
        <f t="shared" si="3"/>
        <v>58.2</v>
      </c>
      <c r="N255" t="str" cm="1">
        <f t="array" ref="N255">_xlfn.IFS( I255= "Rob", "Robusta", I255="Exc","Excelsa",I255="Ara","Arabica",I255="Lib", "Liberica")</f>
        <v>Liberica</v>
      </c>
      <c r="O255" t="str" cm="1">
        <f t="array" ref="O255">_xlfn.IFS(J255="M", "Medium",J255="L","Light",J255="D","Dark")</f>
        <v>Medium</v>
      </c>
      <c r="P255" t="str">
        <f>_xlfn.XLOOKUP(C255,customers!$A$1:$A$1001,customers!$I$1:$I$1001,,0)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8">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 I256= "Rob", "Robusta", I256="Exc","Excelsa",I256="Ara","Arabica",I256="Lib", "Liberica")</f>
        <v>Robusta</v>
      </c>
      <c r="O256" t="str" cm="1">
        <f t="array" ref="O256">_xlfn.IFS(J256="M", "Medium",J256="L","Light",J256="D","Dark")</f>
        <v>Light</v>
      </c>
      <c r="P256" t="str">
        <f>_xlfn.XLOOKUP(C256,customers!$A$1:$A$1001,customers!$I$1:$I$1001,,0)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8">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 I257= "Rob", "Robusta", I257="Exc","Excelsa",I257="Ara","Arabica",I257="Lib", "Liberica")</f>
        <v>Robusta</v>
      </c>
      <c r="O257" t="str" cm="1">
        <f t="array" ref="O257">_xlfn.IFS(J257="M", "Medium",J257="L","Light",J257="D","Dark")</f>
        <v>Light</v>
      </c>
      <c r="P257" t="str">
        <f>_xlfn.XLOOKUP(C257,customers!$A$1:$A$1001,customers!$I$1:$I$1001,,0)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8">
        <f>INDEX(products!$A$1:$G$49,MATCH(orders!$D258,products!$A$1:$A$49,0),MATCH(orders!K$1,products!$A$1:$G$1,0))</f>
        <v>0.5</v>
      </c>
      <c r="L258" s="6">
        <f>INDEX(products!$A$1:$G$49,MATCH(orders!$D258,products!$A$1:$A$49,0),MATCH(orders!L$1,products!$A$1:$G$1,0))</f>
        <v>8.73</v>
      </c>
      <c r="M258" s="6">
        <f t="shared" ref="M258:M321" si="4">L258*E258</f>
        <v>17.46</v>
      </c>
      <c r="N258" t="str" cm="1">
        <f t="array" ref="N258">_xlfn.IFS( I258= "Rob", "Robusta", I258="Exc","Excelsa",I258="Ara","Arabica",I258="Lib", "Liberica")</f>
        <v>Liberica</v>
      </c>
      <c r="O258" t="str" cm="1">
        <f t="array" ref="O258">_xlfn.IFS(J258="M", "Medium",J258="L","Light",J258="D","Dark")</f>
        <v>Medium</v>
      </c>
      <c r="P258" t="str">
        <f>_xlfn.XLOOKUP(C258,customers!$A$1:$A$1001,customers!$I$1:$I$1001,,0)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8">
        <f>INDEX(products!$A$1:$G$49,MATCH(orders!$D259,products!$A$1:$A$49,0),MATCH(orders!K$1,products!$A$1:$G$1,0))</f>
        <v>2.5</v>
      </c>
      <c r="L259" s="6">
        <f>INDEX(products!$A$1:$G$49,MATCH(orders!$D259,products!$A$1:$A$49,0),MATCH(orders!L$1,products!$A$1:$G$1,0))</f>
        <v>27.945</v>
      </c>
      <c r="M259" s="6">
        <f t="shared" si="4"/>
        <v>27.945</v>
      </c>
      <c r="N259" t="str" cm="1">
        <f t="array" ref="N259">_xlfn.IFS( I259= "Rob", "Robusta", I259="Exc","Excelsa",I259="Ara","Arabica",I259="Lib", "Liberica")</f>
        <v>Excelsa</v>
      </c>
      <c r="O259" t="str" cm="1">
        <f t="array" ref="O259">_xlfn.IFS(J259="M", "Medium",J259="L","Light",J259="D","Dark")</f>
        <v>Dark</v>
      </c>
      <c r="P259" t="str">
        <f>_xlfn.XLOOKUP(C259,customers!$A$1:$A$1001,customers!$I$1:$I$1001,,0)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8">
        <f>INDEX(products!$A$1:$G$49,MATCH(orders!$D260,products!$A$1:$A$49,0),MATCH(orders!K$1,products!$A$1:$G$1,0))</f>
        <v>2.5</v>
      </c>
      <c r="L260" s="6">
        <f>INDEX(products!$A$1:$G$49,MATCH(orders!$D260,products!$A$1:$A$49,0),MATCH(orders!L$1,products!$A$1:$G$1,0))</f>
        <v>27.945</v>
      </c>
      <c r="M260" s="6">
        <f t="shared" si="4"/>
        <v>139.72499999999999</v>
      </c>
      <c r="N260" t="str" cm="1">
        <f t="array" ref="N260">_xlfn.IFS( I260= "Rob", "Robusta", I260="Exc","Excelsa",I260="Ara","Arabica",I260="Lib", "Liberica")</f>
        <v>Excelsa</v>
      </c>
      <c r="O260" t="str" cm="1">
        <f t="array" ref="O260">_xlfn.IFS(J260="M", "Medium",J260="L","Light",J260="D","Dark")</f>
        <v>Dark</v>
      </c>
      <c r="P260" t="str">
        <f>_xlfn.XLOOKUP(C260,customers!$A$1:$A$1001,customers!$I$1:$I$1001,,0)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8">
        <f>INDEX(products!$A$1:$G$49,MATCH(orders!$D261,products!$A$1:$A$49,0),MATCH(orders!K$1,products!$A$1:$G$1,0))</f>
        <v>0.2</v>
      </c>
      <c r="L261" s="6">
        <f>INDEX(products!$A$1:$G$49,MATCH(orders!$D261,products!$A$1:$A$49,0),MATCH(orders!L$1,products!$A$1:$G$1,0))</f>
        <v>2.9849999999999999</v>
      </c>
      <c r="M261" s="6">
        <f t="shared" si="4"/>
        <v>5.97</v>
      </c>
      <c r="N261" t="str" cm="1">
        <f t="array" ref="N261">_xlfn.IFS( I261= "Rob", "Robusta", I261="Exc","Excelsa",I261="Ara","Arabica",I261="Lib", "Liberica")</f>
        <v>Robusta</v>
      </c>
      <c r="O261" t="str" cm="1">
        <f t="array" ref="O261">_xlfn.IFS(J261="M", "Medium",J261="L","Light",J261="D","Dark")</f>
        <v>Medium</v>
      </c>
      <c r="P261" t="str">
        <f>_xlfn.XLOOKUP(C261,customers!$A$1:$A$1001,customers!$I$1:$I$1001,,0)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8">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 I262= "Rob", "Robusta", I262="Exc","Excelsa",I262="Ara","Arabica",I262="Lib", "Liberica")</f>
        <v>Robusta</v>
      </c>
      <c r="O262" t="str" cm="1">
        <f t="array" ref="O262">_xlfn.IFS(J262="M", "Medium",J262="L","Light",J262="D","Dark")</f>
        <v>Light</v>
      </c>
      <c r="P262" t="str">
        <f>_xlfn.XLOOKUP(C262,customers!$A$1:$A$1001,customers!$I$1:$I$1001,,0)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8">
        <f>INDEX(products!$A$1:$G$49,MATCH(orders!$D263,products!$A$1:$A$49,0),MATCH(orders!K$1,products!$A$1:$G$1,0))</f>
        <v>1</v>
      </c>
      <c r="L263" s="6">
        <f>INDEX(products!$A$1:$G$49,MATCH(orders!$D263,products!$A$1:$A$49,0),MATCH(orders!L$1,products!$A$1:$G$1,0))</f>
        <v>11.95</v>
      </c>
      <c r="M263" s="6">
        <f t="shared" si="4"/>
        <v>59.75</v>
      </c>
      <c r="N263" t="str" cm="1">
        <f t="array" ref="N263">_xlfn.IFS( I263= "Rob", "Robusta", I263="Exc","Excelsa",I263="Ara","Arabica",I263="Lib", "Liberica")</f>
        <v>Robusta</v>
      </c>
      <c r="O263" t="str" cm="1">
        <f t="array" ref="O263">_xlfn.IFS(J263="M", "Medium",J263="L","Light",J263="D","Dark")</f>
        <v>Light</v>
      </c>
      <c r="P263" t="str">
        <f>_xlfn.XLOOKUP(C263,customers!$A$1:$A$1001,customers!$I$1:$I$1001,,0)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8">
        <f>INDEX(products!$A$1:$G$49,MATCH(orders!$D264,products!$A$1:$A$49,0),MATCH(orders!K$1,products!$A$1:$G$1,0))</f>
        <v>1</v>
      </c>
      <c r="L264" s="6">
        <f>INDEX(products!$A$1:$G$49,MATCH(orders!$D264,products!$A$1:$A$49,0),MATCH(orders!L$1,products!$A$1:$G$1,0))</f>
        <v>13.75</v>
      </c>
      <c r="M264" s="6">
        <f t="shared" si="4"/>
        <v>41.25</v>
      </c>
      <c r="N264" t="str" cm="1">
        <f t="array" ref="N264">_xlfn.IFS( I264= "Rob", "Robusta", I264="Exc","Excelsa",I264="Ara","Arabica",I264="Lib", "Liberica")</f>
        <v>Excelsa</v>
      </c>
      <c r="O264" t="str" cm="1">
        <f t="array" ref="O264">_xlfn.IFS(J264="M", "Medium",J264="L","Light",J264="D","Dark")</f>
        <v>Medium</v>
      </c>
      <c r="P264" t="str">
        <f>_xlfn.XLOOKUP(C264,customers!$A$1:$A$1001,customers!$I$1:$I$1001,,0)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8">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 I265= "Rob", "Robusta", I265="Exc","Excelsa",I265="Ara","Arabica",I265="Lib", "Liberica")</f>
        <v>Liberica</v>
      </c>
      <c r="O265" t="str" cm="1">
        <f t="array" ref="O265">_xlfn.IFS(J265="M", "Medium",J265="L","Light",J265="D","Dark")</f>
        <v>Medium</v>
      </c>
      <c r="P265" t="str">
        <f>_xlfn.XLOOKUP(C265,customers!$A$1:$A$1001,customers!$I$1:$I$1001,,0)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8">
        <f>INDEX(products!$A$1:$G$49,MATCH(orders!$D266,products!$A$1:$A$49,0),MATCH(orders!K$1,products!$A$1:$G$1,0))</f>
        <v>1</v>
      </c>
      <c r="L266" s="6">
        <f>INDEX(products!$A$1:$G$49,MATCH(orders!$D266,products!$A$1:$A$49,0),MATCH(orders!L$1,products!$A$1:$G$1,0))</f>
        <v>11.95</v>
      </c>
      <c r="M266" s="6">
        <f t="shared" si="4"/>
        <v>59.75</v>
      </c>
      <c r="N266" t="str" cm="1">
        <f t="array" ref="N266">_xlfn.IFS( I266= "Rob", "Robusta", I266="Exc","Excelsa",I266="Ara","Arabica",I266="Lib", "Liberica")</f>
        <v>Robusta</v>
      </c>
      <c r="O266" t="str" cm="1">
        <f t="array" ref="O266">_xlfn.IFS(J266="M", "Medium",J266="L","Light",J266="D","Dark")</f>
        <v>Light</v>
      </c>
      <c r="P266" t="str">
        <f>_xlfn.XLOOKUP(C266,customers!$A$1:$A$1001,customers!$I$1:$I$1001,,0)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8">
        <f>INDEX(products!$A$1:$G$49,MATCH(orders!$D267,products!$A$1:$A$49,0),MATCH(orders!K$1,products!$A$1:$G$1,0))</f>
        <v>0.5</v>
      </c>
      <c r="L267" s="6">
        <f>INDEX(products!$A$1:$G$49,MATCH(orders!$D267,products!$A$1:$A$49,0),MATCH(orders!L$1,products!$A$1:$G$1,0))</f>
        <v>5.97</v>
      </c>
      <c r="M267" s="6">
        <f t="shared" si="4"/>
        <v>5.97</v>
      </c>
      <c r="N267" t="str" cm="1">
        <f t="array" ref="N267">_xlfn.IFS( I267= "Rob", "Robusta", I267="Exc","Excelsa",I267="Ara","Arabica",I267="Lib", "Liberica")</f>
        <v>Arabica</v>
      </c>
      <c r="O267" t="str" cm="1">
        <f t="array" ref="O267">_xlfn.IFS(J267="M", "Medium",J267="L","Light",J267="D","Dark")</f>
        <v>Dark</v>
      </c>
      <c r="P267" t="str">
        <f>_xlfn.XLOOKUP(C267,customers!$A$1:$A$1001,customers!$I$1:$I$1001,,0)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8">
        <f>INDEX(products!$A$1:$G$49,MATCH(orders!$D268,products!$A$1:$A$49,0),MATCH(orders!K$1,products!$A$1:$G$1,0))</f>
        <v>1</v>
      </c>
      <c r="L268" s="6">
        <f>INDEX(products!$A$1:$G$49,MATCH(orders!$D268,products!$A$1:$A$49,0),MATCH(orders!L$1,products!$A$1:$G$1,0))</f>
        <v>12.15</v>
      </c>
      <c r="M268" s="6">
        <f t="shared" si="4"/>
        <v>24.3</v>
      </c>
      <c r="N268" t="str" cm="1">
        <f t="array" ref="N268">_xlfn.IFS( I268= "Rob", "Robusta", I268="Exc","Excelsa",I268="Ara","Arabica",I268="Lib", "Liberica")</f>
        <v>Excelsa</v>
      </c>
      <c r="O268" t="str" cm="1">
        <f t="array" ref="O268">_xlfn.IFS(J268="M", "Medium",J268="L","Light",J268="D","Dark")</f>
        <v>Dark</v>
      </c>
      <c r="P268" t="str">
        <f>_xlfn.XLOOKUP(C268,customers!$A$1:$A$1001,customers!$I$1:$I$1001,,0)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8">
        <f>INDEX(products!$A$1:$G$49,MATCH(orders!$D269,products!$A$1:$A$49,0),MATCH(orders!K$1,products!$A$1:$G$1,0))</f>
        <v>0.2</v>
      </c>
      <c r="L269" s="6">
        <f>INDEX(products!$A$1:$G$49,MATCH(orders!$D269,products!$A$1:$A$49,0),MATCH(orders!L$1,products!$A$1:$G$1,0))</f>
        <v>3.645</v>
      </c>
      <c r="M269" s="6">
        <f t="shared" si="4"/>
        <v>21.87</v>
      </c>
      <c r="N269" t="str" cm="1">
        <f t="array" ref="N269">_xlfn.IFS( I269= "Rob", "Robusta", I269="Exc","Excelsa",I269="Ara","Arabica",I269="Lib", "Liberica")</f>
        <v>Excelsa</v>
      </c>
      <c r="O269" t="str" cm="1">
        <f t="array" ref="O269">_xlfn.IFS(J269="M", "Medium",J269="L","Light",J269="D","Dark")</f>
        <v>Dark</v>
      </c>
      <c r="P269" t="str">
        <f>_xlfn.XLOOKUP(C269,customers!$A$1:$A$1001,customers!$I$1:$I$1001,,0)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8">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 I270= "Rob", "Robusta", I270="Exc","Excelsa",I270="Ara","Arabica",I270="Lib", "Liberica")</f>
        <v>Arabica</v>
      </c>
      <c r="O270" t="str" cm="1">
        <f t="array" ref="O270">_xlfn.IFS(J270="M", "Medium",J270="L","Light",J270="D","Dark")</f>
        <v>Dark</v>
      </c>
      <c r="P270" t="str">
        <f>_xlfn.XLOOKUP(C270,customers!$A$1:$A$1001,customers!$I$1:$I$1001,,0)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8">
        <f>INDEX(products!$A$1:$G$49,MATCH(orders!$D271,products!$A$1:$A$49,0),MATCH(orders!K$1,products!$A$1:$G$1,0))</f>
        <v>0.2</v>
      </c>
      <c r="L271" s="6">
        <f>INDEX(products!$A$1:$G$49,MATCH(orders!$D271,products!$A$1:$A$49,0),MATCH(orders!L$1,products!$A$1:$G$1,0))</f>
        <v>2.9849999999999999</v>
      </c>
      <c r="M271" s="6">
        <f t="shared" si="4"/>
        <v>5.97</v>
      </c>
      <c r="N271" t="str" cm="1">
        <f t="array" ref="N271">_xlfn.IFS( I271= "Rob", "Robusta", I271="Exc","Excelsa",I271="Ara","Arabica",I271="Lib", "Liberica")</f>
        <v>Arabica</v>
      </c>
      <c r="O271" t="str" cm="1">
        <f t="array" ref="O271">_xlfn.IFS(J271="M", "Medium",J271="L","Light",J271="D","Dark")</f>
        <v>Dark</v>
      </c>
      <c r="P271" t="str">
        <f>_xlfn.XLOOKUP(C271,customers!$A$1:$A$1001,customers!$I$1:$I$1001,,0)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8">
        <f>INDEX(products!$A$1:$G$49,MATCH(orders!$D272,products!$A$1:$A$49,0),MATCH(orders!K$1,products!$A$1:$G$1,0))</f>
        <v>0.5</v>
      </c>
      <c r="L272" s="6">
        <f>INDEX(products!$A$1:$G$49,MATCH(orders!$D272,products!$A$1:$A$49,0),MATCH(orders!L$1,products!$A$1:$G$1,0))</f>
        <v>7.29</v>
      </c>
      <c r="M272" s="6">
        <f t="shared" si="4"/>
        <v>7.29</v>
      </c>
      <c r="N272" t="str" cm="1">
        <f t="array" ref="N272">_xlfn.IFS( I272= "Rob", "Robusta", I272="Exc","Excelsa",I272="Ara","Arabica",I272="Lib", "Liberica")</f>
        <v>Excelsa</v>
      </c>
      <c r="O272" t="str" cm="1">
        <f t="array" ref="O272">_xlfn.IFS(J272="M", "Medium",J272="L","Light",J272="D","Dark")</f>
        <v>Dark</v>
      </c>
      <c r="P272" t="str">
        <f>_xlfn.XLOOKUP(C272,customers!$A$1:$A$1001,customers!$I$1:$I$1001,,0)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8">
        <f>INDEX(products!$A$1:$G$49,MATCH(orders!$D273,products!$A$1:$A$49,0),MATCH(orders!K$1,products!$A$1:$G$1,0))</f>
        <v>0.2</v>
      </c>
      <c r="L273" s="6">
        <f>INDEX(products!$A$1:$G$49,MATCH(orders!$D273,products!$A$1:$A$49,0),MATCH(orders!L$1,products!$A$1:$G$1,0))</f>
        <v>2.9849999999999999</v>
      </c>
      <c r="M273" s="6">
        <f t="shared" si="4"/>
        <v>11.94</v>
      </c>
      <c r="N273" t="str" cm="1">
        <f t="array" ref="N273">_xlfn.IFS( I273= "Rob", "Robusta", I273="Exc","Excelsa",I273="Ara","Arabica",I273="Lib", "Liberica")</f>
        <v>Arabica</v>
      </c>
      <c r="O273" t="str" cm="1">
        <f t="array" ref="O273">_xlfn.IFS(J273="M", "Medium",J273="L","Light",J273="D","Dark")</f>
        <v>Dark</v>
      </c>
      <c r="P273" t="str">
        <f>_xlfn.XLOOKUP(C273,customers!$A$1:$A$1001,customers!$I$1:$I$1001,,0)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8">
        <f>INDEX(products!$A$1:$G$49,MATCH(orders!$D274,products!$A$1:$A$49,0),MATCH(orders!K$1,products!$A$1:$G$1,0))</f>
        <v>1</v>
      </c>
      <c r="L274" s="6">
        <f>INDEX(products!$A$1:$G$49,MATCH(orders!$D274,products!$A$1:$A$49,0),MATCH(orders!L$1,products!$A$1:$G$1,0))</f>
        <v>11.95</v>
      </c>
      <c r="M274" s="6">
        <f t="shared" si="4"/>
        <v>71.699999999999989</v>
      </c>
      <c r="N274" t="str" cm="1">
        <f t="array" ref="N274">_xlfn.IFS( I274= "Rob", "Robusta", I274="Exc","Excelsa",I274="Ara","Arabica",I274="Lib", "Liberica")</f>
        <v>Robusta</v>
      </c>
      <c r="O274" t="str" cm="1">
        <f t="array" ref="O274">_xlfn.IFS(J274="M", "Medium",J274="L","Light",J274="D","Dark")</f>
        <v>Light</v>
      </c>
      <c r="P274" t="str">
        <f>_xlfn.XLOOKUP(C274,customers!$A$1:$A$1001,customers!$I$1:$I$1001,,0)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8">
        <f>INDEX(products!$A$1:$G$49,MATCH(orders!$D275,products!$A$1:$A$49,0),MATCH(orders!K$1,products!$A$1:$G$1,0))</f>
        <v>0.2</v>
      </c>
      <c r="L275" s="6">
        <f>INDEX(products!$A$1:$G$49,MATCH(orders!$D275,products!$A$1:$A$49,0),MATCH(orders!L$1,products!$A$1:$G$1,0))</f>
        <v>3.8849999999999998</v>
      </c>
      <c r="M275" s="6">
        <f t="shared" si="4"/>
        <v>7.77</v>
      </c>
      <c r="N275" t="str" cm="1">
        <f t="array" ref="N275">_xlfn.IFS( I275= "Rob", "Robusta", I275="Exc","Excelsa",I275="Ara","Arabica",I275="Lib", "Liberica")</f>
        <v>Arabica</v>
      </c>
      <c r="O275" t="str" cm="1">
        <f t="array" ref="O275">_xlfn.IFS(J275="M", "Medium",J275="L","Light",J275="D","Dark")</f>
        <v>Light</v>
      </c>
      <c r="P275" t="str">
        <f>_xlfn.XLOOKUP(C275,customers!$A$1:$A$1001,customers!$I$1:$I$1001,,0)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8">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 I276= "Rob", "Robusta", I276="Exc","Excelsa",I276="Ara","Arabica",I276="Lib", "Liberica")</f>
        <v>Arabica</v>
      </c>
      <c r="O276" t="str" cm="1">
        <f t="array" ref="O276">_xlfn.IFS(J276="M", "Medium",J276="L","Light",J276="D","Dark")</f>
        <v>Medium</v>
      </c>
      <c r="P276" t="str">
        <f>_xlfn.XLOOKUP(C276,customers!$A$1:$A$1001,customers!$I$1:$I$1001,,0)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8">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 I277= "Rob", "Robusta", I277="Exc","Excelsa",I277="Ara","Arabica",I277="Lib", "Liberica")</f>
        <v>Excelsa</v>
      </c>
      <c r="O277" t="str" cm="1">
        <f t="array" ref="O277">_xlfn.IFS(J277="M", "Medium",J277="L","Light",J277="D","Dark")</f>
        <v>Light</v>
      </c>
      <c r="P277" t="str">
        <f>_xlfn.XLOOKUP(C277,customers!$A$1:$A$1001,customers!$I$1:$I$1001,,0)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8">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 I278= "Rob", "Robusta", I278="Exc","Excelsa",I278="Ara","Arabica",I278="Lib", "Liberica")</f>
        <v>Robusta</v>
      </c>
      <c r="O278" t="str" cm="1">
        <f t="array" ref="O278">_xlfn.IFS(J278="M", "Medium",J278="L","Light",J278="D","Dark")</f>
        <v>Light</v>
      </c>
      <c r="P278" t="str">
        <f>_xlfn.XLOOKUP(C278,customers!$A$1:$A$1001,customers!$I$1:$I$1001,,0)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8">
        <f>INDEX(products!$A$1:$G$49,MATCH(orders!$D279,products!$A$1:$A$49,0),MATCH(orders!K$1,products!$A$1:$G$1,0))</f>
        <v>1</v>
      </c>
      <c r="L279" s="6">
        <f>INDEX(products!$A$1:$G$49,MATCH(orders!$D279,products!$A$1:$A$49,0),MATCH(orders!L$1,products!$A$1:$G$1,0))</f>
        <v>14.85</v>
      </c>
      <c r="M279" s="6">
        <f t="shared" si="4"/>
        <v>89.1</v>
      </c>
      <c r="N279" t="str" cm="1">
        <f t="array" ref="N279">_xlfn.IFS( I279= "Rob", "Robusta", I279="Exc","Excelsa",I279="Ara","Arabica",I279="Lib", "Liberica")</f>
        <v>Excelsa</v>
      </c>
      <c r="O279" t="str" cm="1">
        <f t="array" ref="O279">_xlfn.IFS(J279="M", "Medium",J279="L","Light",J279="D","Dark")</f>
        <v>Light</v>
      </c>
      <c r="P279" t="str">
        <f>_xlfn.XLOOKUP(C279,customers!$A$1:$A$1001,customers!$I$1:$I$1001,,0)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8">
        <f>INDEX(products!$A$1:$G$49,MATCH(orders!$D280,products!$A$1:$A$49,0),MATCH(orders!K$1,products!$A$1:$G$1,0))</f>
        <v>0.2</v>
      </c>
      <c r="L280" s="6">
        <f>INDEX(products!$A$1:$G$49,MATCH(orders!$D280,products!$A$1:$A$49,0),MATCH(orders!L$1,products!$A$1:$G$1,0))</f>
        <v>3.8849999999999998</v>
      </c>
      <c r="M280" s="6">
        <f t="shared" si="4"/>
        <v>7.77</v>
      </c>
      <c r="N280" t="str" cm="1">
        <f t="array" ref="N280">_xlfn.IFS( I280= "Rob", "Robusta", I280="Exc","Excelsa",I280="Ara","Arabica",I280="Lib", "Liberica")</f>
        <v>Arabica</v>
      </c>
      <c r="O280" t="str" cm="1">
        <f t="array" ref="O280">_xlfn.IFS(J280="M", "Medium",J280="L","Light",J280="D","Dark")</f>
        <v>Light</v>
      </c>
      <c r="P280" t="str">
        <f>_xlfn.XLOOKUP(C280,customers!$A$1:$A$1001,customers!$I$1:$I$1001,,0)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8">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 I281= "Rob", "Robusta", I281="Exc","Excelsa",I281="Ara","Arabica",I281="Lib", "Liberica")</f>
        <v>Liberica</v>
      </c>
      <c r="O281" t="str" cm="1">
        <f t="array" ref="O281">_xlfn.IFS(J281="M", "Medium",J281="L","Light",J281="D","Dark")</f>
        <v>Medium</v>
      </c>
      <c r="P281" t="str">
        <f>_xlfn.XLOOKUP(C281,customers!$A$1:$A$1001,customers!$I$1:$I$1001,,0)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8">
        <f>INDEX(products!$A$1:$G$49,MATCH(orders!$D282,products!$A$1:$A$49,0),MATCH(orders!K$1,products!$A$1:$G$1,0))</f>
        <v>0.5</v>
      </c>
      <c r="L282" s="6">
        <f>INDEX(products!$A$1:$G$49,MATCH(orders!$D282,products!$A$1:$A$49,0),MATCH(orders!L$1,products!$A$1:$G$1,0))</f>
        <v>8.25</v>
      </c>
      <c r="M282" s="6">
        <f t="shared" si="4"/>
        <v>41.25</v>
      </c>
      <c r="N282" t="str" cm="1">
        <f t="array" ref="N282">_xlfn.IFS( I282= "Rob", "Robusta", I282="Exc","Excelsa",I282="Ara","Arabica",I282="Lib", "Liberica")</f>
        <v>Excelsa</v>
      </c>
      <c r="O282" t="str" cm="1">
        <f t="array" ref="O282">_xlfn.IFS(J282="M", "Medium",J282="L","Light",J282="D","Dark")</f>
        <v>Medium</v>
      </c>
      <c r="P282" t="str">
        <f>_xlfn.XLOOKUP(C282,customers!$A$1:$A$1001,customers!$I$1:$I$1001,,0)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8">
        <f>INDEX(products!$A$1:$G$49,MATCH(orders!$D283,products!$A$1:$A$49,0),MATCH(orders!K$1,products!$A$1:$G$1,0))</f>
        <v>1</v>
      </c>
      <c r="L283" s="6">
        <f>INDEX(products!$A$1:$G$49,MATCH(orders!$D283,products!$A$1:$A$49,0),MATCH(orders!L$1,products!$A$1:$G$1,0))</f>
        <v>14.85</v>
      </c>
      <c r="M283" s="6">
        <f t="shared" si="4"/>
        <v>59.4</v>
      </c>
      <c r="N283" t="str" cm="1">
        <f t="array" ref="N283">_xlfn.IFS( I283= "Rob", "Robusta", I283="Exc","Excelsa",I283="Ara","Arabica",I283="Lib", "Liberica")</f>
        <v>Excelsa</v>
      </c>
      <c r="O283" t="str" cm="1">
        <f t="array" ref="O283">_xlfn.IFS(J283="M", "Medium",J283="L","Light",J283="D","Dark")</f>
        <v>Light</v>
      </c>
      <c r="P283" t="str">
        <f>_xlfn.XLOOKUP(C283,customers!$A$1:$A$1001,customers!$I$1:$I$1001,,0)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8">
        <f>INDEX(products!$A$1:$G$49,MATCH(orders!$D284,products!$A$1:$A$49,0),MATCH(orders!K$1,products!$A$1:$G$1,0))</f>
        <v>0.5</v>
      </c>
      <c r="L284" s="6">
        <f>INDEX(products!$A$1:$G$49,MATCH(orders!$D284,products!$A$1:$A$49,0),MATCH(orders!L$1,products!$A$1:$G$1,0))</f>
        <v>7.77</v>
      </c>
      <c r="M284" s="6">
        <f t="shared" si="4"/>
        <v>7.77</v>
      </c>
      <c r="N284" t="str" cm="1">
        <f t="array" ref="N284">_xlfn.IFS( I284= "Rob", "Robusta", I284="Exc","Excelsa",I284="Ara","Arabica",I284="Lib", "Liberica")</f>
        <v>Arabica</v>
      </c>
      <c r="O284" t="str" cm="1">
        <f t="array" ref="O284">_xlfn.IFS(J284="M", "Medium",J284="L","Light",J284="D","Dark")</f>
        <v>Light</v>
      </c>
      <c r="P284" t="str">
        <f>_xlfn.XLOOKUP(C284,customers!$A$1:$A$1001,customers!$I$1:$I$1001,,0)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8">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 I285= "Rob", "Robusta", I285="Exc","Excelsa",I285="Ara","Arabica",I285="Lib", "Liberica")</f>
        <v>Robusta</v>
      </c>
      <c r="O285" t="str" cm="1">
        <f t="array" ref="O285">_xlfn.IFS(J285="M", "Medium",J285="L","Light",J285="D","Dark")</f>
        <v>Dark</v>
      </c>
      <c r="P285" t="str">
        <f>_xlfn.XLOOKUP(C285,customers!$A$1:$A$1001,customers!$I$1:$I$1001,,0)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8">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 I286= "Rob", "Robusta", I286="Exc","Excelsa",I286="Ara","Arabica",I286="Lib", "Liberica")</f>
        <v>Excelsa</v>
      </c>
      <c r="O286" t="str" cm="1">
        <f t="array" ref="O286">_xlfn.IFS(J286="M", "Medium",J286="L","Light",J286="D","Dark")</f>
        <v>Medium</v>
      </c>
      <c r="P286" t="str">
        <f>_xlfn.XLOOKUP(C286,customers!$A$1:$A$1001,customers!$I$1:$I$1001,,0)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8">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 I287= "Rob", "Robusta", I287="Exc","Excelsa",I287="Ara","Arabica",I287="Lib", "Liberica")</f>
        <v>Liberica</v>
      </c>
      <c r="O287" t="str" cm="1">
        <f t="array" ref="O287">_xlfn.IFS(J287="M", "Medium",J287="L","Light",J287="D","Dark")</f>
        <v>Light</v>
      </c>
      <c r="P287" t="str">
        <f>_xlfn.XLOOKUP(C287,customers!$A$1:$A$1001,customers!$I$1:$I$1001,,0)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8">
        <f>INDEX(products!$A$1:$G$49,MATCH(orders!$D288,products!$A$1:$A$49,0),MATCH(orders!K$1,products!$A$1:$G$1,0))</f>
        <v>0.2</v>
      </c>
      <c r="L288" s="6">
        <f>INDEX(products!$A$1:$G$49,MATCH(orders!$D288,products!$A$1:$A$49,0),MATCH(orders!L$1,products!$A$1:$G$1,0))</f>
        <v>3.375</v>
      </c>
      <c r="M288" s="6">
        <f t="shared" si="4"/>
        <v>13.5</v>
      </c>
      <c r="N288" t="str" cm="1">
        <f t="array" ref="N288">_xlfn.IFS( I288= "Rob", "Robusta", I288="Exc","Excelsa",I288="Ara","Arabica",I288="Lib", "Liberica")</f>
        <v>Arabica</v>
      </c>
      <c r="O288" t="str" cm="1">
        <f t="array" ref="O288">_xlfn.IFS(J288="M", "Medium",J288="L","Light",J288="D","Dark")</f>
        <v>Medium</v>
      </c>
      <c r="P288" t="str">
        <f>_xlfn.XLOOKUP(C288,customers!$A$1:$A$1001,customers!$I$1:$I$1001,,0)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8">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 I289= "Rob", "Robusta", I289="Exc","Excelsa",I289="Ara","Arabica",I289="Lib", "Liberica")</f>
        <v>Robusta</v>
      </c>
      <c r="O289" t="str" cm="1">
        <f t="array" ref="O289">_xlfn.IFS(J289="M", "Medium",J289="L","Light",J289="D","Dark")</f>
        <v>Light</v>
      </c>
      <c r="P289" t="str">
        <f>_xlfn.XLOOKUP(C289,customers!$A$1:$A$1001,customers!$I$1:$I$1001,,0)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8">
        <f>INDEX(products!$A$1:$G$49,MATCH(orders!$D290,products!$A$1:$A$49,0),MATCH(orders!K$1,products!$A$1:$G$1,0))</f>
        <v>0.5</v>
      </c>
      <c r="L290" s="6">
        <f>INDEX(products!$A$1:$G$49,MATCH(orders!$D290,products!$A$1:$A$49,0),MATCH(orders!L$1,products!$A$1:$G$1,0))</f>
        <v>8.25</v>
      </c>
      <c r="M290" s="6">
        <f t="shared" si="4"/>
        <v>8.25</v>
      </c>
      <c r="N290" t="str" cm="1">
        <f t="array" ref="N290">_xlfn.IFS( I290= "Rob", "Robusta", I290="Exc","Excelsa",I290="Ara","Arabica",I290="Lib", "Liberica")</f>
        <v>Excelsa</v>
      </c>
      <c r="O290" t="str" cm="1">
        <f t="array" ref="O290">_xlfn.IFS(J290="M", "Medium",J290="L","Light",J290="D","Dark")</f>
        <v>Medium</v>
      </c>
      <c r="P290" t="str">
        <f>_xlfn.XLOOKUP(C290,customers!$A$1:$A$1001,customers!$I$1:$I$1001,,0)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8">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 I291= "Rob", "Robusta", I291="Exc","Excelsa",I291="Ara","Arabica",I291="Lib", "Liberica")</f>
        <v>Robusta</v>
      </c>
      <c r="O291" t="str" cm="1">
        <f t="array" ref="O291">_xlfn.IFS(J291="M", "Medium",J291="L","Light",J291="D","Dark")</f>
        <v>Dark</v>
      </c>
      <c r="P291" t="str">
        <f>_xlfn.XLOOKUP(C291,customers!$A$1:$A$1001,customers!$I$1:$I$1001,,0)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8">
        <f>INDEX(products!$A$1:$G$49,MATCH(orders!$D292,products!$A$1:$A$49,0),MATCH(orders!K$1,products!$A$1:$G$1,0))</f>
        <v>1</v>
      </c>
      <c r="L292" s="6">
        <f>INDEX(products!$A$1:$G$49,MATCH(orders!$D292,products!$A$1:$A$49,0),MATCH(orders!L$1,products!$A$1:$G$1,0))</f>
        <v>9.9499999999999993</v>
      </c>
      <c r="M292" s="6">
        <f t="shared" si="4"/>
        <v>49.75</v>
      </c>
      <c r="N292" t="str" cm="1">
        <f t="array" ref="N292">_xlfn.IFS( I292= "Rob", "Robusta", I292="Exc","Excelsa",I292="Ara","Arabica",I292="Lib", "Liberica")</f>
        <v>Arabica</v>
      </c>
      <c r="O292" t="str" cm="1">
        <f t="array" ref="O292">_xlfn.IFS(J292="M", "Medium",J292="L","Light",J292="D","Dark")</f>
        <v>Dark</v>
      </c>
      <c r="P292" t="str">
        <f>_xlfn.XLOOKUP(C292,customers!$A$1:$A$1001,customers!$I$1:$I$1001,,0)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8">
        <f>INDEX(products!$A$1:$G$49,MATCH(orders!$D293,products!$A$1:$A$49,0),MATCH(orders!K$1,products!$A$1:$G$1,0))</f>
        <v>0.5</v>
      </c>
      <c r="L293" s="6">
        <f>INDEX(products!$A$1:$G$49,MATCH(orders!$D293,products!$A$1:$A$49,0),MATCH(orders!L$1,products!$A$1:$G$1,0))</f>
        <v>8.25</v>
      </c>
      <c r="M293" s="6">
        <f t="shared" si="4"/>
        <v>16.5</v>
      </c>
      <c r="N293" t="str" cm="1">
        <f t="array" ref="N293">_xlfn.IFS( I293= "Rob", "Robusta", I293="Exc","Excelsa",I293="Ara","Arabica",I293="Lib", "Liberica")</f>
        <v>Excelsa</v>
      </c>
      <c r="O293" t="str" cm="1">
        <f t="array" ref="O293">_xlfn.IFS(J293="M", "Medium",J293="L","Light",J293="D","Dark")</f>
        <v>Medium</v>
      </c>
      <c r="P293" t="str">
        <f>_xlfn.XLOOKUP(C293,customers!$A$1:$A$1001,customers!$I$1:$I$1001,,0)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8">
        <f>INDEX(products!$A$1:$G$49,MATCH(orders!$D294,products!$A$1:$A$49,0),MATCH(orders!K$1,products!$A$1:$G$1,0))</f>
        <v>0.5</v>
      </c>
      <c r="L294" s="6">
        <f>INDEX(products!$A$1:$G$49,MATCH(orders!$D294,products!$A$1:$A$49,0),MATCH(orders!L$1,products!$A$1:$G$1,0))</f>
        <v>5.97</v>
      </c>
      <c r="M294" s="6">
        <f t="shared" si="4"/>
        <v>17.91</v>
      </c>
      <c r="N294" t="str" cm="1">
        <f t="array" ref="N294">_xlfn.IFS( I294= "Rob", "Robusta", I294="Exc","Excelsa",I294="Ara","Arabica",I294="Lib", "Liberica")</f>
        <v>Arabica</v>
      </c>
      <c r="O294" t="str" cm="1">
        <f t="array" ref="O294">_xlfn.IFS(J294="M", "Medium",J294="L","Light",J294="D","Dark")</f>
        <v>Dark</v>
      </c>
      <c r="P294" t="str">
        <f>_xlfn.XLOOKUP(C294,customers!$A$1:$A$1001,customers!$I$1:$I$1001,,0)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8">
        <f>INDEX(products!$A$1:$G$49,MATCH(orders!$D295,products!$A$1:$A$49,0),MATCH(orders!K$1,products!$A$1:$G$1,0))</f>
        <v>0.5</v>
      </c>
      <c r="L295" s="6">
        <f>INDEX(products!$A$1:$G$49,MATCH(orders!$D295,products!$A$1:$A$49,0),MATCH(orders!L$1,products!$A$1:$G$1,0))</f>
        <v>5.97</v>
      </c>
      <c r="M295" s="6">
        <f t="shared" si="4"/>
        <v>29.849999999999998</v>
      </c>
      <c r="N295" t="str" cm="1">
        <f t="array" ref="N295">_xlfn.IFS( I295= "Rob", "Robusta", I295="Exc","Excelsa",I295="Ara","Arabica",I295="Lib", "Liberica")</f>
        <v>Arabica</v>
      </c>
      <c r="O295" t="str" cm="1">
        <f t="array" ref="O295">_xlfn.IFS(J295="M", "Medium",J295="L","Light",J295="D","Dark")</f>
        <v>Dark</v>
      </c>
      <c r="P295" t="str">
        <f>_xlfn.XLOOKUP(C295,customers!$A$1:$A$1001,customers!$I$1:$I$1001,,0)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8">
        <f>INDEX(products!$A$1:$G$49,MATCH(orders!$D296,products!$A$1:$A$49,0),MATCH(orders!K$1,products!$A$1:$G$1,0))</f>
        <v>1</v>
      </c>
      <c r="L296" s="6">
        <f>INDEX(products!$A$1:$G$49,MATCH(orders!$D296,products!$A$1:$A$49,0),MATCH(orders!L$1,products!$A$1:$G$1,0))</f>
        <v>14.85</v>
      </c>
      <c r="M296" s="6">
        <f t="shared" si="4"/>
        <v>44.55</v>
      </c>
      <c r="N296" t="str" cm="1">
        <f t="array" ref="N296">_xlfn.IFS( I296= "Rob", "Robusta", I296="Exc","Excelsa",I296="Ara","Arabica",I296="Lib", "Liberica")</f>
        <v>Excelsa</v>
      </c>
      <c r="O296" t="str" cm="1">
        <f t="array" ref="O296">_xlfn.IFS(J296="M", "Medium",J296="L","Light",J296="D","Dark")</f>
        <v>Light</v>
      </c>
      <c r="P296" t="str">
        <f>_xlfn.XLOOKUP(C296,customers!$A$1:$A$1001,customers!$I$1:$I$1001,,0)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8">
        <f>INDEX(products!$A$1:$G$49,MATCH(orders!$D297,products!$A$1:$A$49,0),MATCH(orders!K$1,products!$A$1:$G$1,0))</f>
        <v>1</v>
      </c>
      <c r="L297" s="6">
        <f>INDEX(products!$A$1:$G$49,MATCH(orders!$D297,products!$A$1:$A$49,0),MATCH(orders!L$1,products!$A$1:$G$1,0))</f>
        <v>13.75</v>
      </c>
      <c r="M297" s="6">
        <f t="shared" si="4"/>
        <v>27.5</v>
      </c>
      <c r="N297" t="str" cm="1">
        <f t="array" ref="N297">_xlfn.IFS( I297= "Rob", "Robusta", I297="Exc","Excelsa",I297="Ara","Arabica",I297="Lib", "Liberica")</f>
        <v>Excelsa</v>
      </c>
      <c r="O297" t="str" cm="1">
        <f t="array" ref="O297">_xlfn.IFS(J297="M", "Medium",J297="L","Light",J297="D","Dark")</f>
        <v>Medium</v>
      </c>
      <c r="P297" t="str">
        <f>_xlfn.XLOOKUP(C297,customers!$A$1:$A$1001,customers!$I$1:$I$1001,,0)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8">
        <f>INDEX(products!$A$1:$G$49,MATCH(orders!$D298,products!$A$1:$A$49,0),MATCH(orders!K$1,products!$A$1:$G$1,0))</f>
        <v>0.5</v>
      </c>
      <c r="L298" s="6">
        <f>INDEX(products!$A$1:$G$49,MATCH(orders!$D298,products!$A$1:$A$49,0),MATCH(orders!L$1,products!$A$1:$G$1,0))</f>
        <v>5.97</v>
      </c>
      <c r="M298" s="6">
        <f t="shared" si="4"/>
        <v>35.82</v>
      </c>
      <c r="N298" t="str" cm="1">
        <f t="array" ref="N298">_xlfn.IFS( I298= "Rob", "Robusta", I298="Exc","Excelsa",I298="Ara","Arabica",I298="Lib", "Liberica")</f>
        <v>Robusta</v>
      </c>
      <c r="O298" t="str" cm="1">
        <f t="array" ref="O298">_xlfn.IFS(J298="M", "Medium",J298="L","Light",J298="D","Dark")</f>
        <v>Medium</v>
      </c>
      <c r="P298" t="str">
        <f>_xlfn.XLOOKUP(C298,customers!$A$1:$A$1001,customers!$I$1:$I$1001,,0)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8">
        <f>INDEX(products!$A$1:$G$49,MATCH(orders!$D299,products!$A$1:$A$49,0),MATCH(orders!K$1,products!$A$1:$G$1,0))</f>
        <v>0.5</v>
      </c>
      <c r="L299" s="6">
        <f>INDEX(products!$A$1:$G$49,MATCH(orders!$D299,products!$A$1:$A$49,0),MATCH(orders!L$1,products!$A$1:$G$1,0))</f>
        <v>5.3699999999999992</v>
      </c>
      <c r="M299" s="6">
        <f t="shared" si="4"/>
        <v>16.11</v>
      </c>
      <c r="N299" t="str" cm="1">
        <f t="array" ref="N299">_xlfn.IFS( I299= "Rob", "Robusta", I299="Exc","Excelsa",I299="Ara","Arabica",I299="Lib", "Liberica")</f>
        <v>Robusta</v>
      </c>
      <c r="O299" t="str" cm="1">
        <f t="array" ref="O299">_xlfn.IFS(J299="M", "Medium",J299="L","Light",J299="D","Dark")</f>
        <v>Dark</v>
      </c>
      <c r="P299" t="str">
        <f>_xlfn.XLOOKUP(C299,customers!$A$1:$A$1001,customers!$I$1:$I$1001,,0)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8">
        <f>INDEX(products!$A$1:$G$49,MATCH(orders!$D300,products!$A$1:$A$49,0),MATCH(orders!K$1,products!$A$1:$G$1,0))</f>
        <v>0.2</v>
      </c>
      <c r="L300" s="6">
        <f>INDEX(products!$A$1:$G$49,MATCH(orders!$D300,products!$A$1:$A$49,0),MATCH(orders!L$1,products!$A$1:$G$1,0))</f>
        <v>4.4550000000000001</v>
      </c>
      <c r="M300" s="6">
        <f t="shared" si="4"/>
        <v>26.73</v>
      </c>
      <c r="N300" t="str" cm="1">
        <f t="array" ref="N300">_xlfn.IFS( I300= "Rob", "Robusta", I300="Exc","Excelsa",I300="Ara","Arabica",I300="Lib", "Liberica")</f>
        <v>Excelsa</v>
      </c>
      <c r="O300" t="str" cm="1">
        <f t="array" ref="O300">_xlfn.IFS(J300="M", "Medium",J300="L","Light",J300="D","Dark")</f>
        <v>Light</v>
      </c>
      <c r="P300" t="str">
        <f>_xlfn.XLOOKUP(C300,customers!$A$1:$A$1001,customers!$I$1:$I$1001,,0)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8">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 I301= "Rob", "Robusta", I301="Exc","Excelsa",I301="Ara","Arabica",I301="Lib", "Liberica")</f>
        <v>Excelsa</v>
      </c>
      <c r="O301" t="str" cm="1">
        <f t="array" ref="O301">_xlfn.IFS(J301="M", "Medium",J301="L","Light",J301="D","Dark")</f>
        <v>Light</v>
      </c>
      <c r="P301" t="str">
        <f>_xlfn.XLOOKUP(C301,customers!$A$1:$A$1001,customers!$I$1:$I$1001,,0)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8">
        <f>INDEX(products!$A$1:$G$49,MATCH(orders!$D302,products!$A$1:$A$49,0),MATCH(orders!K$1,products!$A$1:$G$1,0))</f>
        <v>1</v>
      </c>
      <c r="L302" s="6">
        <f>INDEX(products!$A$1:$G$49,MATCH(orders!$D302,products!$A$1:$A$49,0),MATCH(orders!L$1,products!$A$1:$G$1,0))</f>
        <v>12.95</v>
      </c>
      <c r="M302" s="6">
        <f t="shared" si="4"/>
        <v>38.849999999999994</v>
      </c>
      <c r="N302" t="str" cm="1">
        <f t="array" ref="N302">_xlfn.IFS( I302= "Rob", "Robusta", I302="Exc","Excelsa",I302="Ara","Arabica",I302="Lib", "Liberica")</f>
        <v>Arabica</v>
      </c>
      <c r="O302" t="str" cm="1">
        <f t="array" ref="O302">_xlfn.IFS(J302="M", "Medium",J302="L","Light",J302="D","Dark")</f>
        <v>Light</v>
      </c>
      <c r="P302" t="str">
        <f>_xlfn.XLOOKUP(C302,customers!$A$1:$A$1001,customers!$I$1:$I$1001,,0)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8">
        <f>INDEX(products!$A$1:$G$49,MATCH(orders!$D303,products!$A$1:$A$49,0),MATCH(orders!K$1,products!$A$1:$G$1,0))</f>
        <v>0.2</v>
      </c>
      <c r="L303" s="6">
        <f>INDEX(products!$A$1:$G$49,MATCH(orders!$D303,products!$A$1:$A$49,0),MATCH(orders!L$1,products!$A$1:$G$1,0))</f>
        <v>3.8849999999999998</v>
      </c>
      <c r="M303" s="6">
        <f t="shared" si="4"/>
        <v>15.54</v>
      </c>
      <c r="N303" t="str" cm="1">
        <f t="array" ref="N303">_xlfn.IFS( I303= "Rob", "Robusta", I303="Exc","Excelsa",I303="Ara","Arabica",I303="Lib", "Liberica")</f>
        <v>Liberica</v>
      </c>
      <c r="O303" t="str" cm="1">
        <f t="array" ref="O303">_xlfn.IFS(J303="M", "Medium",J303="L","Light",J303="D","Dark")</f>
        <v>Dark</v>
      </c>
      <c r="P303" t="str">
        <f>_xlfn.XLOOKUP(C303,customers!$A$1:$A$1001,customers!$I$1:$I$1001,,0)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8">
        <f>INDEX(products!$A$1:$G$49,MATCH(orders!$D304,products!$A$1:$A$49,0),MATCH(orders!K$1,products!$A$1:$G$1,0))</f>
        <v>0.5</v>
      </c>
      <c r="L304" s="6">
        <f>INDEX(products!$A$1:$G$49,MATCH(orders!$D304,products!$A$1:$A$49,0),MATCH(orders!L$1,products!$A$1:$G$1,0))</f>
        <v>6.75</v>
      </c>
      <c r="M304" s="6">
        <f t="shared" si="4"/>
        <v>6.75</v>
      </c>
      <c r="N304" t="str" cm="1">
        <f t="array" ref="N304">_xlfn.IFS( I304= "Rob", "Robusta", I304="Exc","Excelsa",I304="Ara","Arabica",I304="Lib", "Liberica")</f>
        <v>Arabica</v>
      </c>
      <c r="O304" t="str" cm="1">
        <f t="array" ref="O304">_xlfn.IFS(J304="M", "Medium",J304="L","Light",J304="D","Dark")</f>
        <v>Medium</v>
      </c>
      <c r="P304" t="str">
        <f>_xlfn.XLOOKUP(C304,customers!$A$1:$A$1001,customers!$I$1:$I$1001,,0)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8">
        <f>INDEX(products!$A$1:$G$49,MATCH(orders!$D305,products!$A$1:$A$49,0),MATCH(orders!K$1,products!$A$1:$G$1,0))</f>
        <v>2.5</v>
      </c>
      <c r="L305" s="6">
        <f>INDEX(products!$A$1:$G$49,MATCH(orders!$D305,products!$A$1:$A$49,0),MATCH(orders!L$1,products!$A$1:$G$1,0))</f>
        <v>27.945</v>
      </c>
      <c r="M305" s="6">
        <f t="shared" si="4"/>
        <v>111.78</v>
      </c>
      <c r="N305" t="str" cm="1">
        <f t="array" ref="N305">_xlfn.IFS( I305= "Rob", "Robusta", I305="Exc","Excelsa",I305="Ara","Arabica",I305="Lib", "Liberica")</f>
        <v>Excelsa</v>
      </c>
      <c r="O305" t="str" cm="1">
        <f t="array" ref="O305">_xlfn.IFS(J305="M", "Medium",J305="L","Light",J305="D","Dark")</f>
        <v>Dark</v>
      </c>
      <c r="P305" t="str">
        <f>_xlfn.XLOOKUP(C305,customers!$A$1:$A$1001,customers!$I$1:$I$1001,,0)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8">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 I306= "Rob", "Robusta", I306="Exc","Excelsa",I306="Ara","Arabica",I306="Lib", "Liberica")</f>
        <v>Arabica</v>
      </c>
      <c r="O306" t="str" cm="1">
        <f t="array" ref="O306">_xlfn.IFS(J306="M", "Medium",J306="L","Light",J306="D","Dark")</f>
        <v>Light</v>
      </c>
      <c r="P306" t="str">
        <f>_xlfn.XLOOKUP(C306,customers!$A$1:$A$1001,customers!$I$1:$I$1001,,0)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8">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 I307= "Rob", "Robusta", I307="Exc","Excelsa",I307="Ara","Arabica",I307="Lib", "Liberica")</f>
        <v>Liberica</v>
      </c>
      <c r="O307" t="str" cm="1">
        <f t="array" ref="O307">_xlfn.IFS(J307="M", "Medium",J307="L","Light",J307="D","Dark")</f>
        <v>Medium</v>
      </c>
      <c r="P307" t="str">
        <f>_xlfn.XLOOKUP(C307,customers!$A$1:$A$1001,customers!$I$1:$I$1001,,0)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8">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 I308= "Rob", "Robusta", I308="Exc","Excelsa",I308="Ara","Arabica",I308="Lib", "Liberica")</f>
        <v>Robusta</v>
      </c>
      <c r="O308" t="str" cm="1">
        <f t="array" ref="O308">_xlfn.IFS(J308="M", "Medium",J308="L","Light",J308="D","Dark")</f>
        <v>Medium</v>
      </c>
      <c r="P308" t="str">
        <f>_xlfn.XLOOKUP(C308,customers!$A$1:$A$1001,customers!$I$1:$I$1001,,0)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8">
        <f>INDEX(products!$A$1:$G$49,MATCH(orders!$D309,products!$A$1:$A$49,0),MATCH(orders!K$1,products!$A$1:$G$1,0))</f>
        <v>1</v>
      </c>
      <c r="L309" s="6">
        <f>INDEX(products!$A$1:$G$49,MATCH(orders!$D309,products!$A$1:$A$49,0),MATCH(orders!L$1,products!$A$1:$G$1,0))</f>
        <v>11.25</v>
      </c>
      <c r="M309" s="6">
        <f t="shared" si="4"/>
        <v>33.75</v>
      </c>
      <c r="N309" t="str" cm="1">
        <f t="array" ref="N309">_xlfn.IFS( I309= "Rob", "Robusta", I309="Exc","Excelsa",I309="Ara","Arabica",I309="Lib", "Liberica")</f>
        <v>Arabica</v>
      </c>
      <c r="O309" t="str" cm="1">
        <f t="array" ref="O309">_xlfn.IFS(J309="M", "Medium",J309="L","Light",J309="D","Dark")</f>
        <v>Medium</v>
      </c>
      <c r="P309" t="str">
        <f>_xlfn.XLOOKUP(C309,customers!$A$1:$A$1001,customers!$I$1:$I$1001,,0)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8">
        <f>INDEX(products!$A$1:$G$49,MATCH(orders!$D310,products!$A$1:$A$49,0),MATCH(orders!K$1,products!$A$1:$G$1,0))</f>
        <v>1</v>
      </c>
      <c r="L310" s="6">
        <f>INDEX(products!$A$1:$G$49,MATCH(orders!$D310,products!$A$1:$A$49,0),MATCH(orders!L$1,products!$A$1:$G$1,0))</f>
        <v>11.25</v>
      </c>
      <c r="M310" s="6">
        <f t="shared" si="4"/>
        <v>33.75</v>
      </c>
      <c r="N310" t="str" cm="1">
        <f t="array" ref="N310">_xlfn.IFS( I310= "Rob", "Robusta", I310="Exc","Excelsa",I310="Ara","Arabica",I310="Lib", "Liberica")</f>
        <v>Arabica</v>
      </c>
      <c r="O310" t="str" cm="1">
        <f t="array" ref="O310">_xlfn.IFS(J310="M", "Medium",J310="L","Light",J310="D","Dark")</f>
        <v>Medium</v>
      </c>
      <c r="P310" t="str">
        <f>_xlfn.XLOOKUP(C310,customers!$A$1:$A$1001,customers!$I$1:$I$1001,,0)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8">
        <f>INDEX(products!$A$1:$G$49,MATCH(orders!$D311,products!$A$1:$A$49,0),MATCH(orders!K$1,products!$A$1:$G$1,0))</f>
        <v>0.2</v>
      </c>
      <c r="L311" s="6">
        <f>INDEX(products!$A$1:$G$49,MATCH(orders!$D311,products!$A$1:$A$49,0),MATCH(orders!L$1,products!$A$1:$G$1,0))</f>
        <v>4.3650000000000002</v>
      </c>
      <c r="M311" s="6">
        <f t="shared" si="4"/>
        <v>26.19</v>
      </c>
      <c r="N311" t="str" cm="1">
        <f t="array" ref="N311">_xlfn.IFS( I311= "Rob", "Robusta", I311="Exc","Excelsa",I311="Ara","Arabica",I311="Lib", "Liberica")</f>
        <v>Liberica</v>
      </c>
      <c r="O311" t="str" cm="1">
        <f t="array" ref="O311">_xlfn.IFS(J311="M", "Medium",J311="L","Light",J311="D","Dark")</f>
        <v>Medium</v>
      </c>
      <c r="P311" t="str">
        <f>_xlfn.XLOOKUP(C311,customers!$A$1:$A$1001,customers!$I$1:$I$1001,,0)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8">
        <f>INDEX(products!$A$1:$G$49,MATCH(orders!$D312,products!$A$1:$A$49,0),MATCH(orders!K$1,products!$A$1:$G$1,0))</f>
        <v>1</v>
      </c>
      <c r="L312" s="6">
        <f>INDEX(products!$A$1:$G$49,MATCH(orders!$D312,products!$A$1:$A$49,0),MATCH(orders!L$1,products!$A$1:$G$1,0))</f>
        <v>14.85</v>
      </c>
      <c r="M312" s="6">
        <f t="shared" si="4"/>
        <v>14.85</v>
      </c>
      <c r="N312" t="str" cm="1">
        <f t="array" ref="N312">_xlfn.IFS( I312= "Rob", "Robusta", I312="Exc","Excelsa",I312="Ara","Arabica",I312="Lib", "Liberica")</f>
        <v>Excelsa</v>
      </c>
      <c r="O312" t="str" cm="1">
        <f t="array" ref="O312">_xlfn.IFS(J312="M", "Medium",J312="L","Light",J312="D","Dark")</f>
        <v>Light</v>
      </c>
      <c r="P312" t="str">
        <f>_xlfn.XLOOKUP(C312,customers!$A$1:$A$1001,customers!$I$1:$I$1001,,0)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8">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 I313= "Rob", "Robusta", I313="Exc","Excelsa",I313="Ara","Arabica",I313="Lib", "Liberica")</f>
        <v>Excelsa</v>
      </c>
      <c r="O313" t="str" cm="1">
        <f t="array" ref="O313">_xlfn.IFS(J313="M", "Medium",J313="L","Light",J313="D","Dark")</f>
        <v>Medium</v>
      </c>
      <c r="P313" t="str">
        <f>_xlfn.XLOOKUP(C313,customers!$A$1:$A$1001,customers!$I$1:$I$1001,,0)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8">
        <f>INDEX(products!$A$1:$G$49,MATCH(orders!$D314,products!$A$1:$A$49,0),MATCH(orders!K$1,products!$A$1:$G$1,0))</f>
        <v>0.5</v>
      </c>
      <c r="L314" s="6">
        <f>INDEX(products!$A$1:$G$49,MATCH(orders!$D314,products!$A$1:$A$49,0),MATCH(orders!L$1,products!$A$1:$G$1,0))</f>
        <v>5.97</v>
      </c>
      <c r="M314" s="6">
        <f t="shared" si="4"/>
        <v>5.97</v>
      </c>
      <c r="N314" t="str" cm="1">
        <f t="array" ref="N314">_xlfn.IFS( I314= "Rob", "Robusta", I314="Exc","Excelsa",I314="Ara","Arabica",I314="Lib", "Liberica")</f>
        <v>Robusta</v>
      </c>
      <c r="O314" t="str" cm="1">
        <f t="array" ref="O314">_xlfn.IFS(J314="M", "Medium",J314="L","Light",J314="D","Dark")</f>
        <v>Medium</v>
      </c>
      <c r="P314" t="str">
        <f>_xlfn.XLOOKUP(C314,customers!$A$1:$A$1001,customers!$I$1:$I$1001,,0)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8">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 I315= "Rob", "Robusta", I315="Exc","Excelsa",I315="Ara","Arabica",I315="Lib", "Liberica")</f>
        <v>Robusta</v>
      </c>
      <c r="O315" t="str" cm="1">
        <f t="array" ref="O315">_xlfn.IFS(J315="M", "Medium",J315="L","Light",J315="D","Dark")</f>
        <v>Medium</v>
      </c>
      <c r="P315" t="str">
        <f>_xlfn.XLOOKUP(C315,customers!$A$1:$A$1001,customers!$I$1:$I$1001,,0)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8">
        <f>INDEX(products!$A$1:$G$49,MATCH(orders!$D316,products!$A$1:$A$49,0),MATCH(orders!K$1,products!$A$1:$G$1,0))</f>
        <v>1</v>
      </c>
      <c r="L316" s="6">
        <f>INDEX(products!$A$1:$G$49,MATCH(orders!$D316,products!$A$1:$A$49,0),MATCH(orders!L$1,products!$A$1:$G$1,0))</f>
        <v>8.9499999999999993</v>
      </c>
      <c r="M316" s="6">
        <f t="shared" si="4"/>
        <v>44.75</v>
      </c>
      <c r="N316" t="str" cm="1">
        <f t="array" ref="N316">_xlfn.IFS( I316= "Rob", "Robusta", I316="Exc","Excelsa",I316="Ara","Arabica",I316="Lib", "Liberica")</f>
        <v>Robusta</v>
      </c>
      <c r="O316" t="str" cm="1">
        <f t="array" ref="O316">_xlfn.IFS(J316="M", "Medium",J316="L","Light",J316="D","Dark")</f>
        <v>Dark</v>
      </c>
      <c r="P316" t="str">
        <f>_xlfn.XLOOKUP(C316,customers!$A$1:$A$1001,customers!$I$1:$I$1001,,0)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8">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 I317= "Rob", "Robusta", I317="Exc","Excelsa",I317="Ara","Arabica",I317="Lib", "Liberica")</f>
        <v>Excelsa</v>
      </c>
      <c r="O317" t="str" cm="1">
        <f t="array" ref="O317">_xlfn.IFS(J317="M", "Medium",J317="L","Light",J317="D","Dark")</f>
        <v>Light</v>
      </c>
      <c r="P317" t="str">
        <f>_xlfn.XLOOKUP(C317,customers!$A$1:$A$1001,customers!$I$1:$I$1001,,0)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8">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 I318= "Rob", "Robusta", I318="Exc","Excelsa",I318="Ara","Arabica",I318="Lib", "Liberica")</f>
        <v>Excelsa</v>
      </c>
      <c r="O318" t="str" cm="1">
        <f t="array" ref="O318">_xlfn.IFS(J318="M", "Medium",J318="L","Light",J318="D","Dark")</f>
        <v>Light</v>
      </c>
      <c r="P318" t="str">
        <f>_xlfn.XLOOKUP(C318,customers!$A$1:$A$1001,customers!$I$1:$I$1001,,0)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8">
        <f>INDEX(products!$A$1:$G$49,MATCH(orders!$D319,products!$A$1:$A$49,0),MATCH(orders!K$1,products!$A$1:$G$1,0))</f>
        <v>0.5</v>
      </c>
      <c r="L319" s="6">
        <f>INDEX(products!$A$1:$G$49,MATCH(orders!$D319,products!$A$1:$A$49,0),MATCH(orders!L$1,products!$A$1:$G$1,0))</f>
        <v>7.29</v>
      </c>
      <c r="M319" s="6">
        <f t="shared" si="4"/>
        <v>21.87</v>
      </c>
      <c r="N319" t="str" cm="1">
        <f t="array" ref="N319">_xlfn.IFS( I319= "Rob", "Robusta", I319="Exc","Excelsa",I319="Ara","Arabica",I319="Lib", "Liberica")</f>
        <v>Excelsa</v>
      </c>
      <c r="O319" t="str" cm="1">
        <f t="array" ref="O319">_xlfn.IFS(J319="M", "Medium",J319="L","Light",J319="D","Dark")</f>
        <v>Dark</v>
      </c>
      <c r="P319" t="str">
        <f>_xlfn.XLOOKUP(C319,customers!$A$1:$A$1001,customers!$I$1:$I$1001,,0)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8">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 I320= "Rob", "Robusta", I320="Exc","Excelsa",I320="Ara","Arabica",I320="Lib", "Liberica")</f>
        <v>Arabica</v>
      </c>
      <c r="O320" t="str" cm="1">
        <f t="array" ref="O320">_xlfn.IFS(J320="M", "Medium",J320="L","Light",J320="D","Dark")</f>
        <v>Medium</v>
      </c>
      <c r="P320" t="str">
        <f>_xlfn.XLOOKUP(C320,customers!$A$1:$A$1001,customers!$I$1:$I$1001,,0)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8">
        <f>INDEX(products!$A$1:$G$49,MATCH(orders!$D321,products!$A$1:$A$49,0),MATCH(orders!K$1,products!$A$1:$G$1,0))</f>
        <v>0.2</v>
      </c>
      <c r="L321" s="6">
        <f>INDEX(products!$A$1:$G$49,MATCH(orders!$D321,products!$A$1:$A$49,0),MATCH(orders!L$1,products!$A$1:$G$1,0))</f>
        <v>4.125</v>
      </c>
      <c r="M321" s="6">
        <f t="shared" si="4"/>
        <v>8.25</v>
      </c>
      <c r="N321" t="str" cm="1">
        <f t="array" ref="N321">_xlfn.IFS( I321= "Rob", "Robusta", I321="Exc","Excelsa",I321="Ara","Arabica",I321="Lib", "Liberica")</f>
        <v>Excelsa</v>
      </c>
      <c r="O321" t="str" cm="1">
        <f t="array" ref="O321">_xlfn.IFS(J321="M", "Medium",J321="L","Light",J321="D","Dark")</f>
        <v>Medium</v>
      </c>
      <c r="P321" t="str">
        <f>_xlfn.XLOOKUP(C321,customers!$A$1:$A$1001,customers!$I$1:$I$1001,,0)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8">
        <f>INDEX(products!$A$1:$G$49,MATCH(orders!$D322,products!$A$1:$A$49,0),MATCH(orders!K$1,products!$A$1:$G$1,0))</f>
        <v>0.2</v>
      </c>
      <c r="L322" s="6">
        <f>INDEX(products!$A$1:$G$49,MATCH(orders!$D322,products!$A$1:$A$49,0),MATCH(orders!L$1,products!$A$1:$G$1,0))</f>
        <v>3.8849999999999998</v>
      </c>
      <c r="M322" s="6">
        <f t="shared" ref="M322:M385" si="5">L322*E322</f>
        <v>19.424999999999997</v>
      </c>
      <c r="N322" t="str" cm="1">
        <f t="array" ref="N322">_xlfn.IFS( I322= "Rob", "Robusta", I322="Exc","Excelsa",I322="Ara","Arabica",I322="Lib", "Liberica")</f>
        <v>Arabica</v>
      </c>
      <c r="O322" t="str" cm="1">
        <f t="array" ref="O322">_xlfn.IFS(J322="M", "Medium",J322="L","Light",J322="D","Dark")</f>
        <v>Light</v>
      </c>
      <c r="P322" t="str">
        <f>_xlfn.XLOOKUP(C322,customers!$A$1:$A$1001,customers!$I$1:$I$1001,,0)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8">
        <f>INDEX(products!$A$1:$G$49,MATCH(orders!$D323,products!$A$1:$A$49,0),MATCH(orders!K$1,products!$A$1:$G$1,0))</f>
        <v>0.2</v>
      </c>
      <c r="L323" s="6">
        <f>INDEX(products!$A$1:$G$49,MATCH(orders!$D323,products!$A$1:$A$49,0),MATCH(orders!L$1,products!$A$1:$G$1,0))</f>
        <v>3.375</v>
      </c>
      <c r="M323" s="6">
        <f t="shared" si="5"/>
        <v>20.25</v>
      </c>
      <c r="N323" t="str" cm="1">
        <f t="array" ref="N323">_xlfn.IFS( I323= "Rob", "Robusta", I323="Exc","Excelsa",I323="Ara","Arabica",I323="Lib", "Liberica")</f>
        <v>Arabica</v>
      </c>
      <c r="O323" t="str" cm="1">
        <f t="array" ref="O323">_xlfn.IFS(J323="M", "Medium",J323="L","Light",J323="D","Dark")</f>
        <v>Medium</v>
      </c>
      <c r="P323" t="str">
        <f>_xlfn.XLOOKUP(C323,customers!$A$1:$A$1001,customers!$I$1:$I$1001,,0)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8">
        <f>INDEX(products!$A$1:$G$49,MATCH(orders!$D324,products!$A$1:$A$49,0),MATCH(orders!K$1,products!$A$1:$G$1,0))</f>
        <v>0.5</v>
      </c>
      <c r="L324" s="6">
        <f>INDEX(products!$A$1:$G$49,MATCH(orders!$D324,products!$A$1:$A$49,0),MATCH(orders!L$1,products!$A$1:$G$1,0))</f>
        <v>7.77</v>
      </c>
      <c r="M324" s="6">
        <f t="shared" si="5"/>
        <v>23.31</v>
      </c>
      <c r="N324" t="str" cm="1">
        <f t="array" ref="N324">_xlfn.IFS( I324= "Rob", "Robusta", I324="Exc","Excelsa",I324="Ara","Arabica",I324="Lib", "Liberica")</f>
        <v>Liberica</v>
      </c>
      <c r="O324" t="str" cm="1">
        <f t="array" ref="O324">_xlfn.IFS(J324="M", "Medium",J324="L","Light",J324="D","Dark")</f>
        <v>Dark</v>
      </c>
      <c r="P324" t="str">
        <f>_xlfn.XLOOKUP(C324,customers!$A$1:$A$1001,customers!$I$1:$I$1001,,0)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8">
        <f>INDEX(products!$A$1:$G$49,MATCH(orders!$D325,products!$A$1:$A$49,0),MATCH(orders!K$1,products!$A$1:$G$1,0))</f>
        <v>0.2</v>
      </c>
      <c r="L325" s="6">
        <f>INDEX(products!$A$1:$G$49,MATCH(orders!$D325,products!$A$1:$A$49,0),MATCH(orders!L$1,products!$A$1:$G$1,0))</f>
        <v>3.645</v>
      </c>
      <c r="M325" s="6">
        <f t="shared" si="5"/>
        <v>18.225000000000001</v>
      </c>
      <c r="N325" t="str" cm="1">
        <f t="array" ref="N325">_xlfn.IFS( I325= "Rob", "Robusta", I325="Exc","Excelsa",I325="Ara","Arabica",I325="Lib", "Liberica")</f>
        <v>Excelsa</v>
      </c>
      <c r="O325" t="str" cm="1">
        <f t="array" ref="O325">_xlfn.IFS(J325="M", "Medium",J325="L","Light",J325="D","Dark")</f>
        <v>Dark</v>
      </c>
      <c r="P325" t="str">
        <f>_xlfn.XLOOKUP(C325,customers!$A$1:$A$1001,customers!$I$1:$I$1001,,0)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8">
        <f>INDEX(products!$A$1:$G$49,MATCH(orders!$D326,products!$A$1:$A$49,0),MATCH(orders!K$1,products!$A$1:$G$1,0))</f>
        <v>1</v>
      </c>
      <c r="L326" s="6">
        <f>INDEX(products!$A$1:$G$49,MATCH(orders!$D326,products!$A$1:$A$49,0),MATCH(orders!L$1,products!$A$1:$G$1,0))</f>
        <v>13.75</v>
      </c>
      <c r="M326" s="6">
        <f t="shared" si="5"/>
        <v>13.75</v>
      </c>
      <c r="N326" t="str" cm="1">
        <f t="array" ref="N326">_xlfn.IFS( I326= "Rob", "Robusta", I326="Exc","Excelsa",I326="Ara","Arabica",I326="Lib", "Liberica")</f>
        <v>Excelsa</v>
      </c>
      <c r="O326" t="str" cm="1">
        <f t="array" ref="O326">_xlfn.IFS(J326="M", "Medium",J326="L","Light",J326="D","Dark")</f>
        <v>Medium</v>
      </c>
      <c r="P326" t="str">
        <f>_xlfn.XLOOKUP(C326,customers!$A$1:$A$1001,customers!$I$1:$I$1001,,0)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8">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 I327= "Rob", "Robusta", I327="Exc","Excelsa",I327="Ara","Arabica",I327="Lib", "Liberica")</f>
        <v>Arabica</v>
      </c>
      <c r="O327" t="str" cm="1">
        <f t="array" ref="O327">_xlfn.IFS(J327="M", "Medium",J327="L","Light",J327="D","Dark")</f>
        <v>Light</v>
      </c>
      <c r="P327" t="str">
        <f>_xlfn.XLOOKUP(C327,customers!$A$1:$A$1001,customers!$I$1:$I$1001,,0)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8">
        <f>INDEX(products!$A$1:$G$49,MATCH(orders!$D328,products!$A$1:$A$49,0),MATCH(orders!K$1,products!$A$1:$G$1,0))</f>
        <v>1</v>
      </c>
      <c r="L328" s="6">
        <f>INDEX(products!$A$1:$G$49,MATCH(orders!$D328,products!$A$1:$A$49,0),MATCH(orders!L$1,products!$A$1:$G$1,0))</f>
        <v>8.9499999999999993</v>
      </c>
      <c r="M328" s="6">
        <f t="shared" si="5"/>
        <v>44.75</v>
      </c>
      <c r="N328" t="str" cm="1">
        <f t="array" ref="N328">_xlfn.IFS( I328= "Rob", "Robusta", I328="Exc","Excelsa",I328="Ara","Arabica",I328="Lib", "Liberica")</f>
        <v>Robusta</v>
      </c>
      <c r="O328" t="str" cm="1">
        <f t="array" ref="O328">_xlfn.IFS(J328="M", "Medium",J328="L","Light",J328="D","Dark")</f>
        <v>Dark</v>
      </c>
      <c r="P328" t="str">
        <f>_xlfn.XLOOKUP(C328,customers!$A$1:$A$1001,customers!$I$1:$I$1001,,0)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8">
        <f>INDEX(products!$A$1:$G$49,MATCH(orders!$D329,products!$A$1:$A$49,0),MATCH(orders!K$1,products!$A$1:$G$1,0))</f>
        <v>1</v>
      </c>
      <c r="L329" s="6">
        <f>INDEX(products!$A$1:$G$49,MATCH(orders!$D329,products!$A$1:$A$49,0),MATCH(orders!L$1,products!$A$1:$G$1,0))</f>
        <v>8.9499999999999993</v>
      </c>
      <c r="M329" s="6">
        <f t="shared" si="5"/>
        <v>44.75</v>
      </c>
      <c r="N329" t="str" cm="1">
        <f t="array" ref="N329">_xlfn.IFS( I329= "Rob", "Robusta", I329="Exc","Excelsa",I329="Ara","Arabica",I329="Lib", "Liberica")</f>
        <v>Robusta</v>
      </c>
      <c r="O329" t="str" cm="1">
        <f t="array" ref="O329">_xlfn.IFS(J329="M", "Medium",J329="L","Light",J329="D","Dark")</f>
        <v>Dark</v>
      </c>
      <c r="P329" t="str">
        <f>_xlfn.XLOOKUP(C329,customers!$A$1:$A$1001,customers!$I$1:$I$1001,,0)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8">
        <f>INDEX(products!$A$1:$G$49,MATCH(orders!$D330,products!$A$1:$A$49,0),MATCH(orders!K$1,products!$A$1:$G$1,0))</f>
        <v>0.5</v>
      </c>
      <c r="L330" s="6">
        <f>INDEX(products!$A$1:$G$49,MATCH(orders!$D330,products!$A$1:$A$49,0),MATCH(orders!L$1,products!$A$1:$G$1,0))</f>
        <v>9.51</v>
      </c>
      <c r="M330" s="6">
        <f t="shared" si="5"/>
        <v>38.04</v>
      </c>
      <c r="N330" t="str" cm="1">
        <f t="array" ref="N330">_xlfn.IFS( I330= "Rob", "Robusta", I330="Exc","Excelsa",I330="Ara","Arabica",I330="Lib", "Liberica")</f>
        <v>Liberica</v>
      </c>
      <c r="O330" t="str" cm="1">
        <f t="array" ref="O330">_xlfn.IFS(J330="M", "Medium",J330="L","Light",J330="D","Dark")</f>
        <v>Light</v>
      </c>
      <c r="P330" t="str">
        <f>_xlfn.XLOOKUP(C330,customers!$A$1:$A$1001,customers!$I$1:$I$1001,,0)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8">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 I331= "Rob", "Robusta", I331="Exc","Excelsa",I331="Ara","Arabica",I331="Lib", "Liberica")</f>
        <v>Robusta</v>
      </c>
      <c r="O331" t="str" cm="1">
        <f t="array" ref="O331">_xlfn.IFS(J331="M", "Medium",J331="L","Light",J331="D","Dark")</f>
        <v>Dark</v>
      </c>
      <c r="P331" t="str">
        <f>_xlfn.XLOOKUP(C331,customers!$A$1:$A$1001,customers!$I$1:$I$1001,,0)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8">
        <f>INDEX(products!$A$1:$G$49,MATCH(orders!$D332,products!$A$1:$A$49,0),MATCH(orders!K$1,products!$A$1:$G$1,0))</f>
        <v>0.5</v>
      </c>
      <c r="L332" s="6">
        <f>INDEX(products!$A$1:$G$49,MATCH(orders!$D332,products!$A$1:$A$49,0),MATCH(orders!L$1,products!$A$1:$G$1,0))</f>
        <v>5.3699999999999992</v>
      </c>
      <c r="M332" s="6">
        <f t="shared" si="5"/>
        <v>16.11</v>
      </c>
      <c r="N332" t="str" cm="1">
        <f t="array" ref="N332">_xlfn.IFS( I332= "Rob", "Robusta", I332="Exc","Excelsa",I332="Ara","Arabica",I332="Lib", "Liberica")</f>
        <v>Robusta</v>
      </c>
      <c r="O332" t="str" cm="1">
        <f t="array" ref="O332">_xlfn.IFS(J332="M", "Medium",J332="L","Light",J332="D","Dark")</f>
        <v>Dark</v>
      </c>
      <c r="P332" t="str">
        <f>_xlfn.XLOOKUP(C332,customers!$A$1:$A$1001,customers!$I$1:$I$1001,,0)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8">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 I333= "Rob", "Robusta", I333="Exc","Excelsa",I333="Ara","Arabica",I333="Lib", "Liberica")</f>
        <v>Robusta</v>
      </c>
      <c r="O333" t="str" cm="1">
        <f t="array" ref="O333">_xlfn.IFS(J333="M", "Medium",J333="L","Light",J333="D","Dark")</f>
        <v>Medium</v>
      </c>
      <c r="P333" t="str">
        <f>_xlfn.XLOOKUP(C333,customers!$A$1:$A$1001,customers!$I$1:$I$1001,,0)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8">
        <f>INDEX(products!$A$1:$G$49,MATCH(orders!$D334,products!$A$1:$A$49,0),MATCH(orders!K$1,products!$A$1:$G$1,0))</f>
        <v>0.5</v>
      </c>
      <c r="L334" s="6">
        <f>INDEX(products!$A$1:$G$49,MATCH(orders!$D334,products!$A$1:$A$49,0),MATCH(orders!L$1,products!$A$1:$G$1,0))</f>
        <v>5.97</v>
      </c>
      <c r="M334" s="6">
        <f t="shared" si="5"/>
        <v>17.91</v>
      </c>
      <c r="N334" t="str" cm="1">
        <f t="array" ref="N334">_xlfn.IFS( I334= "Rob", "Robusta", I334="Exc","Excelsa",I334="Ara","Arabica",I334="Lib", "Liberica")</f>
        <v>Arabica</v>
      </c>
      <c r="O334" t="str" cm="1">
        <f t="array" ref="O334">_xlfn.IFS(J334="M", "Medium",J334="L","Light",J334="D","Dark")</f>
        <v>Dark</v>
      </c>
      <c r="P334" t="str">
        <f>_xlfn.XLOOKUP(C334,customers!$A$1:$A$1001,customers!$I$1:$I$1001,,0)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8">
        <f>INDEX(products!$A$1:$G$49,MATCH(orders!$D335,products!$A$1:$A$49,0),MATCH(orders!K$1,products!$A$1:$G$1,0))</f>
        <v>0.5</v>
      </c>
      <c r="L335" s="6">
        <f>INDEX(products!$A$1:$G$49,MATCH(orders!$D335,products!$A$1:$A$49,0),MATCH(orders!L$1,products!$A$1:$G$1,0))</f>
        <v>5.97</v>
      </c>
      <c r="M335" s="6">
        <f t="shared" si="5"/>
        <v>23.88</v>
      </c>
      <c r="N335" t="str" cm="1">
        <f t="array" ref="N335">_xlfn.IFS( I335= "Rob", "Robusta", I335="Exc","Excelsa",I335="Ara","Arabica",I335="Lib", "Liberica")</f>
        <v>Robusta</v>
      </c>
      <c r="O335" t="str" cm="1">
        <f t="array" ref="O335">_xlfn.IFS(J335="M", "Medium",J335="L","Light",J335="D","Dark")</f>
        <v>Medium</v>
      </c>
      <c r="P335" t="str">
        <f>_xlfn.XLOOKUP(C335,customers!$A$1:$A$1001,customers!$I$1:$I$1001,,0)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8">
        <f>INDEX(products!$A$1:$G$49,MATCH(orders!$D336,products!$A$1:$A$49,0),MATCH(orders!K$1,products!$A$1:$G$1,0))</f>
        <v>1</v>
      </c>
      <c r="L336" s="6">
        <f>INDEX(products!$A$1:$G$49,MATCH(orders!$D336,products!$A$1:$A$49,0),MATCH(orders!L$1,products!$A$1:$G$1,0))</f>
        <v>11.95</v>
      </c>
      <c r="M336" s="6">
        <f t="shared" si="5"/>
        <v>59.75</v>
      </c>
      <c r="N336" t="str" cm="1">
        <f t="array" ref="N336">_xlfn.IFS( I336= "Rob", "Robusta", I336="Exc","Excelsa",I336="Ara","Arabica",I336="Lib", "Liberica")</f>
        <v>Robusta</v>
      </c>
      <c r="O336" t="str" cm="1">
        <f t="array" ref="O336">_xlfn.IFS(J336="M", "Medium",J336="L","Light",J336="D","Dark")</f>
        <v>Light</v>
      </c>
      <c r="P336" t="str">
        <f>_xlfn.XLOOKUP(C336,customers!$A$1:$A$1001,customers!$I$1:$I$1001,,0)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8">
        <f>INDEX(products!$A$1:$G$49,MATCH(orders!$D337,products!$A$1:$A$49,0),MATCH(orders!K$1,products!$A$1:$G$1,0))</f>
        <v>0.2</v>
      </c>
      <c r="L337" s="6">
        <f>INDEX(products!$A$1:$G$49,MATCH(orders!$D337,products!$A$1:$A$49,0),MATCH(orders!L$1,products!$A$1:$G$1,0))</f>
        <v>4.7549999999999999</v>
      </c>
      <c r="M337" s="6">
        <f t="shared" si="5"/>
        <v>28.53</v>
      </c>
      <c r="N337" t="str" cm="1">
        <f t="array" ref="N337">_xlfn.IFS( I337= "Rob", "Robusta", I337="Exc","Excelsa",I337="Ara","Arabica",I337="Lib", "Liberica")</f>
        <v>Liberica</v>
      </c>
      <c r="O337" t="str" cm="1">
        <f t="array" ref="O337">_xlfn.IFS(J337="M", "Medium",J337="L","Light",J337="D","Dark")</f>
        <v>Light</v>
      </c>
      <c r="P337" t="str">
        <f>_xlfn.XLOOKUP(C337,customers!$A$1:$A$1001,customers!$I$1:$I$1001,,0)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8">
        <f>INDEX(products!$A$1:$G$49,MATCH(orders!$D338,products!$A$1:$A$49,0),MATCH(orders!K$1,products!$A$1:$G$1,0))</f>
        <v>1</v>
      </c>
      <c r="L338" s="6">
        <f>INDEX(products!$A$1:$G$49,MATCH(orders!$D338,products!$A$1:$A$49,0),MATCH(orders!L$1,products!$A$1:$G$1,0))</f>
        <v>11.25</v>
      </c>
      <c r="M338" s="6">
        <f t="shared" si="5"/>
        <v>45</v>
      </c>
      <c r="N338" t="str" cm="1">
        <f t="array" ref="N338">_xlfn.IFS( I338= "Rob", "Robusta", I338="Exc","Excelsa",I338="Ara","Arabica",I338="Lib", "Liberica")</f>
        <v>Arabica</v>
      </c>
      <c r="O338" t="str" cm="1">
        <f t="array" ref="O338">_xlfn.IFS(J338="M", "Medium",J338="L","Light",J338="D","Dark")</f>
        <v>Medium</v>
      </c>
      <c r="P338" t="str">
        <f>_xlfn.XLOOKUP(C338,customers!$A$1:$A$1001,customers!$I$1:$I$1001,,0)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8">
        <f>INDEX(products!$A$1:$G$49,MATCH(orders!$D339,products!$A$1:$A$49,0),MATCH(orders!K$1,products!$A$1:$G$1,0))</f>
        <v>2.5</v>
      </c>
      <c r="L339" s="6">
        <f>INDEX(products!$A$1:$G$49,MATCH(orders!$D339,products!$A$1:$A$49,0),MATCH(orders!L$1,products!$A$1:$G$1,0))</f>
        <v>27.945</v>
      </c>
      <c r="M339" s="6">
        <f t="shared" si="5"/>
        <v>55.89</v>
      </c>
      <c r="N339" t="str" cm="1">
        <f t="array" ref="N339">_xlfn.IFS( I339= "Rob", "Robusta", I339="Exc","Excelsa",I339="Ara","Arabica",I339="Lib", "Liberica")</f>
        <v>Excelsa</v>
      </c>
      <c r="O339" t="str" cm="1">
        <f t="array" ref="O339">_xlfn.IFS(J339="M", "Medium",J339="L","Light",J339="D","Dark")</f>
        <v>Dark</v>
      </c>
      <c r="P339" t="str">
        <f>_xlfn.XLOOKUP(C339,customers!$A$1:$A$1001,customers!$I$1:$I$1001,,0)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8">
        <f>INDEX(products!$A$1:$G$49,MATCH(orders!$D340,products!$A$1:$A$49,0),MATCH(orders!K$1,products!$A$1:$G$1,0))</f>
        <v>1</v>
      </c>
      <c r="L340" s="6">
        <f>INDEX(products!$A$1:$G$49,MATCH(orders!$D340,products!$A$1:$A$49,0),MATCH(orders!L$1,products!$A$1:$G$1,0))</f>
        <v>14.85</v>
      </c>
      <c r="M340" s="6">
        <f t="shared" si="5"/>
        <v>59.4</v>
      </c>
      <c r="N340" t="str" cm="1">
        <f t="array" ref="N340">_xlfn.IFS( I340= "Rob", "Robusta", I340="Exc","Excelsa",I340="Ara","Arabica",I340="Lib", "Liberica")</f>
        <v>Excelsa</v>
      </c>
      <c r="O340" t="str" cm="1">
        <f t="array" ref="O340">_xlfn.IFS(J340="M", "Medium",J340="L","Light",J340="D","Dark")</f>
        <v>Light</v>
      </c>
      <c r="P340" t="str">
        <f>_xlfn.XLOOKUP(C340,customers!$A$1:$A$1001,customers!$I$1:$I$1001,,0)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8">
        <f>INDEX(products!$A$1:$G$49,MATCH(orders!$D341,products!$A$1:$A$49,0),MATCH(orders!K$1,products!$A$1:$G$1,0))</f>
        <v>0.2</v>
      </c>
      <c r="L341" s="6">
        <f>INDEX(products!$A$1:$G$49,MATCH(orders!$D341,products!$A$1:$A$49,0),MATCH(orders!L$1,products!$A$1:$G$1,0))</f>
        <v>3.645</v>
      </c>
      <c r="M341" s="6">
        <f t="shared" si="5"/>
        <v>7.29</v>
      </c>
      <c r="N341" t="str" cm="1">
        <f t="array" ref="N341">_xlfn.IFS( I341= "Rob", "Robusta", I341="Exc","Excelsa",I341="Ara","Arabica",I341="Lib", "Liberica")</f>
        <v>Excelsa</v>
      </c>
      <c r="O341" t="str" cm="1">
        <f t="array" ref="O341">_xlfn.IFS(J341="M", "Medium",J341="L","Light",J341="D","Dark")</f>
        <v>Dark</v>
      </c>
      <c r="P341" t="str">
        <f>_xlfn.XLOOKUP(C341,customers!$A$1:$A$1001,customers!$I$1:$I$1001,,0)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8">
        <f>INDEX(products!$A$1:$G$49,MATCH(orders!$D342,products!$A$1:$A$49,0),MATCH(orders!K$1,products!$A$1:$G$1,0))</f>
        <v>0.5</v>
      </c>
      <c r="L342" s="6">
        <f>INDEX(products!$A$1:$G$49,MATCH(orders!$D342,products!$A$1:$A$49,0),MATCH(orders!L$1,products!$A$1:$G$1,0))</f>
        <v>7.29</v>
      </c>
      <c r="M342" s="6">
        <f t="shared" si="5"/>
        <v>7.29</v>
      </c>
      <c r="N342" t="str" cm="1">
        <f t="array" ref="N342">_xlfn.IFS( I342= "Rob", "Robusta", I342="Exc","Excelsa",I342="Ara","Arabica",I342="Lib", "Liberica")</f>
        <v>Excelsa</v>
      </c>
      <c r="O342" t="str" cm="1">
        <f t="array" ref="O342">_xlfn.IFS(J342="M", "Medium",J342="L","Light",J342="D","Dark")</f>
        <v>Dark</v>
      </c>
      <c r="P342" t="str">
        <f>_xlfn.XLOOKUP(C342,customers!$A$1:$A$1001,customers!$I$1:$I$1001,,0)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8">
        <f>INDEX(products!$A$1:$G$49,MATCH(orders!$D343,products!$A$1:$A$49,0),MATCH(orders!K$1,products!$A$1:$G$1,0))</f>
        <v>0.5</v>
      </c>
      <c r="L343" s="6">
        <f>INDEX(products!$A$1:$G$49,MATCH(orders!$D343,products!$A$1:$A$49,0),MATCH(orders!L$1,products!$A$1:$G$1,0))</f>
        <v>8.91</v>
      </c>
      <c r="M343" s="6">
        <f t="shared" si="5"/>
        <v>17.82</v>
      </c>
      <c r="N343" t="str" cm="1">
        <f t="array" ref="N343">_xlfn.IFS( I343= "Rob", "Robusta", I343="Exc","Excelsa",I343="Ara","Arabica",I343="Lib", "Liberica")</f>
        <v>Excelsa</v>
      </c>
      <c r="O343" t="str" cm="1">
        <f t="array" ref="O343">_xlfn.IFS(J343="M", "Medium",J343="L","Light",J343="D","Dark")</f>
        <v>Light</v>
      </c>
      <c r="P343" t="str">
        <f>_xlfn.XLOOKUP(C343,customers!$A$1:$A$1001,customers!$I$1:$I$1001,,0)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8">
        <f>INDEX(products!$A$1:$G$49,MATCH(orders!$D344,products!$A$1:$A$49,0),MATCH(orders!K$1,products!$A$1:$G$1,0))</f>
        <v>0.5</v>
      </c>
      <c r="L344" s="6">
        <f>INDEX(products!$A$1:$G$49,MATCH(orders!$D344,products!$A$1:$A$49,0),MATCH(orders!L$1,products!$A$1:$G$1,0))</f>
        <v>7.77</v>
      </c>
      <c r="M344" s="6">
        <f t="shared" si="5"/>
        <v>38.849999999999994</v>
      </c>
      <c r="N344" t="str" cm="1">
        <f t="array" ref="N344">_xlfn.IFS( I344= "Rob", "Robusta", I344="Exc","Excelsa",I344="Ara","Arabica",I344="Lib", "Liberica")</f>
        <v>Liberica</v>
      </c>
      <c r="O344" t="str" cm="1">
        <f t="array" ref="O344">_xlfn.IFS(J344="M", "Medium",J344="L","Light",J344="D","Dark")</f>
        <v>Dark</v>
      </c>
      <c r="P344" t="str">
        <f>_xlfn.XLOOKUP(C344,customers!$A$1:$A$1001,customers!$I$1:$I$1001,,0)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8">
        <f>INDEX(products!$A$1:$G$49,MATCH(orders!$D345,products!$A$1:$A$49,0),MATCH(orders!K$1,products!$A$1:$G$1,0))</f>
        <v>0.5</v>
      </c>
      <c r="L345" s="6">
        <f>INDEX(products!$A$1:$G$49,MATCH(orders!$D345,products!$A$1:$A$49,0),MATCH(orders!L$1,products!$A$1:$G$1,0))</f>
        <v>5.3699999999999992</v>
      </c>
      <c r="M345" s="6">
        <f t="shared" si="5"/>
        <v>32.22</v>
      </c>
      <c r="N345" t="str" cm="1">
        <f t="array" ref="N345">_xlfn.IFS( I345= "Rob", "Robusta", I345="Exc","Excelsa",I345="Ara","Arabica",I345="Lib", "Liberica")</f>
        <v>Robusta</v>
      </c>
      <c r="O345" t="str" cm="1">
        <f t="array" ref="O345">_xlfn.IFS(J345="M", "Medium",J345="L","Light",J345="D","Dark")</f>
        <v>Dark</v>
      </c>
      <c r="P345" t="str">
        <f>_xlfn.XLOOKUP(C345,customers!$A$1:$A$1001,customers!$I$1:$I$1001,,0)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8">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 I346= "Rob", "Robusta", I346="Exc","Excelsa",I346="Ara","Arabica",I346="Lib", "Liberica")</f>
        <v>Robusta</v>
      </c>
      <c r="O346" t="str" cm="1">
        <f t="array" ref="O346">_xlfn.IFS(J346="M", "Medium",J346="L","Light",J346="D","Dark")</f>
        <v>Medium</v>
      </c>
      <c r="P346" t="str">
        <f>_xlfn.XLOOKUP(C346,customers!$A$1:$A$1001,customers!$I$1:$I$1001,,0)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8">
        <f>INDEX(products!$A$1:$G$49,MATCH(orders!$D347,products!$A$1:$A$49,0),MATCH(orders!K$1,products!$A$1:$G$1,0))</f>
        <v>1</v>
      </c>
      <c r="L347" s="6">
        <f>INDEX(products!$A$1:$G$49,MATCH(orders!$D347,products!$A$1:$A$49,0),MATCH(orders!L$1,products!$A$1:$G$1,0))</f>
        <v>11.95</v>
      </c>
      <c r="M347" s="6">
        <f t="shared" si="5"/>
        <v>59.75</v>
      </c>
      <c r="N347" t="str" cm="1">
        <f t="array" ref="N347">_xlfn.IFS( I347= "Rob", "Robusta", I347="Exc","Excelsa",I347="Ara","Arabica",I347="Lib", "Liberica")</f>
        <v>Robusta</v>
      </c>
      <c r="O347" t="str" cm="1">
        <f t="array" ref="O347">_xlfn.IFS(J347="M", "Medium",J347="L","Light",J347="D","Dark")</f>
        <v>Light</v>
      </c>
      <c r="P347" t="str">
        <f>_xlfn.XLOOKUP(C347,customers!$A$1:$A$1001,customers!$I$1:$I$1001,,0)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8">
        <f>INDEX(products!$A$1:$G$49,MATCH(orders!$D348,products!$A$1:$A$49,0),MATCH(orders!K$1,products!$A$1:$G$1,0))</f>
        <v>0.5</v>
      </c>
      <c r="L348" s="6">
        <f>INDEX(products!$A$1:$G$49,MATCH(orders!$D348,products!$A$1:$A$49,0),MATCH(orders!L$1,products!$A$1:$G$1,0))</f>
        <v>7.77</v>
      </c>
      <c r="M348" s="6">
        <f t="shared" si="5"/>
        <v>23.31</v>
      </c>
      <c r="N348" t="str" cm="1">
        <f t="array" ref="N348">_xlfn.IFS( I348= "Rob", "Robusta", I348="Exc","Excelsa",I348="Ara","Arabica",I348="Lib", "Liberica")</f>
        <v>Arabica</v>
      </c>
      <c r="O348" t="str" cm="1">
        <f t="array" ref="O348">_xlfn.IFS(J348="M", "Medium",J348="L","Light",J348="D","Dark")</f>
        <v>Light</v>
      </c>
      <c r="P348" t="str">
        <f>_xlfn.XLOOKUP(C348,customers!$A$1:$A$1001,customers!$I$1:$I$1001,,0)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8">
        <f>INDEX(products!$A$1:$G$49,MATCH(orders!$D349,products!$A$1:$A$49,0),MATCH(orders!K$1,products!$A$1:$G$1,0))</f>
        <v>1</v>
      </c>
      <c r="L349" s="6">
        <f>INDEX(products!$A$1:$G$49,MATCH(orders!$D349,products!$A$1:$A$49,0),MATCH(orders!L$1,products!$A$1:$G$1,0))</f>
        <v>14.55</v>
      </c>
      <c r="M349" s="6">
        <f t="shared" si="5"/>
        <v>43.650000000000006</v>
      </c>
      <c r="N349" t="str" cm="1">
        <f t="array" ref="N349">_xlfn.IFS( I349= "Rob", "Robusta", I349="Exc","Excelsa",I349="Ara","Arabica",I349="Lib", "Liberica")</f>
        <v>Liberica</v>
      </c>
      <c r="O349" t="str" cm="1">
        <f t="array" ref="O349">_xlfn.IFS(J349="M", "Medium",J349="L","Light",J349="D","Dark")</f>
        <v>Medium</v>
      </c>
      <c r="P349" t="str">
        <f>_xlfn.XLOOKUP(C349,customers!$A$1:$A$1001,customers!$I$1:$I$1001,,0)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8">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 I350= "Rob", "Robusta", I350="Exc","Excelsa",I350="Ara","Arabica",I350="Lib", "Liberica")</f>
        <v>Excelsa</v>
      </c>
      <c r="O350" t="str" cm="1">
        <f t="array" ref="O350">_xlfn.IFS(J350="M", "Medium",J350="L","Light",J350="D","Dark")</f>
        <v>Light</v>
      </c>
      <c r="P350" t="str">
        <f>_xlfn.XLOOKUP(C350,customers!$A$1:$A$1001,customers!$I$1:$I$1001,,0)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8">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 I351= "Rob", "Robusta", I351="Exc","Excelsa",I351="Ara","Arabica",I351="Lib", "Liberica")</f>
        <v>Robusta</v>
      </c>
      <c r="O351" t="str" cm="1">
        <f t="array" ref="O351">_xlfn.IFS(J351="M", "Medium",J351="L","Light",J351="D","Dark")</f>
        <v>Light</v>
      </c>
      <c r="P351" t="str">
        <f>_xlfn.XLOOKUP(C351,customers!$A$1:$A$1001,customers!$I$1:$I$1001,,0)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8">
        <f>INDEX(products!$A$1:$G$49,MATCH(orders!$D352,products!$A$1:$A$49,0),MATCH(orders!K$1,products!$A$1:$G$1,0))</f>
        <v>0.5</v>
      </c>
      <c r="L352" s="6">
        <f>INDEX(products!$A$1:$G$49,MATCH(orders!$D352,products!$A$1:$A$49,0),MATCH(orders!L$1,products!$A$1:$G$1,0))</f>
        <v>5.97</v>
      </c>
      <c r="M352" s="6">
        <f t="shared" si="5"/>
        <v>23.88</v>
      </c>
      <c r="N352" t="str" cm="1">
        <f t="array" ref="N352">_xlfn.IFS( I352= "Rob", "Robusta", I352="Exc","Excelsa",I352="Ara","Arabica",I352="Lib", "Liberica")</f>
        <v>Arabica</v>
      </c>
      <c r="O352" t="str" cm="1">
        <f t="array" ref="O352">_xlfn.IFS(J352="M", "Medium",J352="L","Light",J352="D","Dark")</f>
        <v>Dark</v>
      </c>
      <c r="P352" t="str">
        <f>_xlfn.XLOOKUP(C352,customers!$A$1:$A$1001,customers!$I$1:$I$1001,,0)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8">
        <f>INDEX(products!$A$1:$G$49,MATCH(orders!$D353,products!$A$1:$A$49,0),MATCH(orders!K$1,products!$A$1:$G$1,0))</f>
        <v>1</v>
      </c>
      <c r="L353" s="6">
        <f>INDEX(products!$A$1:$G$49,MATCH(orders!$D353,products!$A$1:$A$49,0),MATCH(orders!L$1,products!$A$1:$G$1,0))</f>
        <v>11.25</v>
      </c>
      <c r="M353" s="6">
        <f t="shared" si="5"/>
        <v>22.5</v>
      </c>
      <c r="N353" t="str" cm="1">
        <f t="array" ref="N353">_xlfn.IFS( I353= "Rob", "Robusta", I353="Exc","Excelsa",I353="Ara","Arabica",I353="Lib", "Liberica")</f>
        <v>Arabica</v>
      </c>
      <c r="O353" t="str" cm="1">
        <f t="array" ref="O353">_xlfn.IFS(J353="M", "Medium",J353="L","Light",J353="D","Dark")</f>
        <v>Medium</v>
      </c>
      <c r="P353" t="str">
        <f>_xlfn.XLOOKUP(C353,customers!$A$1:$A$1001,customers!$I$1:$I$1001,,0)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8">
        <f>INDEX(products!$A$1:$G$49,MATCH(orders!$D354,products!$A$1:$A$49,0),MATCH(orders!K$1,products!$A$1:$G$1,0))</f>
        <v>0.5</v>
      </c>
      <c r="L354" s="6">
        <f>INDEX(products!$A$1:$G$49,MATCH(orders!$D354,products!$A$1:$A$49,0),MATCH(orders!L$1,products!$A$1:$G$1,0))</f>
        <v>7.29</v>
      </c>
      <c r="M354" s="6">
        <f t="shared" si="5"/>
        <v>36.450000000000003</v>
      </c>
      <c r="N354" t="str" cm="1">
        <f t="array" ref="N354">_xlfn.IFS( I354= "Rob", "Robusta", I354="Exc","Excelsa",I354="Ara","Arabica",I354="Lib", "Liberica")</f>
        <v>Excelsa</v>
      </c>
      <c r="O354" t="str" cm="1">
        <f t="array" ref="O354">_xlfn.IFS(J354="M", "Medium",J354="L","Light",J354="D","Dark")</f>
        <v>Dark</v>
      </c>
      <c r="P354" t="str">
        <f>_xlfn.XLOOKUP(C354,customers!$A$1:$A$1001,customers!$I$1:$I$1001,,0)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8">
        <f>INDEX(products!$A$1:$G$49,MATCH(orders!$D355,products!$A$1:$A$49,0),MATCH(orders!K$1,products!$A$1:$G$1,0))</f>
        <v>0.5</v>
      </c>
      <c r="L355" s="6">
        <f>INDEX(products!$A$1:$G$49,MATCH(orders!$D355,products!$A$1:$A$49,0),MATCH(orders!L$1,products!$A$1:$G$1,0))</f>
        <v>6.75</v>
      </c>
      <c r="M355" s="6">
        <f t="shared" si="5"/>
        <v>27</v>
      </c>
      <c r="N355" t="str" cm="1">
        <f t="array" ref="N355">_xlfn.IFS( I355= "Rob", "Robusta", I355="Exc","Excelsa",I355="Ara","Arabica",I355="Lib", "Liberica")</f>
        <v>Arabica</v>
      </c>
      <c r="O355" t="str" cm="1">
        <f t="array" ref="O355">_xlfn.IFS(J355="M", "Medium",J355="L","Light",J355="D","Dark")</f>
        <v>Medium</v>
      </c>
      <c r="P355" t="str">
        <f>_xlfn.XLOOKUP(C355,customers!$A$1:$A$1001,customers!$I$1:$I$1001,,0)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8">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 I356= "Rob", "Robusta", I356="Exc","Excelsa",I356="Ara","Arabica",I356="Lib", "Liberica")</f>
        <v>Arabica</v>
      </c>
      <c r="O356" t="str" cm="1">
        <f t="array" ref="O356">_xlfn.IFS(J356="M", "Medium",J356="L","Light",J356="D","Dark")</f>
        <v>Medium</v>
      </c>
      <c r="P356" t="str">
        <f>_xlfn.XLOOKUP(C356,customers!$A$1:$A$1001,customers!$I$1:$I$1001,,0)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8">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 I357= "Rob", "Robusta", I357="Exc","Excelsa",I357="Ara","Arabica",I357="Lib", "Liberica")</f>
        <v>Arabica</v>
      </c>
      <c r="O357" t="str" cm="1">
        <f t="array" ref="O357">_xlfn.IFS(J357="M", "Medium",J357="L","Light",J357="D","Dark")</f>
        <v>Dark</v>
      </c>
      <c r="P357" t="str">
        <f>_xlfn.XLOOKUP(C357,customers!$A$1:$A$1001,customers!$I$1:$I$1001,,0)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8">
        <f>INDEX(products!$A$1:$G$49,MATCH(orders!$D358,products!$A$1:$A$49,0),MATCH(orders!K$1,products!$A$1:$G$1,0))</f>
        <v>1</v>
      </c>
      <c r="L358" s="6">
        <f>INDEX(products!$A$1:$G$49,MATCH(orders!$D358,products!$A$1:$A$49,0),MATCH(orders!L$1,products!$A$1:$G$1,0))</f>
        <v>12.95</v>
      </c>
      <c r="M358" s="6">
        <f t="shared" si="5"/>
        <v>51.8</v>
      </c>
      <c r="N358" t="str" cm="1">
        <f t="array" ref="N358">_xlfn.IFS( I358= "Rob", "Robusta", I358="Exc","Excelsa",I358="Ara","Arabica",I358="Lib", "Liberica")</f>
        <v>Liberica</v>
      </c>
      <c r="O358" t="str" cm="1">
        <f t="array" ref="O358">_xlfn.IFS(J358="M", "Medium",J358="L","Light",J358="D","Dark")</f>
        <v>Dark</v>
      </c>
      <c r="P358" t="str">
        <f>_xlfn.XLOOKUP(C358,customers!$A$1:$A$1001,customers!$I$1:$I$1001,,0)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8">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 I359= "Rob", "Robusta", I359="Exc","Excelsa",I359="Ara","Arabica",I359="Lib", "Liberica")</f>
        <v>Arabica</v>
      </c>
      <c r="O359" t="str" cm="1">
        <f t="array" ref="O359">_xlfn.IFS(J359="M", "Medium",J359="L","Light",J359="D","Dark")</f>
        <v>Medium</v>
      </c>
      <c r="P359" t="str">
        <f>_xlfn.XLOOKUP(C359,customers!$A$1:$A$1001,customers!$I$1:$I$1001,,0)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8">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 I360= "Rob", "Robusta", I360="Exc","Excelsa",I360="Ara","Arabica",I360="Lib", "Liberica")</f>
        <v>Arabica</v>
      </c>
      <c r="O360" t="str" cm="1">
        <f t="array" ref="O360">_xlfn.IFS(J360="M", "Medium",J360="L","Light",J360="D","Dark")</f>
        <v>Light</v>
      </c>
      <c r="P360" t="str">
        <f>_xlfn.XLOOKUP(C360,customers!$A$1:$A$1001,customers!$I$1:$I$1001,,0)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8">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 I361= "Rob", "Robusta", I361="Exc","Excelsa",I361="Ara","Arabica",I361="Lib", "Liberica")</f>
        <v>Robusta</v>
      </c>
      <c r="O361" t="str" cm="1">
        <f t="array" ref="O361">_xlfn.IFS(J361="M", "Medium",J361="L","Light",J361="D","Dark")</f>
        <v>Light</v>
      </c>
      <c r="P361" t="str">
        <f>_xlfn.XLOOKUP(C361,customers!$A$1:$A$1001,customers!$I$1:$I$1001,,0)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8">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 I362= "Rob", "Robusta", I362="Exc","Excelsa",I362="Ara","Arabica",I362="Lib", "Liberica")</f>
        <v>Robusta</v>
      </c>
      <c r="O362" t="str" cm="1">
        <f t="array" ref="O362">_xlfn.IFS(J362="M", "Medium",J362="L","Light",J362="D","Dark")</f>
        <v>Dark</v>
      </c>
      <c r="P362" t="str">
        <f>_xlfn.XLOOKUP(C362,customers!$A$1:$A$1001,customers!$I$1:$I$1001,,0)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8">
        <f>INDEX(products!$A$1:$G$49,MATCH(orders!$D363,products!$A$1:$A$49,0),MATCH(orders!K$1,products!$A$1:$G$1,0))</f>
        <v>0.5</v>
      </c>
      <c r="L363" s="6">
        <f>INDEX(products!$A$1:$G$49,MATCH(orders!$D363,products!$A$1:$A$49,0),MATCH(orders!L$1,products!$A$1:$G$1,0))</f>
        <v>5.97</v>
      </c>
      <c r="M363" s="6">
        <f t="shared" si="5"/>
        <v>5.97</v>
      </c>
      <c r="N363" t="str" cm="1">
        <f t="array" ref="N363">_xlfn.IFS( I363= "Rob", "Robusta", I363="Exc","Excelsa",I363="Ara","Arabica",I363="Lib", "Liberica")</f>
        <v>Robusta</v>
      </c>
      <c r="O363" t="str" cm="1">
        <f t="array" ref="O363">_xlfn.IFS(J363="M", "Medium",J363="L","Light",J363="D","Dark")</f>
        <v>Medium</v>
      </c>
      <c r="P363" t="str">
        <f>_xlfn.XLOOKUP(C363,customers!$A$1:$A$1001,customers!$I$1:$I$1001,,0)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8">
        <f>INDEX(products!$A$1:$G$49,MATCH(orders!$D364,products!$A$1:$A$49,0),MATCH(orders!K$1,products!$A$1:$G$1,0))</f>
        <v>1</v>
      </c>
      <c r="L364" s="6">
        <f>INDEX(products!$A$1:$G$49,MATCH(orders!$D364,products!$A$1:$A$49,0),MATCH(orders!L$1,products!$A$1:$G$1,0))</f>
        <v>14.85</v>
      </c>
      <c r="M364" s="6">
        <f t="shared" si="5"/>
        <v>74.25</v>
      </c>
      <c r="N364" t="str" cm="1">
        <f t="array" ref="N364">_xlfn.IFS( I364= "Rob", "Robusta", I364="Exc","Excelsa",I364="Ara","Arabica",I364="Lib", "Liberica")</f>
        <v>Excelsa</v>
      </c>
      <c r="O364" t="str" cm="1">
        <f t="array" ref="O364">_xlfn.IFS(J364="M", "Medium",J364="L","Light",J364="D","Dark")</f>
        <v>Light</v>
      </c>
      <c r="P364" t="str">
        <f>_xlfn.XLOOKUP(C364,customers!$A$1:$A$1001,customers!$I$1:$I$1001,,0)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8">
        <f>INDEX(products!$A$1:$G$49,MATCH(orders!$D365,products!$A$1:$A$49,0),MATCH(orders!K$1,products!$A$1:$G$1,0))</f>
        <v>1</v>
      </c>
      <c r="L365" s="6">
        <f>INDEX(products!$A$1:$G$49,MATCH(orders!$D365,products!$A$1:$A$49,0),MATCH(orders!L$1,products!$A$1:$G$1,0))</f>
        <v>14.55</v>
      </c>
      <c r="M365" s="6">
        <f t="shared" si="5"/>
        <v>87.300000000000011</v>
      </c>
      <c r="N365" t="str" cm="1">
        <f t="array" ref="N365">_xlfn.IFS( I365= "Rob", "Robusta", I365="Exc","Excelsa",I365="Ara","Arabica",I365="Lib", "Liberica")</f>
        <v>Liberica</v>
      </c>
      <c r="O365" t="str" cm="1">
        <f t="array" ref="O365">_xlfn.IFS(J365="M", "Medium",J365="L","Light",J365="D","Dark")</f>
        <v>Medium</v>
      </c>
      <c r="P365" t="str">
        <f>_xlfn.XLOOKUP(C365,customers!$A$1:$A$1001,customers!$I$1:$I$1001,,0)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8">
        <f>INDEX(products!$A$1:$G$49,MATCH(orders!$D366,products!$A$1:$A$49,0),MATCH(orders!K$1,products!$A$1:$G$1,0))</f>
        <v>1</v>
      </c>
      <c r="L366" s="6">
        <f>INDEX(products!$A$1:$G$49,MATCH(orders!$D366,products!$A$1:$A$49,0),MATCH(orders!L$1,products!$A$1:$G$1,0))</f>
        <v>12.15</v>
      </c>
      <c r="M366" s="6">
        <f t="shared" si="5"/>
        <v>72.900000000000006</v>
      </c>
      <c r="N366" t="str" cm="1">
        <f t="array" ref="N366">_xlfn.IFS( I366= "Rob", "Robusta", I366="Exc","Excelsa",I366="Ara","Arabica",I366="Lib", "Liberica")</f>
        <v>Excelsa</v>
      </c>
      <c r="O366" t="str" cm="1">
        <f t="array" ref="O366">_xlfn.IFS(J366="M", "Medium",J366="L","Light",J366="D","Dark")</f>
        <v>Dark</v>
      </c>
      <c r="P366" t="str">
        <f>_xlfn.XLOOKUP(C366,customers!$A$1:$A$1001,customers!$I$1:$I$1001,,0)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8">
        <f>INDEX(products!$A$1:$G$49,MATCH(orders!$D367,products!$A$1:$A$49,0),MATCH(orders!K$1,products!$A$1:$G$1,0))</f>
        <v>0.5</v>
      </c>
      <c r="L367" s="6">
        <f>INDEX(products!$A$1:$G$49,MATCH(orders!$D367,products!$A$1:$A$49,0),MATCH(orders!L$1,products!$A$1:$G$1,0))</f>
        <v>7.77</v>
      </c>
      <c r="M367" s="6">
        <f t="shared" si="5"/>
        <v>7.77</v>
      </c>
      <c r="N367" t="str" cm="1">
        <f t="array" ref="N367">_xlfn.IFS( I367= "Rob", "Robusta", I367="Exc","Excelsa",I367="Ara","Arabica",I367="Lib", "Liberica")</f>
        <v>Liberica</v>
      </c>
      <c r="O367" t="str" cm="1">
        <f t="array" ref="O367">_xlfn.IFS(J367="M", "Medium",J367="L","Light",J367="D","Dark")</f>
        <v>Dark</v>
      </c>
      <c r="P367" t="str">
        <f>_xlfn.XLOOKUP(C367,customers!$A$1:$A$1001,customers!$I$1:$I$1001,,0)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8">
        <f>INDEX(products!$A$1:$G$49,MATCH(orders!$D368,products!$A$1:$A$49,0),MATCH(orders!K$1,products!$A$1:$G$1,0))</f>
        <v>0.5</v>
      </c>
      <c r="L368" s="6">
        <f>INDEX(products!$A$1:$G$49,MATCH(orders!$D368,products!$A$1:$A$49,0),MATCH(orders!L$1,products!$A$1:$G$1,0))</f>
        <v>7.29</v>
      </c>
      <c r="M368" s="6">
        <f t="shared" si="5"/>
        <v>43.74</v>
      </c>
      <c r="N368" t="str" cm="1">
        <f t="array" ref="N368">_xlfn.IFS( I368= "Rob", "Robusta", I368="Exc","Excelsa",I368="Ara","Arabica",I368="Lib", "Liberica")</f>
        <v>Excelsa</v>
      </c>
      <c r="O368" t="str" cm="1">
        <f t="array" ref="O368">_xlfn.IFS(J368="M", "Medium",J368="L","Light",J368="D","Dark")</f>
        <v>Dark</v>
      </c>
      <c r="P368" t="str">
        <f>_xlfn.XLOOKUP(C368,customers!$A$1:$A$1001,customers!$I$1:$I$1001,,0)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8">
        <f>INDEX(products!$A$1:$G$49,MATCH(orders!$D369,products!$A$1:$A$49,0),MATCH(orders!K$1,products!$A$1:$G$1,0))</f>
        <v>0.2</v>
      </c>
      <c r="L369" s="6">
        <f>INDEX(products!$A$1:$G$49,MATCH(orders!$D369,products!$A$1:$A$49,0),MATCH(orders!L$1,products!$A$1:$G$1,0))</f>
        <v>4.3650000000000002</v>
      </c>
      <c r="M369" s="6">
        <f t="shared" si="5"/>
        <v>8.73</v>
      </c>
      <c r="N369" t="str" cm="1">
        <f t="array" ref="N369">_xlfn.IFS( I369= "Rob", "Robusta", I369="Exc","Excelsa",I369="Ara","Arabica",I369="Lib", "Liberica")</f>
        <v>Liberica</v>
      </c>
      <c r="O369" t="str" cm="1">
        <f t="array" ref="O369">_xlfn.IFS(J369="M", "Medium",J369="L","Light",J369="D","Dark")</f>
        <v>Medium</v>
      </c>
      <c r="P369" t="str">
        <f>_xlfn.XLOOKUP(C369,customers!$A$1:$A$1001,customers!$I$1:$I$1001,,0)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8">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 I370= "Rob", "Robusta", I370="Exc","Excelsa",I370="Ara","Arabica",I370="Lib", "Liberica")</f>
        <v>Excelsa</v>
      </c>
      <c r="O370" t="str" cm="1">
        <f t="array" ref="O370">_xlfn.IFS(J370="M", "Medium",J370="L","Light",J370="D","Dark")</f>
        <v>Medium</v>
      </c>
      <c r="P370" t="str">
        <f>_xlfn.XLOOKUP(C370,customers!$A$1:$A$1001,customers!$I$1:$I$1001,,0)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8">
        <f>INDEX(products!$A$1:$G$49,MATCH(orders!$D371,products!$A$1:$A$49,0),MATCH(orders!K$1,products!$A$1:$G$1,0))</f>
        <v>0.5</v>
      </c>
      <c r="L371" s="6">
        <f>INDEX(products!$A$1:$G$49,MATCH(orders!$D371,products!$A$1:$A$49,0),MATCH(orders!L$1,products!$A$1:$G$1,0))</f>
        <v>8.91</v>
      </c>
      <c r="M371" s="6">
        <f t="shared" si="5"/>
        <v>8.91</v>
      </c>
      <c r="N371" t="str" cm="1">
        <f t="array" ref="N371">_xlfn.IFS( I371= "Rob", "Robusta", I371="Exc","Excelsa",I371="Ara","Arabica",I371="Lib", "Liberica")</f>
        <v>Excelsa</v>
      </c>
      <c r="O371" t="str" cm="1">
        <f t="array" ref="O371">_xlfn.IFS(J371="M", "Medium",J371="L","Light",J371="D","Dark")</f>
        <v>Light</v>
      </c>
      <c r="P371" t="str">
        <f>_xlfn.XLOOKUP(C371,customers!$A$1:$A$1001,customers!$I$1:$I$1001,,0)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8">
        <f>INDEX(products!$A$1:$G$49,MATCH(orders!$D372,products!$A$1:$A$49,0),MATCH(orders!K$1,products!$A$1:$G$1,0))</f>
        <v>1</v>
      </c>
      <c r="L372" s="6">
        <f>INDEX(products!$A$1:$G$49,MATCH(orders!$D372,products!$A$1:$A$49,0),MATCH(orders!L$1,products!$A$1:$G$1,0))</f>
        <v>12.15</v>
      </c>
      <c r="M372" s="6">
        <f t="shared" si="5"/>
        <v>24.3</v>
      </c>
      <c r="N372" t="str" cm="1">
        <f t="array" ref="N372">_xlfn.IFS( I372= "Rob", "Robusta", I372="Exc","Excelsa",I372="Ara","Arabica",I372="Lib", "Liberica")</f>
        <v>Excelsa</v>
      </c>
      <c r="O372" t="str" cm="1">
        <f t="array" ref="O372">_xlfn.IFS(J372="M", "Medium",J372="L","Light",J372="D","Dark")</f>
        <v>Dark</v>
      </c>
      <c r="P372" t="str">
        <f>_xlfn.XLOOKUP(C372,customers!$A$1:$A$1001,customers!$I$1:$I$1001,,0)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8">
        <f>INDEX(products!$A$1:$G$49,MATCH(orders!$D373,products!$A$1:$A$49,0),MATCH(orders!K$1,products!$A$1:$G$1,0))</f>
        <v>0.5</v>
      </c>
      <c r="L373" s="6">
        <f>INDEX(products!$A$1:$G$49,MATCH(orders!$D373,products!$A$1:$A$49,0),MATCH(orders!L$1,products!$A$1:$G$1,0))</f>
        <v>7.77</v>
      </c>
      <c r="M373" s="6">
        <f t="shared" si="5"/>
        <v>46.62</v>
      </c>
      <c r="N373" t="str" cm="1">
        <f t="array" ref="N373">_xlfn.IFS( I373= "Rob", "Robusta", I373="Exc","Excelsa",I373="Ara","Arabica",I373="Lib", "Liberica")</f>
        <v>Arabica</v>
      </c>
      <c r="O373" t="str" cm="1">
        <f t="array" ref="O373">_xlfn.IFS(J373="M", "Medium",J373="L","Light",J373="D","Dark")</f>
        <v>Light</v>
      </c>
      <c r="P373" t="str">
        <f>_xlfn.XLOOKUP(C373,customers!$A$1:$A$1001,customers!$I$1:$I$1001,,0)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8">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 I374= "Rob", "Robusta", I374="Exc","Excelsa",I374="Ara","Arabica",I374="Lib", "Liberica")</f>
        <v>Robusta</v>
      </c>
      <c r="O374" t="str" cm="1">
        <f t="array" ref="O374">_xlfn.IFS(J374="M", "Medium",J374="L","Light",J374="D","Dark")</f>
        <v>Light</v>
      </c>
      <c r="P374" t="str">
        <f>_xlfn.XLOOKUP(C374,customers!$A$1:$A$1001,customers!$I$1:$I$1001,,0)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8">
        <f>INDEX(products!$A$1:$G$49,MATCH(orders!$D375,products!$A$1:$A$49,0),MATCH(orders!K$1,products!$A$1:$G$1,0))</f>
        <v>0.5</v>
      </c>
      <c r="L375" s="6">
        <f>INDEX(products!$A$1:$G$49,MATCH(orders!$D375,products!$A$1:$A$49,0),MATCH(orders!L$1,products!$A$1:$G$1,0))</f>
        <v>5.97</v>
      </c>
      <c r="M375" s="6">
        <f t="shared" si="5"/>
        <v>17.91</v>
      </c>
      <c r="N375" t="str" cm="1">
        <f t="array" ref="N375">_xlfn.IFS( I375= "Rob", "Robusta", I375="Exc","Excelsa",I375="Ara","Arabica",I375="Lib", "Liberica")</f>
        <v>Arabica</v>
      </c>
      <c r="O375" t="str" cm="1">
        <f t="array" ref="O375">_xlfn.IFS(J375="M", "Medium",J375="L","Light",J375="D","Dark")</f>
        <v>Dark</v>
      </c>
      <c r="P375" t="str">
        <f>_xlfn.XLOOKUP(C375,customers!$A$1:$A$1001,customers!$I$1:$I$1001,,0)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8">
        <f>INDEX(products!$A$1:$G$49,MATCH(orders!$D376,products!$A$1:$A$49,0),MATCH(orders!K$1,products!$A$1:$G$1,0))</f>
        <v>0.5</v>
      </c>
      <c r="L376" s="6">
        <f>INDEX(products!$A$1:$G$49,MATCH(orders!$D376,products!$A$1:$A$49,0),MATCH(orders!L$1,products!$A$1:$G$1,0))</f>
        <v>9.51</v>
      </c>
      <c r="M376" s="6">
        <f t="shared" si="5"/>
        <v>38.04</v>
      </c>
      <c r="N376" t="str" cm="1">
        <f t="array" ref="N376">_xlfn.IFS( I376= "Rob", "Robusta", I376="Exc","Excelsa",I376="Ara","Arabica",I376="Lib", "Liberica")</f>
        <v>Liberica</v>
      </c>
      <c r="O376" t="str" cm="1">
        <f t="array" ref="O376">_xlfn.IFS(J376="M", "Medium",J376="L","Light",J376="D","Dark")</f>
        <v>Light</v>
      </c>
      <c r="P376" t="str">
        <f>_xlfn.XLOOKUP(C376,customers!$A$1:$A$1001,customers!$I$1:$I$1001,,0)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8">
        <f>INDEX(products!$A$1:$G$49,MATCH(orders!$D377,products!$A$1:$A$49,0),MATCH(orders!K$1,products!$A$1:$G$1,0))</f>
        <v>0.2</v>
      </c>
      <c r="L377" s="6">
        <f>INDEX(products!$A$1:$G$49,MATCH(orders!$D377,products!$A$1:$A$49,0),MATCH(orders!L$1,products!$A$1:$G$1,0))</f>
        <v>3.375</v>
      </c>
      <c r="M377" s="6">
        <f t="shared" si="5"/>
        <v>6.75</v>
      </c>
      <c r="N377" t="str" cm="1">
        <f t="array" ref="N377">_xlfn.IFS( I377= "Rob", "Robusta", I377="Exc","Excelsa",I377="Ara","Arabica",I377="Lib", "Liberica")</f>
        <v>Arabica</v>
      </c>
      <c r="O377" t="str" cm="1">
        <f t="array" ref="O377">_xlfn.IFS(J377="M", "Medium",J377="L","Light",J377="D","Dark")</f>
        <v>Medium</v>
      </c>
      <c r="P377" t="str">
        <f>_xlfn.XLOOKUP(C377,customers!$A$1:$A$1001,customers!$I$1:$I$1001,,0)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8">
        <f>INDEX(products!$A$1:$G$49,MATCH(orders!$D378,products!$A$1:$A$49,0),MATCH(orders!K$1,products!$A$1:$G$1,0))</f>
        <v>0.5</v>
      </c>
      <c r="L378" s="6">
        <f>INDEX(products!$A$1:$G$49,MATCH(orders!$D378,products!$A$1:$A$49,0),MATCH(orders!L$1,products!$A$1:$G$1,0))</f>
        <v>5.97</v>
      </c>
      <c r="M378" s="6">
        <f t="shared" si="5"/>
        <v>5.97</v>
      </c>
      <c r="N378" t="str" cm="1">
        <f t="array" ref="N378">_xlfn.IFS( I378= "Rob", "Robusta", I378="Exc","Excelsa",I378="Ara","Arabica",I378="Lib", "Liberica")</f>
        <v>Robusta</v>
      </c>
      <c r="O378" t="str" cm="1">
        <f t="array" ref="O378">_xlfn.IFS(J378="M", "Medium",J378="L","Light",J378="D","Dark")</f>
        <v>Medium</v>
      </c>
      <c r="P378" t="str">
        <f>_xlfn.XLOOKUP(C378,customers!$A$1:$A$1001,customers!$I$1:$I$1001,,0)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8">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 I379= "Rob", "Robusta", I379="Exc","Excelsa",I379="Ara","Arabica",I379="Lib", "Liberica")</f>
        <v>Robusta</v>
      </c>
      <c r="O379" t="str" cm="1">
        <f t="array" ref="O379">_xlfn.IFS(J379="M", "Medium",J379="L","Light",J379="D","Dark")</f>
        <v>Dark</v>
      </c>
      <c r="P379" t="str">
        <f>_xlfn.XLOOKUP(C379,customers!$A$1:$A$1001,customers!$I$1:$I$1001,,0)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8">
        <f>INDEX(products!$A$1:$G$49,MATCH(orders!$D380,products!$A$1:$A$49,0),MATCH(orders!K$1,products!$A$1:$G$1,0))</f>
        <v>0.5</v>
      </c>
      <c r="L380" s="6">
        <f>INDEX(products!$A$1:$G$49,MATCH(orders!$D380,products!$A$1:$A$49,0),MATCH(orders!L$1,products!$A$1:$G$1,0))</f>
        <v>7.77</v>
      </c>
      <c r="M380" s="6">
        <f t="shared" si="5"/>
        <v>23.31</v>
      </c>
      <c r="N380" t="str" cm="1">
        <f t="array" ref="N380">_xlfn.IFS( I380= "Rob", "Robusta", I380="Exc","Excelsa",I380="Ara","Arabica",I380="Lib", "Liberica")</f>
        <v>Arabica</v>
      </c>
      <c r="O380" t="str" cm="1">
        <f t="array" ref="O380">_xlfn.IFS(J380="M", "Medium",J380="L","Light",J380="D","Dark")</f>
        <v>Light</v>
      </c>
      <c r="P380" t="str">
        <f>_xlfn.XLOOKUP(C380,customers!$A$1:$A$1001,customers!$I$1:$I$1001,,0)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8">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 I381= "Rob", "Robusta", I381="Exc","Excelsa",I381="Ara","Arabica",I381="Lib", "Liberica")</f>
        <v>Robusta</v>
      </c>
      <c r="O381" t="str" cm="1">
        <f t="array" ref="O381">_xlfn.IFS(J381="M", "Medium",J381="L","Light",J381="D","Dark")</f>
        <v>Light</v>
      </c>
      <c r="P381" t="str">
        <f>_xlfn.XLOOKUP(C381,customers!$A$1:$A$1001,customers!$I$1:$I$1001,,0)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8">
        <f>INDEX(products!$A$1:$G$49,MATCH(orders!$D382,products!$A$1:$A$49,0),MATCH(orders!K$1,products!$A$1:$G$1,0))</f>
        <v>0.5</v>
      </c>
      <c r="L382" s="6">
        <f>INDEX(products!$A$1:$G$49,MATCH(orders!$D382,products!$A$1:$A$49,0),MATCH(orders!L$1,products!$A$1:$G$1,0))</f>
        <v>7.77</v>
      </c>
      <c r="M382" s="6">
        <f t="shared" si="5"/>
        <v>23.31</v>
      </c>
      <c r="N382" t="str" cm="1">
        <f t="array" ref="N382">_xlfn.IFS( I382= "Rob", "Robusta", I382="Exc","Excelsa",I382="Ara","Arabica",I382="Lib", "Liberica")</f>
        <v>Liberica</v>
      </c>
      <c r="O382" t="str" cm="1">
        <f t="array" ref="O382">_xlfn.IFS(J382="M", "Medium",J382="L","Light",J382="D","Dark")</f>
        <v>Dark</v>
      </c>
      <c r="P382" t="str">
        <f>_xlfn.XLOOKUP(C382,customers!$A$1:$A$1001,customers!$I$1:$I$1001,,0)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8">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 I383= "Rob", "Robusta", I383="Exc","Excelsa",I383="Ara","Arabica",I383="Lib", "Liberica")</f>
        <v>Arabica</v>
      </c>
      <c r="O383" t="str" cm="1">
        <f t="array" ref="O383">_xlfn.IFS(J383="M", "Medium",J383="L","Light",J383="D","Dark")</f>
        <v>Dark</v>
      </c>
      <c r="P383" t="str">
        <f>_xlfn.XLOOKUP(C383,customers!$A$1:$A$1001,customers!$I$1:$I$1001,,0)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8">
        <f>INDEX(products!$A$1:$G$49,MATCH(orders!$D384,products!$A$1:$A$49,0),MATCH(orders!K$1,products!$A$1:$G$1,0))</f>
        <v>0.5</v>
      </c>
      <c r="L384" s="6">
        <f>INDEX(products!$A$1:$G$49,MATCH(orders!$D384,products!$A$1:$A$49,0),MATCH(orders!L$1,products!$A$1:$G$1,0))</f>
        <v>7.29</v>
      </c>
      <c r="M384" s="6">
        <f t="shared" si="5"/>
        <v>21.87</v>
      </c>
      <c r="N384" t="str" cm="1">
        <f t="array" ref="N384">_xlfn.IFS( I384= "Rob", "Robusta", I384="Exc","Excelsa",I384="Ara","Arabica",I384="Lib", "Liberica")</f>
        <v>Excelsa</v>
      </c>
      <c r="O384" t="str" cm="1">
        <f t="array" ref="O384">_xlfn.IFS(J384="M", "Medium",J384="L","Light",J384="D","Dark")</f>
        <v>Dark</v>
      </c>
      <c r="P384" t="str">
        <f>_xlfn.XLOOKUP(C384,customers!$A$1:$A$1001,customers!$I$1:$I$1001,,0)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8">
        <f>INDEX(products!$A$1:$G$49,MATCH(orders!$D385,products!$A$1:$A$49,0),MATCH(orders!K$1,products!$A$1:$G$1,0))</f>
        <v>0.5</v>
      </c>
      <c r="L385" s="6">
        <f>INDEX(products!$A$1:$G$49,MATCH(orders!$D385,products!$A$1:$A$49,0),MATCH(orders!L$1,products!$A$1:$G$1,0))</f>
        <v>8.91</v>
      </c>
      <c r="M385" s="6">
        <f t="shared" si="5"/>
        <v>53.46</v>
      </c>
      <c r="N385" t="str" cm="1">
        <f t="array" ref="N385">_xlfn.IFS( I385= "Rob", "Robusta", I385="Exc","Excelsa",I385="Ara","Arabica",I385="Lib", "Liberica")</f>
        <v>Excelsa</v>
      </c>
      <c r="O385" t="str" cm="1">
        <f t="array" ref="O385">_xlfn.IFS(J385="M", "Medium",J385="L","Light",J385="D","Dark")</f>
        <v>Light</v>
      </c>
      <c r="P385" t="str">
        <f>_xlfn.XLOOKUP(C385,customers!$A$1:$A$1001,customers!$I$1:$I$1001,,0)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8">
        <f>INDEX(products!$A$1:$G$49,MATCH(orders!$D386,products!$A$1:$A$49,0),MATCH(orders!K$1,products!$A$1:$G$1,0))</f>
        <v>2.5</v>
      </c>
      <c r="L386" s="6">
        <f>INDEX(products!$A$1:$G$49,MATCH(orders!$D386,products!$A$1:$A$49,0),MATCH(orders!L$1,products!$A$1:$G$1,0))</f>
        <v>29.784999999999997</v>
      </c>
      <c r="M386" s="6">
        <f t="shared" ref="M386:M449" si="6">L386*E386</f>
        <v>119.13999999999999</v>
      </c>
      <c r="N386" t="str" cm="1">
        <f t="array" ref="N386">_xlfn.IFS( I386= "Rob", "Robusta", I386="Exc","Excelsa",I386="Ara","Arabica",I386="Lib", "Liberica")</f>
        <v>Arabica</v>
      </c>
      <c r="O386" t="str" cm="1">
        <f t="array" ref="O386">_xlfn.IFS(J386="M", "Medium",J386="L","Light",J386="D","Dark")</f>
        <v>Light</v>
      </c>
      <c r="P386" t="str">
        <f>_xlfn.XLOOKUP(C386,customers!$A$1:$A$1001,customers!$I$1:$I$1001,,0)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8">
        <f>INDEX(products!$A$1:$G$49,MATCH(orders!$D387,products!$A$1:$A$49,0),MATCH(orders!K$1,products!$A$1:$G$1,0))</f>
        <v>0.5</v>
      </c>
      <c r="L387" s="6">
        <f>INDEX(products!$A$1:$G$49,MATCH(orders!$D387,products!$A$1:$A$49,0),MATCH(orders!L$1,products!$A$1:$G$1,0))</f>
        <v>8.73</v>
      </c>
      <c r="M387" s="6">
        <f t="shared" si="6"/>
        <v>43.650000000000006</v>
      </c>
      <c r="N387" t="str" cm="1">
        <f t="array" ref="N387">_xlfn.IFS( I387= "Rob", "Robusta", I387="Exc","Excelsa",I387="Ara","Arabica",I387="Lib", "Liberica")</f>
        <v>Liberica</v>
      </c>
      <c r="O387" t="str" cm="1">
        <f t="array" ref="O387">_xlfn.IFS(J387="M", "Medium",J387="L","Light",J387="D","Dark")</f>
        <v>Medium</v>
      </c>
      <c r="P387" t="str">
        <f>_xlfn.XLOOKUP(C387,customers!$A$1:$A$1001,customers!$I$1:$I$1001,,0)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8">
        <f>INDEX(products!$A$1:$G$49,MATCH(orders!$D388,products!$A$1:$A$49,0),MATCH(orders!K$1,products!$A$1:$G$1,0))</f>
        <v>0.2</v>
      </c>
      <c r="L388" s="6">
        <f>INDEX(products!$A$1:$G$49,MATCH(orders!$D388,products!$A$1:$A$49,0),MATCH(orders!L$1,products!$A$1:$G$1,0))</f>
        <v>2.9849999999999999</v>
      </c>
      <c r="M388" s="6">
        <f t="shared" si="6"/>
        <v>17.91</v>
      </c>
      <c r="N388" t="str" cm="1">
        <f t="array" ref="N388">_xlfn.IFS( I388= "Rob", "Robusta", I388="Exc","Excelsa",I388="Ara","Arabica",I388="Lib", "Liberica")</f>
        <v>Arabica</v>
      </c>
      <c r="O388" t="str" cm="1">
        <f t="array" ref="O388">_xlfn.IFS(J388="M", "Medium",J388="L","Light",J388="D","Dark")</f>
        <v>Dark</v>
      </c>
      <c r="P388" t="str">
        <f>_xlfn.XLOOKUP(C388,customers!$A$1:$A$1001,customers!$I$1:$I$1001,,0)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8">
        <f>INDEX(products!$A$1:$G$49,MATCH(orders!$D389,products!$A$1:$A$49,0),MATCH(orders!K$1,products!$A$1:$G$1,0))</f>
        <v>1</v>
      </c>
      <c r="L389" s="6">
        <f>INDEX(products!$A$1:$G$49,MATCH(orders!$D389,products!$A$1:$A$49,0),MATCH(orders!L$1,products!$A$1:$G$1,0))</f>
        <v>14.85</v>
      </c>
      <c r="M389" s="6">
        <f t="shared" si="6"/>
        <v>74.25</v>
      </c>
      <c r="N389" t="str" cm="1">
        <f t="array" ref="N389">_xlfn.IFS( I389= "Rob", "Robusta", I389="Exc","Excelsa",I389="Ara","Arabica",I389="Lib", "Liberica")</f>
        <v>Excelsa</v>
      </c>
      <c r="O389" t="str" cm="1">
        <f t="array" ref="O389">_xlfn.IFS(J389="M", "Medium",J389="L","Light",J389="D","Dark")</f>
        <v>Light</v>
      </c>
      <c r="P389" t="str">
        <f>_xlfn.XLOOKUP(C389,customers!$A$1:$A$1001,customers!$I$1:$I$1001,,0)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8">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 I390= "Rob", "Robusta", I390="Exc","Excelsa",I390="Ara","Arabica",I390="Lib", "Liberica")</f>
        <v>Liberica</v>
      </c>
      <c r="O390" t="str" cm="1">
        <f t="array" ref="O390">_xlfn.IFS(J390="M", "Medium",J390="L","Light",J390="D","Dark")</f>
        <v>Dark</v>
      </c>
      <c r="P390" t="str">
        <f>_xlfn.XLOOKUP(C390,customers!$A$1:$A$1001,customers!$I$1:$I$1001,,0)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8">
        <f>INDEX(products!$A$1:$G$49,MATCH(orders!$D391,products!$A$1:$A$49,0),MATCH(orders!K$1,products!$A$1:$G$1,0))</f>
        <v>0.5</v>
      </c>
      <c r="L391" s="6">
        <f>INDEX(products!$A$1:$G$49,MATCH(orders!$D391,products!$A$1:$A$49,0),MATCH(orders!L$1,products!$A$1:$G$1,0))</f>
        <v>7.77</v>
      </c>
      <c r="M391" s="6">
        <f t="shared" si="6"/>
        <v>23.31</v>
      </c>
      <c r="N391" t="str" cm="1">
        <f t="array" ref="N391">_xlfn.IFS( I391= "Rob", "Robusta", I391="Exc","Excelsa",I391="Ara","Arabica",I391="Lib", "Liberica")</f>
        <v>Liberica</v>
      </c>
      <c r="O391" t="str" cm="1">
        <f t="array" ref="O391">_xlfn.IFS(J391="M", "Medium",J391="L","Light",J391="D","Dark")</f>
        <v>Dark</v>
      </c>
      <c r="P391" t="str">
        <f>_xlfn.XLOOKUP(C391,customers!$A$1:$A$1001,customers!$I$1:$I$1001,,0)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8">
        <f>INDEX(products!$A$1:$G$49,MATCH(orders!$D392,products!$A$1:$A$49,0),MATCH(orders!K$1,products!$A$1:$G$1,0))</f>
        <v>0.5</v>
      </c>
      <c r="L392" s="6">
        <f>INDEX(products!$A$1:$G$49,MATCH(orders!$D392,products!$A$1:$A$49,0),MATCH(orders!L$1,products!$A$1:$G$1,0))</f>
        <v>7.29</v>
      </c>
      <c r="M392" s="6">
        <f t="shared" si="6"/>
        <v>14.58</v>
      </c>
      <c r="N392" t="str" cm="1">
        <f t="array" ref="N392">_xlfn.IFS( I392= "Rob", "Robusta", I392="Exc","Excelsa",I392="Ara","Arabica",I392="Lib", "Liberica")</f>
        <v>Excelsa</v>
      </c>
      <c r="O392" t="str" cm="1">
        <f t="array" ref="O392">_xlfn.IFS(J392="M", "Medium",J392="L","Light",J392="D","Dark")</f>
        <v>Dark</v>
      </c>
      <c r="P392" t="str">
        <f>_xlfn.XLOOKUP(C392,customers!$A$1:$A$1001,customers!$I$1:$I$1001,,0)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8">
        <f>INDEX(products!$A$1:$G$49,MATCH(orders!$D393,products!$A$1:$A$49,0),MATCH(orders!K$1,products!$A$1:$G$1,0))</f>
        <v>0.5</v>
      </c>
      <c r="L393" s="6">
        <f>INDEX(products!$A$1:$G$49,MATCH(orders!$D393,products!$A$1:$A$49,0),MATCH(orders!L$1,products!$A$1:$G$1,0))</f>
        <v>6.75</v>
      </c>
      <c r="M393" s="6">
        <f t="shared" si="6"/>
        <v>13.5</v>
      </c>
      <c r="N393" t="str" cm="1">
        <f t="array" ref="N393">_xlfn.IFS( I393= "Rob", "Robusta", I393="Exc","Excelsa",I393="Ara","Arabica",I393="Lib", "Liberica")</f>
        <v>Arabica</v>
      </c>
      <c r="O393" t="str" cm="1">
        <f t="array" ref="O393">_xlfn.IFS(J393="M", "Medium",J393="L","Light",J393="D","Dark")</f>
        <v>Medium</v>
      </c>
      <c r="P393" t="str">
        <f>_xlfn.XLOOKUP(C393,customers!$A$1:$A$1001,customers!$I$1:$I$1001,,0)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8">
        <f>INDEX(products!$A$1:$G$49,MATCH(orders!$D394,products!$A$1:$A$49,0),MATCH(orders!K$1,products!$A$1:$G$1,0))</f>
        <v>1</v>
      </c>
      <c r="L394" s="6">
        <f>INDEX(products!$A$1:$G$49,MATCH(orders!$D394,products!$A$1:$A$49,0),MATCH(orders!L$1,products!$A$1:$G$1,0))</f>
        <v>14.85</v>
      </c>
      <c r="M394" s="6">
        <f t="shared" si="6"/>
        <v>89.1</v>
      </c>
      <c r="N394" t="str" cm="1">
        <f t="array" ref="N394">_xlfn.IFS( I394= "Rob", "Robusta", I394="Exc","Excelsa",I394="Ara","Arabica",I394="Lib", "Liberica")</f>
        <v>Excelsa</v>
      </c>
      <c r="O394" t="str" cm="1">
        <f t="array" ref="O394">_xlfn.IFS(J394="M", "Medium",J394="L","Light",J394="D","Dark")</f>
        <v>Light</v>
      </c>
      <c r="P394" t="str">
        <f>_xlfn.XLOOKUP(C394,customers!$A$1:$A$1001,customers!$I$1:$I$1001,,0)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8">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 I395= "Rob", "Robusta", I395="Exc","Excelsa",I395="Ara","Arabica",I395="Lib", "Liberica")</f>
        <v>Arabica</v>
      </c>
      <c r="O395" t="str" cm="1">
        <f t="array" ref="O395">_xlfn.IFS(J395="M", "Medium",J395="L","Light",J395="D","Dark")</f>
        <v>Light</v>
      </c>
      <c r="P395" t="str">
        <f>_xlfn.XLOOKUP(C395,customers!$A$1:$A$1001,customers!$I$1:$I$1001,,0)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8">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 I396= "Rob", "Robusta", I396="Exc","Excelsa",I396="Ara","Arabica",I396="Lib", "Liberica")</f>
        <v>Robusta</v>
      </c>
      <c r="O396" t="str" cm="1">
        <f t="array" ref="O396">_xlfn.IFS(J396="M", "Medium",J396="L","Light",J396="D","Dark")</f>
        <v>Light</v>
      </c>
      <c r="P396" t="str">
        <f>_xlfn.XLOOKUP(C396,customers!$A$1:$A$1001,customers!$I$1:$I$1001,,0)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8">
        <f>INDEX(products!$A$1:$G$49,MATCH(orders!$D397,products!$A$1:$A$49,0),MATCH(orders!K$1,products!$A$1:$G$1,0))</f>
        <v>0.5</v>
      </c>
      <c r="L397" s="6">
        <f>INDEX(products!$A$1:$G$49,MATCH(orders!$D397,products!$A$1:$A$49,0),MATCH(orders!L$1,products!$A$1:$G$1,0))</f>
        <v>7.77</v>
      </c>
      <c r="M397" s="6">
        <f t="shared" si="6"/>
        <v>46.62</v>
      </c>
      <c r="N397" t="str" cm="1">
        <f t="array" ref="N397">_xlfn.IFS( I397= "Rob", "Robusta", I397="Exc","Excelsa",I397="Ara","Arabica",I397="Lib", "Liberica")</f>
        <v>Liberica</v>
      </c>
      <c r="O397" t="str" cm="1">
        <f t="array" ref="O397">_xlfn.IFS(J397="M", "Medium",J397="L","Light",J397="D","Dark")</f>
        <v>Dark</v>
      </c>
      <c r="P397" t="str">
        <f>_xlfn.XLOOKUP(C397,customers!$A$1:$A$1001,customers!$I$1:$I$1001,,0)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8">
        <f>INDEX(products!$A$1:$G$49,MATCH(orders!$D398,products!$A$1:$A$49,0),MATCH(orders!K$1,products!$A$1:$G$1,0))</f>
        <v>0.5</v>
      </c>
      <c r="L398" s="6">
        <f>INDEX(products!$A$1:$G$49,MATCH(orders!$D398,products!$A$1:$A$49,0),MATCH(orders!L$1,products!$A$1:$G$1,0))</f>
        <v>7.77</v>
      </c>
      <c r="M398" s="6">
        <f t="shared" si="6"/>
        <v>38.849999999999994</v>
      </c>
      <c r="N398" t="str" cm="1">
        <f t="array" ref="N398">_xlfn.IFS( I398= "Rob", "Robusta", I398="Exc","Excelsa",I398="Ara","Arabica",I398="Lib", "Liberica")</f>
        <v>Arabica</v>
      </c>
      <c r="O398" t="str" cm="1">
        <f t="array" ref="O398">_xlfn.IFS(J398="M", "Medium",J398="L","Light",J398="D","Dark")</f>
        <v>Light</v>
      </c>
      <c r="P398" t="str">
        <f>_xlfn.XLOOKUP(C398,customers!$A$1:$A$1001,customers!$I$1:$I$1001,,0)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8">
        <f>INDEX(products!$A$1:$G$49,MATCH(orders!$D399,products!$A$1:$A$49,0),MATCH(orders!K$1,products!$A$1:$G$1,0))</f>
        <v>0.5</v>
      </c>
      <c r="L399" s="6">
        <f>INDEX(products!$A$1:$G$49,MATCH(orders!$D399,products!$A$1:$A$49,0),MATCH(orders!L$1,products!$A$1:$G$1,0))</f>
        <v>7.77</v>
      </c>
      <c r="M399" s="6">
        <f t="shared" si="6"/>
        <v>31.08</v>
      </c>
      <c r="N399" t="str" cm="1">
        <f t="array" ref="N399">_xlfn.IFS( I399= "Rob", "Robusta", I399="Exc","Excelsa",I399="Ara","Arabica",I399="Lib", "Liberica")</f>
        <v>Liberica</v>
      </c>
      <c r="O399" t="str" cm="1">
        <f t="array" ref="O399">_xlfn.IFS(J399="M", "Medium",J399="L","Light",J399="D","Dark")</f>
        <v>Dark</v>
      </c>
      <c r="P399" t="str">
        <f>_xlfn.XLOOKUP(C399,customers!$A$1:$A$1001,customers!$I$1:$I$1001,,0)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8">
        <f>INDEX(products!$A$1:$G$49,MATCH(orders!$D400,products!$A$1:$A$49,0),MATCH(orders!K$1,products!$A$1:$G$1,0))</f>
        <v>0.2</v>
      </c>
      <c r="L400" s="6">
        <f>INDEX(products!$A$1:$G$49,MATCH(orders!$D400,products!$A$1:$A$49,0),MATCH(orders!L$1,products!$A$1:$G$1,0))</f>
        <v>2.9849999999999999</v>
      </c>
      <c r="M400" s="6">
        <f t="shared" si="6"/>
        <v>17.91</v>
      </c>
      <c r="N400" t="str" cm="1">
        <f t="array" ref="N400">_xlfn.IFS( I400= "Rob", "Robusta", I400="Exc","Excelsa",I400="Ara","Arabica",I400="Lib", "Liberica")</f>
        <v>Arabica</v>
      </c>
      <c r="O400" t="str" cm="1">
        <f t="array" ref="O400">_xlfn.IFS(J400="M", "Medium",J400="L","Light",J400="D","Dark")</f>
        <v>Dark</v>
      </c>
      <c r="P400" t="str">
        <f>_xlfn.XLOOKUP(C400,customers!$A$1:$A$1001,customers!$I$1:$I$1001,,0)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8">
        <f>INDEX(products!$A$1:$G$49,MATCH(orders!$D401,products!$A$1:$A$49,0),MATCH(orders!K$1,products!$A$1:$G$1,0))</f>
        <v>2.5</v>
      </c>
      <c r="L401" s="6">
        <f>INDEX(products!$A$1:$G$49,MATCH(orders!$D401,products!$A$1:$A$49,0),MATCH(orders!L$1,products!$A$1:$G$1,0))</f>
        <v>27.945</v>
      </c>
      <c r="M401" s="6">
        <f t="shared" si="6"/>
        <v>167.67000000000002</v>
      </c>
      <c r="N401" t="str" cm="1">
        <f t="array" ref="N401">_xlfn.IFS( I401= "Rob", "Robusta", I401="Exc","Excelsa",I401="Ara","Arabica",I401="Lib", "Liberica")</f>
        <v>Excelsa</v>
      </c>
      <c r="O401" t="str" cm="1">
        <f t="array" ref="O401">_xlfn.IFS(J401="M", "Medium",J401="L","Light",J401="D","Dark")</f>
        <v>Dark</v>
      </c>
      <c r="P401" t="str">
        <f>_xlfn.XLOOKUP(C401,customers!$A$1:$A$1001,customers!$I$1:$I$1001,,0)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8">
        <f>INDEX(products!$A$1:$G$49,MATCH(orders!$D402,products!$A$1:$A$49,0),MATCH(orders!K$1,products!$A$1:$G$1,0))</f>
        <v>1</v>
      </c>
      <c r="L402" s="6">
        <f>INDEX(products!$A$1:$G$49,MATCH(orders!$D402,products!$A$1:$A$49,0),MATCH(orders!L$1,products!$A$1:$G$1,0))</f>
        <v>15.85</v>
      </c>
      <c r="M402" s="6">
        <f t="shared" si="6"/>
        <v>63.4</v>
      </c>
      <c r="N402" t="str" cm="1">
        <f t="array" ref="N402">_xlfn.IFS( I402= "Rob", "Robusta", I402="Exc","Excelsa",I402="Ara","Arabica",I402="Lib", "Liberica")</f>
        <v>Liberica</v>
      </c>
      <c r="O402" t="str" cm="1">
        <f t="array" ref="O402">_xlfn.IFS(J402="M", "Medium",J402="L","Light",J402="D","Dark")</f>
        <v>Light</v>
      </c>
      <c r="P402" t="str">
        <f>_xlfn.XLOOKUP(C402,customers!$A$1:$A$1001,customers!$I$1:$I$1001,,0)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8">
        <f>INDEX(products!$A$1:$G$49,MATCH(orders!$D403,products!$A$1:$A$49,0),MATCH(orders!K$1,products!$A$1:$G$1,0))</f>
        <v>0.2</v>
      </c>
      <c r="L403" s="6">
        <f>INDEX(products!$A$1:$G$49,MATCH(orders!$D403,products!$A$1:$A$49,0),MATCH(orders!L$1,products!$A$1:$G$1,0))</f>
        <v>4.3650000000000002</v>
      </c>
      <c r="M403" s="6">
        <f t="shared" si="6"/>
        <v>8.73</v>
      </c>
      <c r="N403" t="str" cm="1">
        <f t="array" ref="N403">_xlfn.IFS( I403= "Rob", "Robusta", I403="Exc","Excelsa",I403="Ara","Arabica",I403="Lib", "Liberica")</f>
        <v>Liberica</v>
      </c>
      <c r="O403" t="str" cm="1">
        <f t="array" ref="O403">_xlfn.IFS(J403="M", "Medium",J403="L","Light",J403="D","Dark")</f>
        <v>Medium</v>
      </c>
      <c r="P403" t="str">
        <f>_xlfn.XLOOKUP(C403,customers!$A$1:$A$1001,customers!$I$1:$I$1001,,0)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8">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 I404= "Rob", "Robusta", I404="Exc","Excelsa",I404="Ara","Arabica",I404="Lib", "Liberica")</f>
        <v>Robusta</v>
      </c>
      <c r="O404" t="str" cm="1">
        <f t="array" ref="O404">_xlfn.IFS(J404="M", "Medium",J404="L","Light",J404="D","Dark")</f>
        <v>Dark</v>
      </c>
      <c r="P404" t="str">
        <f>_xlfn.XLOOKUP(C404,customers!$A$1:$A$1001,customers!$I$1:$I$1001,,0)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8">
        <f>INDEX(products!$A$1:$G$49,MATCH(orders!$D405,products!$A$1:$A$49,0),MATCH(orders!K$1,products!$A$1:$G$1,0))</f>
        <v>0.2</v>
      </c>
      <c r="L405" s="6">
        <f>INDEX(products!$A$1:$G$49,MATCH(orders!$D405,products!$A$1:$A$49,0),MATCH(orders!L$1,products!$A$1:$G$1,0))</f>
        <v>4.7549999999999999</v>
      </c>
      <c r="M405" s="6">
        <f t="shared" si="6"/>
        <v>9.51</v>
      </c>
      <c r="N405" t="str" cm="1">
        <f t="array" ref="N405">_xlfn.IFS( I405= "Rob", "Robusta", I405="Exc","Excelsa",I405="Ara","Arabica",I405="Lib", "Liberica")</f>
        <v>Liberica</v>
      </c>
      <c r="O405" t="str" cm="1">
        <f t="array" ref="O405">_xlfn.IFS(J405="M", "Medium",J405="L","Light",J405="D","Dark")</f>
        <v>Light</v>
      </c>
      <c r="P405" t="str">
        <f>_xlfn.XLOOKUP(C405,customers!$A$1:$A$1001,customers!$I$1:$I$1001,,0)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8">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 I406= "Rob", "Robusta", I406="Exc","Excelsa",I406="Ara","Arabica",I406="Lib", "Liberica")</f>
        <v>Arabica</v>
      </c>
      <c r="O406" t="str" cm="1">
        <f t="array" ref="O406">_xlfn.IFS(J406="M", "Medium",J406="L","Light",J406="D","Dark")</f>
        <v>Dark</v>
      </c>
      <c r="P406" t="str">
        <f>_xlfn.XLOOKUP(C406,customers!$A$1:$A$1001,customers!$I$1:$I$1001,,0)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8">
        <f>INDEX(products!$A$1:$G$49,MATCH(orders!$D407,products!$A$1:$A$49,0),MATCH(orders!K$1,products!$A$1:$G$1,0))</f>
        <v>0.5</v>
      </c>
      <c r="L407" s="6">
        <f>INDEX(products!$A$1:$G$49,MATCH(orders!$D407,products!$A$1:$A$49,0),MATCH(orders!L$1,products!$A$1:$G$1,0))</f>
        <v>8.25</v>
      </c>
      <c r="M407" s="6">
        <f t="shared" si="6"/>
        <v>24.75</v>
      </c>
      <c r="N407" t="str" cm="1">
        <f t="array" ref="N407">_xlfn.IFS( I407= "Rob", "Robusta", I407="Exc","Excelsa",I407="Ara","Arabica",I407="Lib", "Liberica")</f>
        <v>Excelsa</v>
      </c>
      <c r="O407" t="str" cm="1">
        <f t="array" ref="O407">_xlfn.IFS(J407="M", "Medium",J407="L","Light",J407="D","Dark")</f>
        <v>Medium</v>
      </c>
      <c r="P407" t="str">
        <f>_xlfn.XLOOKUP(C407,customers!$A$1:$A$1001,customers!$I$1:$I$1001,,0)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8">
        <f>INDEX(products!$A$1:$G$49,MATCH(orders!$D408,products!$A$1:$A$49,0),MATCH(orders!K$1,products!$A$1:$G$1,0))</f>
        <v>1</v>
      </c>
      <c r="L408" s="6">
        <f>INDEX(products!$A$1:$G$49,MATCH(orders!$D408,products!$A$1:$A$49,0),MATCH(orders!L$1,products!$A$1:$G$1,0))</f>
        <v>13.75</v>
      </c>
      <c r="M408" s="6">
        <f t="shared" si="6"/>
        <v>68.75</v>
      </c>
      <c r="N408" t="str" cm="1">
        <f t="array" ref="N408">_xlfn.IFS( I408= "Rob", "Robusta", I408="Exc","Excelsa",I408="Ara","Arabica",I408="Lib", "Liberica")</f>
        <v>Excelsa</v>
      </c>
      <c r="O408" t="str" cm="1">
        <f t="array" ref="O408">_xlfn.IFS(J408="M", "Medium",J408="L","Light",J408="D","Dark")</f>
        <v>Medium</v>
      </c>
      <c r="P408" t="str">
        <f>_xlfn.XLOOKUP(C408,customers!$A$1:$A$1001,customers!$I$1:$I$1001,,0)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8">
        <f>INDEX(products!$A$1:$G$49,MATCH(orders!$D409,products!$A$1:$A$49,0),MATCH(orders!K$1,products!$A$1:$G$1,0))</f>
        <v>0.5</v>
      </c>
      <c r="L409" s="6">
        <f>INDEX(products!$A$1:$G$49,MATCH(orders!$D409,products!$A$1:$A$49,0),MATCH(orders!L$1,products!$A$1:$G$1,0))</f>
        <v>8.25</v>
      </c>
      <c r="M409" s="6">
        <f t="shared" si="6"/>
        <v>49.5</v>
      </c>
      <c r="N409" t="str" cm="1">
        <f t="array" ref="N409">_xlfn.IFS( I409= "Rob", "Robusta", I409="Exc","Excelsa",I409="Ara","Arabica",I409="Lib", "Liberica")</f>
        <v>Excelsa</v>
      </c>
      <c r="O409" t="str" cm="1">
        <f t="array" ref="O409">_xlfn.IFS(J409="M", "Medium",J409="L","Light",J409="D","Dark")</f>
        <v>Medium</v>
      </c>
      <c r="P409" t="str">
        <f>_xlfn.XLOOKUP(C409,customers!$A$1:$A$1001,customers!$I$1:$I$1001,,0)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8">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 I410= "Rob", "Robusta", I410="Exc","Excelsa",I410="Ara","Arabica",I410="Lib", "Liberica")</f>
        <v>Arabica</v>
      </c>
      <c r="O410" t="str" cm="1">
        <f t="array" ref="O410">_xlfn.IFS(J410="M", "Medium",J410="L","Light",J410="D","Dark")</f>
        <v>Medium</v>
      </c>
      <c r="P410" t="str">
        <f>_xlfn.XLOOKUP(C410,customers!$A$1:$A$1001,customers!$I$1:$I$1001,,0)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8">
        <f>INDEX(products!$A$1:$G$49,MATCH(orders!$D411,products!$A$1:$A$49,0),MATCH(orders!K$1,products!$A$1:$G$1,0))</f>
        <v>1</v>
      </c>
      <c r="L411" s="6">
        <f>INDEX(products!$A$1:$G$49,MATCH(orders!$D411,products!$A$1:$A$49,0),MATCH(orders!L$1,products!$A$1:$G$1,0))</f>
        <v>15.85</v>
      </c>
      <c r="M411" s="6">
        <f t="shared" si="6"/>
        <v>47.55</v>
      </c>
      <c r="N411" t="str" cm="1">
        <f t="array" ref="N411">_xlfn.IFS( I411= "Rob", "Robusta", I411="Exc","Excelsa",I411="Ara","Arabica",I411="Lib", "Liberica")</f>
        <v>Liberica</v>
      </c>
      <c r="O411" t="str" cm="1">
        <f t="array" ref="O411">_xlfn.IFS(J411="M", "Medium",J411="L","Light",J411="D","Dark")</f>
        <v>Light</v>
      </c>
      <c r="P411" t="str">
        <f>_xlfn.XLOOKUP(C411,customers!$A$1:$A$1001,customers!$I$1:$I$1001,,0)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8">
        <f>INDEX(products!$A$1:$G$49,MATCH(orders!$D412,products!$A$1:$A$49,0),MATCH(orders!K$1,products!$A$1:$G$1,0))</f>
        <v>0.2</v>
      </c>
      <c r="L412" s="6">
        <f>INDEX(products!$A$1:$G$49,MATCH(orders!$D412,products!$A$1:$A$49,0),MATCH(orders!L$1,products!$A$1:$G$1,0))</f>
        <v>3.8849999999999998</v>
      </c>
      <c r="M412" s="6">
        <f t="shared" si="6"/>
        <v>15.54</v>
      </c>
      <c r="N412" t="str" cm="1">
        <f t="array" ref="N412">_xlfn.IFS( I412= "Rob", "Robusta", I412="Exc","Excelsa",I412="Ara","Arabica",I412="Lib", "Liberica")</f>
        <v>Arabica</v>
      </c>
      <c r="O412" t="str" cm="1">
        <f t="array" ref="O412">_xlfn.IFS(J412="M", "Medium",J412="L","Light",J412="D","Dark")</f>
        <v>Light</v>
      </c>
      <c r="P412" t="str">
        <f>_xlfn.XLOOKUP(C412,customers!$A$1:$A$1001,customers!$I$1:$I$1001,,0)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8">
        <f>INDEX(products!$A$1:$G$49,MATCH(orders!$D413,products!$A$1:$A$49,0),MATCH(orders!K$1,products!$A$1:$G$1,0))</f>
        <v>1</v>
      </c>
      <c r="L413" s="6">
        <f>INDEX(products!$A$1:$G$49,MATCH(orders!$D413,products!$A$1:$A$49,0),MATCH(orders!L$1,products!$A$1:$G$1,0))</f>
        <v>14.55</v>
      </c>
      <c r="M413" s="6">
        <f t="shared" si="6"/>
        <v>87.300000000000011</v>
      </c>
      <c r="N413" t="str" cm="1">
        <f t="array" ref="N413">_xlfn.IFS( I413= "Rob", "Robusta", I413="Exc","Excelsa",I413="Ara","Arabica",I413="Lib", "Liberica")</f>
        <v>Liberica</v>
      </c>
      <c r="O413" t="str" cm="1">
        <f t="array" ref="O413">_xlfn.IFS(J413="M", "Medium",J413="L","Light",J413="D","Dark")</f>
        <v>Medium</v>
      </c>
      <c r="P413" t="str">
        <f>_xlfn.XLOOKUP(C413,customers!$A$1:$A$1001,customers!$I$1:$I$1001,,0)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8">
        <f>INDEX(products!$A$1:$G$49,MATCH(orders!$D414,products!$A$1:$A$49,0),MATCH(orders!K$1,products!$A$1:$G$1,0))</f>
        <v>1</v>
      </c>
      <c r="L414" s="6">
        <f>INDEX(products!$A$1:$G$49,MATCH(orders!$D414,products!$A$1:$A$49,0),MATCH(orders!L$1,products!$A$1:$G$1,0))</f>
        <v>11.25</v>
      </c>
      <c r="M414" s="6">
        <f t="shared" si="6"/>
        <v>56.25</v>
      </c>
      <c r="N414" t="str" cm="1">
        <f t="array" ref="N414">_xlfn.IFS( I414= "Rob", "Robusta", I414="Exc","Excelsa",I414="Ara","Arabica",I414="Lib", "Liberica")</f>
        <v>Arabica</v>
      </c>
      <c r="O414" t="str" cm="1">
        <f t="array" ref="O414">_xlfn.IFS(J414="M", "Medium",J414="L","Light",J414="D","Dark")</f>
        <v>Medium</v>
      </c>
      <c r="P414" t="str">
        <f>_xlfn.XLOOKUP(C414,customers!$A$1:$A$1001,customers!$I$1:$I$1001,,0)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8">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 I415= "Rob", "Robusta", I415="Exc","Excelsa",I415="Ara","Arabica",I415="Lib", "Liberica")</f>
        <v>Liberica</v>
      </c>
      <c r="O415" t="str" cm="1">
        <f t="array" ref="O415">_xlfn.IFS(J415="M", "Medium",J415="L","Light",J415="D","Dark")</f>
        <v>Light</v>
      </c>
      <c r="P415" t="str">
        <f>_xlfn.XLOOKUP(C415,customers!$A$1:$A$1001,customers!$I$1:$I$1001,,0)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8">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 I416= "Rob", "Robusta", I416="Exc","Excelsa",I416="Ara","Arabica",I416="Lib", "Liberica")</f>
        <v>Robusta</v>
      </c>
      <c r="O416" t="str" cm="1">
        <f t="array" ref="O416">_xlfn.IFS(J416="M", "Medium",J416="L","Light",J416="D","Dark")</f>
        <v>Light</v>
      </c>
      <c r="P416" t="str">
        <f>_xlfn.XLOOKUP(C416,customers!$A$1:$A$1001,customers!$I$1:$I$1001,,0)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8">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 I417= "Rob", "Robusta", I417="Exc","Excelsa",I417="Ara","Arabica",I417="Lib", "Liberica")</f>
        <v>Robusta</v>
      </c>
      <c r="O417" t="str" cm="1">
        <f t="array" ref="O417">_xlfn.IFS(J417="M", "Medium",J417="L","Light",J417="D","Dark")</f>
        <v>Medium</v>
      </c>
      <c r="P417" t="str">
        <f>_xlfn.XLOOKUP(C417,customers!$A$1:$A$1001,customers!$I$1:$I$1001,,0)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8">
        <f>INDEX(products!$A$1:$G$49,MATCH(orders!$D418,products!$A$1:$A$49,0),MATCH(orders!K$1,products!$A$1:$G$1,0))</f>
        <v>0.5</v>
      </c>
      <c r="L418" s="6">
        <f>INDEX(products!$A$1:$G$49,MATCH(orders!$D418,products!$A$1:$A$49,0),MATCH(orders!L$1,products!$A$1:$G$1,0))</f>
        <v>7.77</v>
      </c>
      <c r="M418" s="6">
        <f t="shared" si="6"/>
        <v>23.31</v>
      </c>
      <c r="N418" t="str" cm="1">
        <f t="array" ref="N418">_xlfn.IFS( I418= "Rob", "Robusta", I418="Exc","Excelsa",I418="Ara","Arabica",I418="Lib", "Liberica")</f>
        <v>Arabica</v>
      </c>
      <c r="O418" t="str" cm="1">
        <f t="array" ref="O418">_xlfn.IFS(J418="M", "Medium",J418="L","Light",J418="D","Dark")</f>
        <v>Light</v>
      </c>
      <c r="P418" t="str">
        <f>_xlfn.XLOOKUP(C418,customers!$A$1:$A$1001,customers!$I$1:$I$1001,,0)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8">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 I419= "Rob", "Robusta", I419="Exc","Excelsa",I419="Ara","Arabica",I419="Lib", "Liberica")</f>
        <v>Arabica</v>
      </c>
      <c r="O419" t="str" cm="1">
        <f t="array" ref="O419">_xlfn.IFS(J419="M", "Medium",J419="L","Light",J419="D","Dark")</f>
        <v>Light</v>
      </c>
      <c r="P419" t="str">
        <f>_xlfn.XLOOKUP(C419,customers!$A$1:$A$1001,customers!$I$1:$I$1001,,0)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8">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 I420= "Rob", "Robusta", I420="Exc","Excelsa",I420="Ara","Arabica",I420="Lib", "Liberica")</f>
        <v>Arabica</v>
      </c>
      <c r="O420" t="str" cm="1">
        <f t="array" ref="O420">_xlfn.IFS(J420="M", "Medium",J420="L","Light",J420="D","Dark")</f>
        <v>Light</v>
      </c>
      <c r="P420" t="str">
        <f>_xlfn.XLOOKUP(C420,customers!$A$1:$A$1001,customers!$I$1:$I$1001,,0)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8">
        <f>INDEX(products!$A$1:$G$49,MATCH(orders!$D421,products!$A$1:$A$49,0),MATCH(orders!K$1,products!$A$1:$G$1,0))</f>
        <v>0.5</v>
      </c>
      <c r="L421" s="6">
        <f>INDEX(products!$A$1:$G$49,MATCH(orders!$D421,products!$A$1:$A$49,0),MATCH(orders!L$1,products!$A$1:$G$1,0))</f>
        <v>8.73</v>
      </c>
      <c r="M421" s="6">
        <f t="shared" si="6"/>
        <v>8.73</v>
      </c>
      <c r="N421" t="str" cm="1">
        <f t="array" ref="N421">_xlfn.IFS( I421= "Rob", "Robusta", I421="Exc","Excelsa",I421="Ara","Arabica",I421="Lib", "Liberica")</f>
        <v>Liberica</v>
      </c>
      <c r="O421" t="str" cm="1">
        <f t="array" ref="O421">_xlfn.IFS(J421="M", "Medium",J421="L","Light",J421="D","Dark")</f>
        <v>Medium</v>
      </c>
      <c r="P421" t="str">
        <f>_xlfn.XLOOKUP(C421,customers!$A$1:$A$1001,customers!$I$1:$I$1001,,0)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8">
        <f>INDEX(products!$A$1:$G$49,MATCH(orders!$D422,products!$A$1:$A$49,0),MATCH(orders!K$1,products!$A$1:$G$1,0))</f>
        <v>0.5</v>
      </c>
      <c r="L422" s="6">
        <f>INDEX(products!$A$1:$G$49,MATCH(orders!$D422,products!$A$1:$A$49,0),MATCH(orders!L$1,products!$A$1:$G$1,0))</f>
        <v>7.77</v>
      </c>
      <c r="M422" s="6">
        <f t="shared" si="6"/>
        <v>31.08</v>
      </c>
      <c r="N422" t="str" cm="1">
        <f t="array" ref="N422">_xlfn.IFS( I422= "Rob", "Robusta", I422="Exc","Excelsa",I422="Ara","Arabica",I422="Lib", "Liberica")</f>
        <v>Liberica</v>
      </c>
      <c r="O422" t="str" cm="1">
        <f t="array" ref="O422">_xlfn.IFS(J422="M", "Medium",J422="L","Light",J422="D","Dark")</f>
        <v>Dark</v>
      </c>
      <c r="P422" t="str">
        <f>_xlfn.XLOOKUP(C422,customers!$A$1:$A$1001,customers!$I$1:$I$1001,,0)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8">
        <f>INDEX(products!$A$1:$G$49,MATCH(orders!$D423,products!$A$1:$A$49,0),MATCH(orders!K$1,products!$A$1:$G$1,0))</f>
        <v>2.5</v>
      </c>
      <c r="L423" s="6">
        <f>INDEX(products!$A$1:$G$49,MATCH(orders!$D423,products!$A$1:$A$49,0),MATCH(orders!L$1,products!$A$1:$G$1,0))</f>
        <v>22.884999999999998</v>
      </c>
      <c r="M423" s="6">
        <f t="shared" si="6"/>
        <v>137.31</v>
      </c>
      <c r="N423" t="str" cm="1">
        <f t="array" ref="N423">_xlfn.IFS( I423= "Rob", "Robusta", I423="Exc","Excelsa",I423="Ara","Arabica",I423="Lib", "Liberica")</f>
        <v>Arabica</v>
      </c>
      <c r="O423" t="str" cm="1">
        <f t="array" ref="O423">_xlfn.IFS(J423="M", "Medium",J423="L","Light",J423="D","Dark")</f>
        <v>Dark</v>
      </c>
      <c r="P423" t="str">
        <f>_xlfn.XLOOKUP(C423,customers!$A$1:$A$1001,customers!$I$1:$I$1001,,0)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8">
        <f>INDEX(products!$A$1:$G$49,MATCH(orders!$D424,products!$A$1:$A$49,0),MATCH(orders!K$1,products!$A$1:$G$1,0))</f>
        <v>0.5</v>
      </c>
      <c r="L424" s="6">
        <f>INDEX(products!$A$1:$G$49,MATCH(orders!$D424,products!$A$1:$A$49,0),MATCH(orders!L$1,products!$A$1:$G$1,0))</f>
        <v>5.97</v>
      </c>
      <c r="M424" s="6">
        <f t="shared" si="6"/>
        <v>29.849999999999998</v>
      </c>
      <c r="N424" t="str" cm="1">
        <f t="array" ref="N424">_xlfn.IFS( I424= "Rob", "Robusta", I424="Exc","Excelsa",I424="Ara","Arabica",I424="Lib", "Liberica")</f>
        <v>Arabica</v>
      </c>
      <c r="O424" t="str" cm="1">
        <f t="array" ref="O424">_xlfn.IFS(J424="M", "Medium",J424="L","Light",J424="D","Dark")</f>
        <v>Dark</v>
      </c>
      <c r="P424" t="str">
        <f>_xlfn.XLOOKUP(C424,customers!$A$1:$A$1001,customers!$I$1:$I$1001,,0)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8">
        <f>INDEX(products!$A$1:$G$49,MATCH(orders!$D425,products!$A$1:$A$49,0),MATCH(orders!K$1,products!$A$1:$G$1,0))</f>
        <v>0.5</v>
      </c>
      <c r="L425" s="6">
        <f>INDEX(products!$A$1:$G$49,MATCH(orders!$D425,products!$A$1:$A$49,0),MATCH(orders!L$1,products!$A$1:$G$1,0))</f>
        <v>5.97</v>
      </c>
      <c r="M425" s="6">
        <f t="shared" si="6"/>
        <v>17.91</v>
      </c>
      <c r="N425" t="str" cm="1">
        <f t="array" ref="N425">_xlfn.IFS( I425= "Rob", "Robusta", I425="Exc","Excelsa",I425="Ara","Arabica",I425="Lib", "Liberica")</f>
        <v>Robusta</v>
      </c>
      <c r="O425" t="str" cm="1">
        <f t="array" ref="O425">_xlfn.IFS(J425="M", "Medium",J425="L","Light",J425="D","Dark")</f>
        <v>Medium</v>
      </c>
      <c r="P425" t="str">
        <f>_xlfn.XLOOKUP(C425,customers!$A$1:$A$1001,customers!$I$1:$I$1001,,0)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8">
        <f>INDEX(products!$A$1:$G$49,MATCH(orders!$D426,products!$A$1:$A$49,0),MATCH(orders!K$1,products!$A$1:$G$1,0))</f>
        <v>0.5</v>
      </c>
      <c r="L426" s="6">
        <f>INDEX(products!$A$1:$G$49,MATCH(orders!$D426,products!$A$1:$A$49,0),MATCH(orders!L$1,products!$A$1:$G$1,0))</f>
        <v>8.91</v>
      </c>
      <c r="M426" s="6">
        <f t="shared" si="6"/>
        <v>26.73</v>
      </c>
      <c r="N426" t="str" cm="1">
        <f t="array" ref="N426">_xlfn.IFS( I426= "Rob", "Robusta", I426="Exc","Excelsa",I426="Ara","Arabica",I426="Lib", "Liberica")</f>
        <v>Excelsa</v>
      </c>
      <c r="O426" t="str" cm="1">
        <f t="array" ref="O426">_xlfn.IFS(J426="M", "Medium",J426="L","Light",J426="D","Dark")</f>
        <v>Light</v>
      </c>
      <c r="P426" t="str">
        <f>_xlfn.XLOOKUP(C426,customers!$A$1:$A$1001,customers!$I$1:$I$1001,,0)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8">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 I427= "Rob", "Robusta", I427="Exc","Excelsa",I427="Ara","Arabica",I427="Lib", "Liberica")</f>
        <v>Robusta</v>
      </c>
      <c r="O427" t="str" cm="1">
        <f t="array" ref="O427">_xlfn.IFS(J427="M", "Medium",J427="L","Light",J427="D","Dark")</f>
        <v>Dark</v>
      </c>
      <c r="P427" t="str">
        <f>_xlfn.XLOOKUP(C427,customers!$A$1:$A$1001,customers!$I$1:$I$1001,,0)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8">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 I428= "Rob", "Robusta", I428="Exc","Excelsa",I428="Ara","Arabica",I428="Lib", "Liberica")</f>
        <v>Robusta</v>
      </c>
      <c r="O428" t="str" cm="1">
        <f t="array" ref="O428">_xlfn.IFS(J428="M", "Medium",J428="L","Light",J428="D","Dark")</f>
        <v>Light</v>
      </c>
      <c r="P428" t="str">
        <f>_xlfn.XLOOKUP(C428,customers!$A$1:$A$1001,customers!$I$1:$I$1001,,0)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8">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 I429= "Rob", "Robusta", I429="Exc","Excelsa",I429="Ara","Arabica",I429="Lib", "Liberica")</f>
        <v>Arabica</v>
      </c>
      <c r="O429" t="str" cm="1">
        <f t="array" ref="O429">_xlfn.IFS(J429="M", "Medium",J429="L","Light",J429="D","Dark")</f>
        <v>Medium</v>
      </c>
      <c r="P429" t="str">
        <f>_xlfn.XLOOKUP(C429,customers!$A$1:$A$1001,customers!$I$1:$I$1001,,0)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8">
        <f>INDEX(products!$A$1:$G$49,MATCH(orders!$D430,products!$A$1:$A$49,0),MATCH(orders!K$1,products!$A$1:$G$1,0))</f>
        <v>1</v>
      </c>
      <c r="L430" s="6">
        <f>INDEX(products!$A$1:$G$49,MATCH(orders!$D430,products!$A$1:$A$49,0),MATCH(orders!L$1,products!$A$1:$G$1,0))</f>
        <v>11.95</v>
      </c>
      <c r="M430" s="6">
        <f t="shared" si="6"/>
        <v>59.75</v>
      </c>
      <c r="N430" t="str" cm="1">
        <f t="array" ref="N430">_xlfn.IFS( I430= "Rob", "Robusta", I430="Exc","Excelsa",I430="Ara","Arabica",I430="Lib", "Liberica")</f>
        <v>Robusta</v>
      </c>
      <c r="O430" t="str" cm="1">
        <f t="array" ref="O430">_xlfn.IFS(J430="M", "Medium",J430="L","Light",J430="D","Dark")</f>
        <v>Light</v>
      </c>
      <c r="P430" t="str">
        <f>_xlfn.XLOOKUP(C430,customers!$A$1:$A$1001,customers!$I$1:$I$1001,,0)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8">
        <f>INDEX(products!$A$1:$G$49,MATCH(orders!$D431,products!$A$1:$A$49,0),MATCH(orders!K$1,products!$A$1:$G$1,0))</f>
        <v>1</v>
      </c>
      <c r="L431" s="6">
        <f>INDEX(products!$A$1:$G$49,MATCH(orders!$D431,products!$A$1:$A$49,0),MATCH(orders!L$1,products!$A$1:$G$1,0))</f>
        <v>12.95</v>
      </c>
      <c r="M431" s="6">
        <f t="shared" si="6"/>
        <v>77.699999999999989</v>
      </c>
      <c r="N431" t="str" cm="1">
        <f t="array" ref="N431">_xlfn.IFS( I431= "Rob", "Robusta", I431="Exc","Excelsa",I431="Ara","Arabica",I431="Lib", "Liberica")</f>
        <v>Arabica</v>
      </c>
      <c r="O431" t="str" cm="1">
        <f t="array" ref="O431">_xlfn.IFS(J431="M", "Medium",J431="L","Light",J431="D","Dark")</f>
        <v>Light</v>
      </c>
      <c r="P431" t="str">
        <f>_xlfn.XLOOKUP(C431,customers!$A$1:$A$1001,customers!$I$1:$I$1001,,0)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8">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 I432= "Rob", "Robusta", I432="Exc","Excelsa",I432="Ara","Arabica",I432="Lib", "Liberica")</f>
        <v>Robusta</v>
      </c>
      <c r="O432" t="str" cm="1">
        <f t="array" ref="O432">_xlfn.IFS(J432="M", "Medium",J432="L","Light",J432="D","Dark")</f>
        <v>Dark</v>
      </c>
      <c r="P432" t="str">
        <f>_xlfn.XLOOKUP(C432,customers!$A$1:$A$1001,customers!$I$1:$I$1001,,0)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8">
        <f>INDEX(products!$A$1:$G$49,MATCH(orders!$D433,products!$A$1:$A$49,0),MATCH(orders!K$1,products!$A$1:$G$1,0))</f>
        <v>2.5</v>
      </c>
      <c r="L433" s="6">
        <f>INDEX(products!$A$1:$G$49,MATCH(orders!$D433,products!$A$1:$A$49,0),MATCH(orders!L$1,products!$A$1:$G$1,0))</f>
        <v>27.945</v>
      </c>
      <c r="M433" s="6">
        <f t="shared" si="6"/>
        <v>83.835000000000008</v>
      </c>
      <c r="N433" t="str" cm="1">
        <f t="array" ref="N433">_xlfn.IFS( I433= "Rob", "Robusta", I433="Exc","Excelsa",I433="Ara","Arabica",I433="Lib", "Liberica")</f>
        <v>Excelsa</v>
      </c>
      <c r="O433" t="str" cm="1">
        <f t="array" ref="O433">_xlfn.IFS(J433="M", "Medium",J433="L","Light",J433="D","Dark")</f>
        <v>Dark</v>
      </c>
      <c r="P433" t="str">
        <f>_xlfn.XLOOKUP(C433,customers!$A$1:$A$1001,customers!$I$1:$I$1001,,0)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8">
        <f>INDEX(products!$A$1:$G$49,MATCH(orders!$D434,products!$A$1:$A$49,0),MATCH(orders!K$1,products!$A$1:$G$1,0))</f>
        <v>1</v>
      </c>
      <c r="L434" s="6">
        <f>INDEX(products!$A$1:$G$49,MATCH(orders!$D434,products!$A$1:$A$49,0),MATCH(orders!L$1,products!$A$1:$G$1,0))</f>
        <v>11.25</v>
      </c>
      <c r="M434" s="6">
        <f t="shared" si="6"/>
        <v>22.5</v>
      </c>
      <c r="N434" t="str" cm="1">
        <f t="array" ref="N434">_xlfn.IFS( I434= "Rob", "Robusta", I434="Exc","Excelsa",I434="Ara","Arabica",I434="Lib", "Liberica")</f>
        <v>Arabica</v>
      </c>
      <c r="O434" t="str" cm="1">
        <f t="array" ref="O434">_xlfn.IFS(J434="M", "Medium",J434="L","Light",J434="D","Dark")</f>
        <v>Medium</v>
      </c>
      <c r="P434" t="str">
        <f>_xlfn.XLOOKUP(C434,customers!$A$1:$A$1001,customers!$I$1:$I$1001,,0)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8">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 I435= "Rob", "Robusta", I435="Exc","Excelsa",I435="Ara","Arabica",I435="Lib", "Liberica")</f>
        <v>Liberica</v>
      </c>
      <c r="O435" t="str" cm="1">
        <f t="array" ref="O435">_xlfn.IFS(J435="M", "Medium",J435="L","Light",J435="D","Dark")</f>
        <v>Medium</v>
      </c>
      <c r="P435" t="str">
        <f>_xlfn.XLOOKUP(C435,customers!$A$1:$A$1001,customers!$I$1:$I$1001,,0)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8">
        <f>INDEX(products!$A$1:$G$49,MATCH(orders!$D436,products!$A$1:$A$49,0),MATCH(orders!K$1,products!$A$1:$G$1,0))</f>
        <v>1</v>
      </c>
      <c r="L436" s="6">
        <f>INDEX(products!$A$1:$G$49,MATCH(orders!$D436,products!$A$1:$A$49,0),MATCH(orders!L$1,products!$A$1:$G$1,0))</f>
        <v>11.25</v>
      </c>
      <c r="M436" s="6">
        <f t="shared" si="6"/>
        <v>67.5</v>
      </c>
      <c r="N436" t="str" cm="1">
        <f t="array" ref="N436">_xlfn.IFS( I436= "Rob", "Robusta", I436="Exc","Excelsa",I436="Ara","Arabica",I436="Lib", "Liberica")</f>
        <v>Arabica</v>
      </c>
      <c r="O436" t="str" cm="1">
        <f t="array" ref="O436">_xlfn.IFS(J436="M", "Medium",J436="L","Light",J436="D","Dark")</f>
        <v>Medium</v>
      </c>
      <c r="P436" t="str">
        <f>_xlfn.XLOOKUP(C436,customers!$A$1:$A$1001,customers!$I$1:$I$1001,,0)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8">
        <f>INDEX(products!$A$1:$G$49,MATCH(orders!$D437,products!$A$1:$A$49,0),MATCH(orders!K$1,products!$A$1:$G$1,0))</f>
        <v>0.5</v>
      </c>
      <c r="L437" s="6">
        <f>INDEX(products!$A$1:$G$49,MATCH(orders!$D437,products!$A$1:$A$49,0),MATCH(orders!L$1,products!$A$1:$G$1,0))</f>
        <v>8.25</v>
      </c>
      <c r="M437" s="6">
        <f t="shared" si="6"/>
        <v>8.25</v>
      </c>
      <c r="N437" t="str" cm="1">
        <f t="array" ref="N437">_xlfn.IFS( I437= "Rob", "Robusta", I437="Exc","Excelsa",I437="Ara","Arabica",I437="Lib", "Liberica")</f>
        <v>Excelsa</v>
      </c>
      <c r="O437" t="str" cm="1">
        <f t="array" ref="O437">_xlfn.IFS(J437="M", "Medium",J437="L","Light",J437="D","Dark")</f>
        <v>Medium</v>
      </c>
      <c r="P437" t="str">
        <f>_xlfn.XLOOKUP(C437,customers!$A$1:$A$1001,customers!$I$1:$I$1001,,0)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8">
        <f>INDEX(products!$A$1:$G$49,MATCH(orders!$D438,products!$A$1:$A$49,0),MATCH(orders!K$1,products!$A$1:$G$1,0))</f>
        <v>0.2</v>
      </c>
      <c r="L438" s="6">
        <f>INDEX(products!$A$1:$G$49,MATCH(orders!$D438,products!$A$1:$A$49,0),MATCH(orders!L$1,products!$A$1:$G$1,0))</f>
        <v>4.7549999999999999</v>
      </c>
      <c r="M438" s="6">
        <f t="shared" si="6"/>
        <v>9.51</v>
      </c>
      <c r="N438" t="str" cm="1">
        <f t="array" ref="N438">_xlfn.IFS( I438= "Rob", "Robusta", I438="Exc","Excelsa",I438="Ara","Arabica",I438="Lib", "Liberica")</f>
        <v>Liberica</v>
      </c>
      <c r="O438" t="str" cm="1">
        <f t="array" ref="O438">_xlfn.IFS(J438="M", "Medium",J438="L","Light",J438="D","Dark")</f>
        <v>Light</v>
      </c>
      <c r="P438" t="str">
        <f>_xlfn.XLOOKUP(C438,customers!$A$1:$A$1001,customers!$I$1:$I$1001,,0)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8">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 I439= "Rob", "Robusta", I439="Exc","Excelsa",I439="Ara","Arabica",I439="Lib", "Liberica")</f>
        <v>Liberica</v>
      </c>
      <c r="O439" t="str" cm="1">
        <f t="array" ref="O439">_xlfn.IFS(J439="M", "Medium",J439="L","Light",J439="D","Dark")</f>
        <v>Dark</v>
      </c>
      <c r="P439" t="str">
        <f>_xlfn.XLOOKUP(C439,customers!$A$1:$A$1001,customers!$I$1:$I$1001,,0)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8">
        <f>INDEX(products!$A$1:$G$49,MATCH(orders!$D440,products!$A$1:$A$49,0),MATCH(orders!K$1,products!$A$1:$G$1,0))</f>
        <v>0.5</v>
      </c>
      <c r="L440" s="6">
        <f>INDEX(products!$A$1:$G$49,MATCH(orders!$D440,products!$A$1:$A$49,0),MATCH(orders!L$1,products!$A$1:$G$1,0))</f>
        <v>7.77</v>
      </c>
      <c r="M440" s="6">
        <f t="shared" si="6"/>
        <v>15.54</v>
      </c>
      <c r="N440" t="str" cm="1">
        <f t="array" ref="N440">_xlfn.IFS( I440= "Rob", "Robusta", I440="Exc","Excelsa",I440="Ara","Arabica",I440="Lib", "Liberica")</f>
        <v>Liberica</v>
      </c>
      <c r="O440" t="str" cm="1">
        <f t="array" ref="O440">_xlfn.IFS(J440="M", "Medium",J440="L","Light",J440="D","Dark")</f>
        <v>Dark</v>
      </c>
      <c r="P440" t="str">
        <f>_xlfn.XLOOKUP(C440,customers!$A$1:$A$1001,customers!$I$1:$I$1001,,0)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8">
        <f>INDEX(products!$A$1:$G$49,MATCH(orders!$D441,products!$A$1:$A$49,0),MATCH(orders!K$1,products!$A$1:$G$1,0))</f>
        <v>0.5</v>
      </c>
      <c r="L441" s="6">
        <f>INDEX(products!$A$1:$G$49,MATCH(orders!$D441,products!$A$1:$A$49,0),MATCH(orders!L$1,products!$A$1:$G$1,0))</f>
        <v>8.91</v>
      </c>
      <c r="M441" s="6">
        <f t="shared" si="6"/>
        <v>35.64</v>
      </c>
      <c r="N441" t="str" cm="1">
        <f t="array" ref="N441">_xlfn.IFS( I441= "Rob", "Robusta", I441="Exc","Excelsa",I441="Ara","Arabica",I441="Lib", "Liberica")</f>
        <v>Excelsa</v>
      </c>
      <c r="O441" t="str" cm="1">
        <f t="array" ref="O441">_xlfn.IFS(J441="M", "Medium",J441="L","Light",J441="D","Dark")</f>
        <v>Light</v>
      </c>
      <c r="P441" t="str">
        <f>_xlfn.XLOOKUP(C441,customers!$A$1:$A$1001,customers!$I$1:$I$1001,,0)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8">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 I442= "Rob", "Robusta", I442="Exc","Excelsa",I442="Ara","Arabica",I442="Lib", "Liberica")</f>
        <v>Arabica</v>
      </c>
      <c r="O442" t="str" cm="1">
        <f t="array" ref="O442">_xlfn.IFS(J442="M", "Medium",J442="L","Light",J442="D","Dark")</f>
        <v>Medium</v>
      </c>
      <c r="P442" t="str">
        <f>_xlfn.XLOOKUP(C442,customers!$A$1:$A$1001,customers!$I$1:$I$1001,,0)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8">
        <f>INDEX(products!$A$1:$G$49,MATCH(orders!$D443,products!$A$1:$A$49,0),MATCH(orders!K$1,products!$A$1:$G$1,0))</f>
        <v>1</v>
      </c>
      <c r="L443" s="6">
        <f>INDEX(products!$A$1:$G$49,MATCH(orders!$D443,products!$A$1:$A$49,0),MATCH(orders!L$1,products!$A$1:$G$1,0))</f>
        <v>12.15</v>
      </c>
      <c r="M443" s="6">
        <f t="shared" si="6"/>
        <v>36.450000000000003</v>
      </c>
      <c r="N443" t="str" cm="1">
        <f t="array" ref="N443">_xlfn.IFS( I443= "Rob", "Robusta", I443="Exc","Excelsa",I443="Ara","Arabica",I443="Lib", "Liberica")</f>
        <v>Excelsa</v>
      </c>
      <c r="O443" t="str" cm="1">
        <f t="array" ref="O443">_xlfn.IFS(J443="M", "Medium",J443="L","Light",J443="D","Dark")</f>
        <v>Dark</v>
      </c>
      <c r="P443" t="str">
        <f>_xlfn.XLOOKUP(C443,customers!$A$1:$A$1001,customers!$I$1:$I$1001,,0)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8">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 I444= "Rob", "Robusta", I444="Exc","Excelsa",I444="Ara","Arabica",I444="Lib", "Liberica")</f>
        <v>Robusta</v>
      </c>
      <c r="O444" t="str" cm="1">
        <f t="array" ref="O444">_xlfn.IFS(J444="M", "Medium",J444="L","Light",J444="D","Dark")</f>
        <v>Light</v>
      </c>
      <c r="P444" t="str">
        <f>_xlfn.XLOOKUP(C444,customers!$A$1:$A$1001,customers!$I$1:$I$1001,,0)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8">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 I445= "Rob", "Robusta", I445="Exc","Excelsa",I445="Ara","Arabica",I445="Lib", "Liberica")</f>
        <v>Excelsa</v>
      </c>
      <c r="O445" t="str" cm="1">
        <f t="array" ref="O445">_xlfn.IFS(J445="M", "Medium",J445="L","Light",J445="D","Dark")</f>
        <v>Light</v>
      </c>
      <c r="P445" t="str">
        <f>_xlfn.XLOOKUP(C445,customers!$A$1:$A$1001,customers!$I$1:$I$1001,,0)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8">
        <f>INDEX(products!$A$1:$G$49,MATCH(orders!$D446,products!$A$1:$A$49,0),MATCH(orders!K$1,products!$A$1:$G$1,0))</f>
        <v>0.2</v>
      </c>
      <c r="L446" s="6">
        <f>INDEX(products!$A$1:$G$49,MATCH(orders!$D446,products!$A$1:$A$49,0),MATCH(orders!L$1,products!$A$1:$G$1,0))</f>
        <v>4.125</v>
      </c>
      <c r="M446" s="6">
        <f t="shared" si="6"/>
        <v>24.75</v>
      </c>
      <c r="N446" t="str" cm="1">
        <f t="array" ref="N446">_xlfn.IFS( I446= "Rob", "Robusta", I446="Exc","Excelsa",I446="Ara","Arabica",I446="Lib", "Liberica")</f>
        <v>Excelsa</v>
      </c>
      <c r="O446" t="str" cm="1">
        <f t="array" ref="O446">_xlfn.IFS(J446="M", "Medium",J446="L","Light",J446="D","Dark")</f>
        <v>Medium</v>
      </c>
      <c r="P446" t="str">
        <f>_xlfn.XLOOKUP(C446,customers!$A$1:$A$1001,customers!$I$1:$I$1001,,0)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8">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 I447= "Rob", "Robusta", I447="Exc","Excelsa",I447="Ara","Arabica",I447="Lib", "Liberica")</f>
        <v>Liberica</v>
      </c>
      <c r="O447" t="str" cm="1">
        <f t="array" ref="O447">_xlfn.IFS(J447="M", "Medium",J447="L","Light",J447="D","Dark")</f>
        <v>Medium</v>
      </c>
      <c r="P447" t="str">
        <f>_xlfn.XLOOKUP(C447,customers!$A$1:$A$1001,customers!$I$1:$I$1001,,0)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8">
        <f>INDEX(products!$A$1:$G$49,MATCH(orders!$D448,products!$A$1:$A$49,0),MATCH(orders!K$1,products!$A$1:$G$1,0))</f>
        <v>0.5</v>
      </c>
      <c r="L448" s="6">
        <f>INDEX(products!$A$1:$G$49,MATCH(orders!$D448,products!$A$1:$A$49,0),MATCH(orders!L$1,products!$A$1:$G$1,0))</f>
        <v>8.73</v>
      </c>
      <c r="M448" s="6">
        <f t="shared" si="6"/>
        <v>8.73</v>
      </c>
      <c r="N448" t="str" cm="1">
        <f t="array" ref="N448">_xlfn.IFS( I448= "Rob", "Robusta", I448="Exc","Excelsa",I448="Ara","Arabica",I448="Lib", "Liberica")</f>
        <v>Liberica</v>
      </c>
      <c r="O448" t="str" cm="1">
        <f t="array" ref="O448">_xlfn.IFS(J448="M", "Medium",J448="L","Light",J448="D","Dark")</f>
        <v>Medium</v>
      </c>
      <c r="P448" t="str">
        <f>_xlfn.XLOOKUP(C448,customers!$A$1:$A$1001,customers!$I$1:$I$1001,,0)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8">
        <f>INDEX(products!$A$1:$G$49,MATCH(orders!$D449,products!$A$1:$A$49,0),MATCH(orders!K$1,products!$A$1:$G$1,0))</f>
        <v>0.5</v>
      </c>
      <c r="L449" s="6">
        <f>INDEX(products!$A$1:$G$49,MATCH(orders!$D449,products!$A$1:$A$49,0),MATCH(orders!L$1,products!$A$1:$G$1,0))</f>
        <v>5.97</v>
      </c>
      <c r="M449" s="6">
        <f t="shared" si="6"/>
        <v>17.91</v>
      </c>
      <c r="N449" t="str" cm="1">
        <f t="array" ref="N449">_xlfn.IFS( I449= "Rob", "Robusta", I449="Exc","Excelsa",I449="Ara","Arabica",I449="Lib", "Liberica")</f>
        <v>Robusta</v>
      </c>
      <c r="O449" t="str" cm="1">
        <f t="array" ref="O449">_xlfn.IFS(J449="M", "Medium",J449="L","Light",J449="D","Dark")</f>
        <v>Medium</v>
      </c>
      <c r="P449" t="str">
        <f>_xlfn.XLOOKUP(C449,customers!$A$1:$A$1001,customers!$I$1:$I$1001,,0)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8">
        <f>INDEX(products!$A$1:$G$49,MATCH(orders!$D450,products!$A$1:$A$49,0),MATCH(orders!K$1,products!$A$1:$G$1,0))</f>
        <v>0.5</v>
      </c>
      <c r="L450" s="6">
        <f>INDEX(products!$A$1:$G$49,MATCH(orders!$D450,products!$A$1:$A$49,0),MATCH(orders!L$1,products!$A$1:$G$1,0))</f>
        <v>7.169999999999999</v>
      </c>
      <c r="M450" s="6">
        <f t="shared" ref="M450:M513" si="7">L450*E450</f>
        <v>7.169999999999999</v>
      </c>
      <c r="N450" t="str" cm="1">
        <f t="array" ref="N450">_xlfn.IFS( I450= "Rob", "Robusta", I450="Exc","Excelsa",I450="Ara","Arabica",I450="Lib", "Liberica")</f>
        <v>Robusta</v>
      </c>
      <c r="O450" t="str" cm="1">
        <f t="array" ref="O450">_xlfn.IFS(J450="M", "Medium",J450="L","Light",J450="D","Dark")</f>
        <v>Light</v>
      </c>
      <c r="P450" t="str">
        <f>_xlfn.XLOOKUP(C450,customers!$A$1:$A$1001,customers!$I$1:$I$1001,,0)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8">
        <f>INDEX(products!$A$1:$G$49,MATCH(orders!$D451,products!$A$1:$A$49,0),MATCH(orders!K$1,products!$A$1:$G$1,0))</f>
        <v>0.2</v>
      </c>
      <c r="L451" s="6">
        <f>INDEX(products!$A$1:$G$49,MATCH(orders!$D451,products!$A$1:$A$49,0),MATCH(orders!L$1,products!$A$1:$G$1,0))</f>
        <v>2.6849999999999996</v>
      </c>
      <c r="M451" s="6">
        <f t="shared" si="7"/>
        <v>5.3699999999999992</v>
      </c>
      <c r="N451" t="str" cm="1">
        <f t="array" ref="N451">_xlfn.IFS( I451= "Rob", "Robusta", I451="Exc","Excelsa",I451="Ara","Arabica",I451="Lib", "Liberica")</f>
        <v>Robusta</v>
      </c>
      <c r="O451" t="str" cm="1">
        <f t="array" ref="O451">_xlfn.IFS(J451="M", "Medium",J451="L","Light",J451="D","Dark")</f>
        <v>Dark</v>
      </c>
      <c r="P451" t="str">
        <f>_xlfn.XLOOKUP(C451,customers!$A$1:$A$1001,customers!$I$1:$I$1001,,0)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8">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 I452= "Rob", "Robusta", I452="Exc","Excelsa",I452="Ara","Arabica",I452="Lib", "Liberica")</f>
        <v>Liberica</v>
      </c>
      <c r="O452" t="str" cm="1">
        <f t="array" ref="O452">_xlfn.IFS(J452="M", "Medium",J452="L","Light",J452="D","Dark")</f>
        <v>Light</v>
      </c>
      <c r="P452" t="str">
        <f>_xlfn.XLOOKUP(C452,customers!$A$1:$A$1001,customers!$I$1:$I$1001,,0)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8">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 I453= "Rob", "Robusta", I453="Exc","Excelsa",I453="Ara","Arabica",I453="Lib", "Liberica")</f>
        <v>Robusta</v>
      </c>
      <c r="O453" t="str" cm="1">
        <f t="array" ref="O453">_xlfn.IFS(J453="M", "Medium",J453="L","Light",J453="D","Dark")</f>
        <v>Dark</v>
      </c>
      <c r="P453" t="str">
        <f>_xlfn.XLOOKUP(C453,customers!$A$1:$A$1001,customers!$I$1:$I$1001,,0)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8">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 I454= "Rob", "Robusta", I454="Exc","Excelsa",I454="Ara","Arabica",I454="Lib", "Liberica")</f>
        <v>Arabica</v>
      </c>
      <c r="O454" t="str" cm="1">
        <f t="array" ref="O454">_xlfn.IFS(J454="M", "Medium",J454="L","Light",J454="D","Dark")</f>
        <v>Light</v>
      </c>
      <c r="P454" t="str">
        <f>_xlfn.XLOOKUP(C454,customers!$A$1:$A$1001,customers!$I$1:$I$1001,,0)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8">
        <f>INDEX(products!$A$1:$G$49,MATCH(orders!$D455,products!$A$1:$A$49,0),MATCH(orders!K$1,products!$A$1:$G$1,0))</f>
        <v>0.5</v>
      </c>
      <c r="L455" s="6">
        <f>INDEX(products!$A$1:$G$49,MATCH(orders!$D455,products!$A$1:$A$49,0),MATCH(orders!L$1,products!$A$1:$G$1,0))</f>
        <v>9.51</v>
      </c>
      <c r="M455" s="6">
        <f t="shared" si="7"/>
        <v>38.04</v>
      </c>
      <c r="N455" t="str" cm="1">
        <f t="array" ref="N455">_xlfn.IFS( I455= "Rob", "Robusta", I455="Exc","Excelsa",I455="Ara","Arabica",I455="Lib", "Liberica")</f>
        <v>Liberica</v>
      </c>
      <c r="O455" t="str" cm="1">
        <f t="array" ref="O455">_xlfn.IFS(J455="M", "Medium",J455="L","Light",J455="D","Dark")</f>
        <v>Light</v>
      </c>
      <c r="P455" t="str">
        <f>_xlfn.XLOOKUP(C455,customers!$A$1:$A$1001,customers!$I$1:$I$1001,,0)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8">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 I456= "Rob", "Robusta", I456="Exc","Excelsa",I456="Ara","Arabica",I456="Lib", "Liberica")</f>
        <v>Robusta</v>
      </c>
      <c r="O456" t="str" cm="1">
        <f t="array" ref="O456">_xlfn.IFS(J456="M", "Medium",J456="L","Light",J456="D","Dark")</f>
        <v>Dark</v>
      </c>
      <c r="P456" t="str">
        <f>_xlfn.XLOOKUP(C456,customers!$A$1:$A$1001,customers!$I$1:$I$1001,,0)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8">
        <f>INDEX(products!$A$1:$G$49,MATCH(orders!$D457,products!$A$1:$A$49,0),MATCH(orders!K$1,products!$A$1:$G$1,0))</f>
        <v>0.2</v>
      </c>
      <c r="L457" s="6">
        <f>INDEX(products!$A$1:$G$49,MATCH(orders!$D457,products!$A$1:$A$49,0),MATCH(orders!L$1,products!$A$1:$G$1,0))</f>
        <v>4.7549999999999999</v>
      </c>
      <c r="M457" s="6">
        <f t="shared" si="7"/>
        <v>9.51</v>
      </c>
      <c r="N457" t="str" cm="1">
        <f t="array" ref="N457">_xlfn.IFS( I457= "Rob", "Robusta", I457="Exc","Excelsa",I457="Ara","Arabica",I457="Lib", "Liberica")</f>
        <v>Liberica</v>
      </c>
      <c r="O457" t="str" cm="1">
        <f t="array" ref="O457">_xlfn.IFS(J457="M", "Medium",J457="L","Light",J457="D","Dark")</f>
        <v>Light</v>
      </c>
      <c r="P457" t="str">
        <f>_xlfn.XLOOKUP(C457,customers!$A$1:$A$1001,customers!$I$1:$I$1001,,0)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8">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 I458= "Rob", "Robusta", I458="Exc","Excelsa",I458="Ara","Arabica",I458="Lib", "Liberica")</f>
        <v>Robusta</v>
      </c>
      <c r="O458" t="str" cm="1">
        <f t="array" ref="O458">_xlfn.IFS(J458="M", "Medium",J458="L","Light",J458="D","Dark")</f>
        <v>Dark</v>
      </c>
      <c r="P458" t="str">
        <f>_xlfn.XLOOKUP(C458,customers!$A$1:$A$1001,customers!$I$1:$I$1001,,0)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8">
        <f>INDEX(products!$A$1:$G$49,MATCH(orders!$D459,products!$A$1:$A$49,0),MATCH(orders!K$1,products!$A$1:$G$1,0))</f>
        <v>0.5</v>
      </c>
      <c r="L459" s="6">
        <f>INDEX(products!$A$1:$G$49,MATCH(orders!$D459,products!$A$1:$A$49,0),MATCH(orders!L$1,products!$A$1:$G$1,0))</f>
        <v>9.51</v>
      </c>
      <c r="M459" s="6">
        <f t="shared" si="7"/>
        <v>47.55</v>
      </c>
      <c r="N459" t="str" cm="1">
        <f t="array" ref="N459">_xlfn.IFS( I459= "Rob", "Robusta", I459="Exc","Excelsa",I459="Ara","Arabica",I459="Lib", "Liberica")</f>
        <v>Liberica</v>
      </c>
      <c r="O459" t="str" cm="1">
        <f t="array" ref="O459">_xlfn.IFS(J459="M", "Medium",J459="L","Light",J459="D","Dark")</f>
        <v>Light</v>
      </c>
      <c r="P459" t="str">
        <f>_xlfn.XLOOKUP(C459,customers!$A$1:$A$1001,customers!$I$1:$I$1001,,0)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8">
        <f>INDEX(products!$A$1:$G$49,MATCH(orders!$D460,products!$A$1:$A$49,0),MATCH(orders!K$1,products!$A$1:$G$1,0))</f>
        <v>1</v>
      </c>
      <c r="L460" s="6">
        <f>INDEX(products!$A$1:$G$49,MATCH(orders!$D460,products!$A$1:$A$49,0),MATCH(orders!L$1,products!$A$1:$G$1,0))</f>
        <v>11.25</v>
      </c>
      <c r="M460" s="6">
        <f t="shared" si="7"/>
        <v>45</v>
      </c>
      <c r="N460" t="str" cm="1">
        <f t="array" ref="N460">_xlfn.IFS( I460= "Rob", "Robusta", I460="Exc","Excelsa",I460="Ara","Arabica",I460="Lib", "Liberica")</f>
        <v>Arabica</v>
      </c>
      <c r="O460" t="str" cm="1">
        <f t="array" ref="O460">_xlfn.IFS(J460="M", "Medium",J460="L","Light",J460="D","Dark")</f>
        <v>Medium</v>
      </c>
      <c r="P460" t="str">
        <f>_xlfn.XLOOKUP(C460,customers!$A$1:$A$1001,customers!$I$1:$I$1001,,0)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8">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 I461= "Rob", "Robusta", I461="Exc","Excelsa",I461="Ara","Arabica",I461="Lib", "Liberica")</f>
        <v>Liberica</v>
      </c>
      <c r="O461" t="str" cm="1">
        <f t="array" ref="O461">_xlfn.IFS(J461="M", "Medium",J461="L","Light",J461="D","Dark")</f>
        <v>Light</v>
      </c>
      <c r="P461" t="str">
        <f>_xlfn.XLOOKUP(C461,customers!$A$1:$A$1001,customers!$I$1:$I$1001,,0)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8">
        <f>INDEX(products!$A$1:$G$49,MATCH(orders!$D462,products!$A$1:$A$49,0),MATCH(orders!K$1,products!$A$1:$G$1,0))</f>
        <v>0.5</v>
      </c>
      <c r="L462" s="6">
        <f>INDEX(products!$A$1:$G$49,MATCH(orders!$D462,products!$A$1:$A$49,0),MATCH(orders!L$1,products!$A$1:$G$1,0))</f>
        <v>5.3699999999999992</v>
      </c>
      <c r="M462" s="6">
        <f t="shared" si="7"/>
        <v>16.11</v>
      </c>
      <c r="N462" t="str" cm="1">
        <f t="array" ref="N462">_xlfn.IFS( I462= "Rob", "Robusta", I462="Exc","Excelsa",I462="Ara","Arabica",I462="Lib", "Liberica")</f>
        <v>Robusta</v>
      </c>
      <c r="O462" t="str" cm="1">
        <f t="array" ref="O462">_xlfn.IFS(J462="M", "Medium",J462="L","Light",J462="D","Dark")</f>
        <v>Dark</v>
      </c>
      <c r="P462" t="str">
        <f>_xlfn.XLOOKUP(C462,customers!$A$1:$A$1001,customers!$I$1:$I$1001,,0)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8">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 I463= "Rob", "Robusta", I463="Exc","Excelsa",I463="Ara","Arabica",I463="Lib", "Liberica")</f>
        <v>Robusta</v>
      </c>
      <c r="O463" t="str" cm="1">
        <f t="array" ref="O463">_xlfn.IFS(J463="M", "Medium",J463="L","Light",J463="D","Dark")</f>
        <v>Dark</v>
      </c>
      <c r="P463" t="str">
        <f>_xlfn.XLOOKUP(C463,customers!$A$1:$A$1001,customers!$I$1:$I$1001,,0)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8">
        <f>INDEX(products!$A$1:$G$49,MATCH(orders!$D464,products!$A$1:$A$49,0),MATCH(orders!K$1,products!$A$1:$G$1,0))</f>
        <v>1</v>
      </c>
      <c r="L464" s="6">
        <f>INDEX(products!$A$1:$G$49,MATCH(orders!$D464,products!$A$1:$A$49,0),MATCH(orders!L$1,products!$A$1:$G$1,0))</f>
        <v>9.9499999999999993</v>
      </c>
      <c r="M464" s="6">
        <f t="shared" si="7"/>
        <v>49.75</v>
      </c>
      <c r="N464" t="str" cm="1">
        <f t="array" ref="N464">_xlfn.IFS( I464= "Rob", "Robusta", I464="Exc","Excelsa",I464="Ara","Arabica",I464="Lib", "Liberica")</f>
        <v>Arabica</v>
      </c>
      <c r="O464" t="str" cm="1">
        <f t="array" ref="O464">_xlfn.IFS(J464="M", "Medium",J464="L","Light",J464="D","Dark")</f>
        <v>Dark</v>
      </c>
      <c r="P464" t="str">
        <f>_xlfn.XLOOKUP(C464,customers!$A$1:$A$1001,customers!$I$1:$I$1001,,0)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8">
        <f>INDEX(products!$A$1:$G$49,MATCH(orders!$D465,products!$A$1:$A$49,0),MATCH(orders!K$1,products!$A$1:$G$1,0))</f>
        <v>1</v>
      </c>
      <c r="L465" s="6">
        <f>INDEX(products!$A$1:$G$49,MATCH(orders!$D465,products!$A$1:$A$49,0),MATCH(orders!L$1,products!$A$1:$G$1,0))</f>
        <v>13.75</v>
      </c>
      <c r="M465" s="6">
        <f t="shared" si="7"/>
        <v>27.5</v>
      </c>
      <c r="N465" t="str" cm="1">
        <f t="array" ref="N465">_xlfn.IFS( I465= "Rob", "Robusta", I465="Exc","Excelsa",I465="Ara","Arabica",I465="Lib", "Liberica")</f>
        <v>Excelsa</v>
      </c>
      <c r="O465" t="str" cm="1">
        <f t="array" ref="O465">_xlfn.IFS(J465="M", "Medium",J465="L","Light",J465="D","Dark")</f>
        <v>Medium</v>
      </c>
      <c r="P465" t="str">
        <f>_xlfn.XLOOKUP(C465,customers!$A$1:$A$1001,customers!$I$1:$I$1001,,0)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8">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 I466= "Rob", "Robusta", I466="Exc","Excelsa",I466="Ara","Arabica",I466="Lib", "Liberica")</f>
        <v>Liberica</v>
      </c>
      <c r="O466" t="str" cm="1">
        <f t="array" ref="O466">_xlfn.IFS(J466="M", "Medium",J466="L","Light",J466="D","Dark")</f>
        <v>Dark</v>
      </c>
      <c r="P466" t="str">
        <f>_xlfn.XLOOKUP(C466,customers!$A$1:$A$1001,customers!$I$1:$I$1001,,0)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8">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 I467= "Rob", "Robusta", I467="Exc","Excelsa",I467="Ara","Arabica",I467="Lib", "Liberica")</f>
        <v>Robusta</v>
      </c>
      <c r="O467" t="str" cm="1">
        <f t="array" ref="O467">_xlfn.IFS(J467="M", "Medium",J467="L","Light",J467="D","Dark")</f>
        <v>Dark</v>
      </c>
      <c r="P467" t="str">
        <f>_xlfn.XLOOKUP(C467,customers!$A$1:$A$1001,customers!$I$1:$I$1001,,0)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8">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 I468= "Rob", "Robusta", I468="Exc","Excelsa",I468="Ara","Arabica",I468="Lib", "Liberica")</f>
        <v>Arabica</v>
      </c>
      <c r="O468" t="str" cm="1">
        <f t="array" ref="O468">_xlfn.IFS(J468="M", "Medium",J468="L","Light",J468="D","Dark")</f>
        <v>Dark</v>
      </c>
      <c r="P468" t="str">
        <f>_xlfn.XLOOKUP(C468,customers!$A$1:$A$1001,customers!$I$1:$I$1001,,0)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8">
        <f>INDEX(products!$A$1:$G$49,MATCH(orders!$D469,products!$A$1:$A$49,0),MATCH(orders!K$1,products!$A$1:$G$1,0))</f>
        <v>0.5</v>
      </c>
      <c r="L469" s="6">
        <f>INDEX(products!$A$1:$G$49,MATCH(orders!$D469,products!$A$1:$A$49,0),MATCH(orders!L$1,products!$A$1:$G$1,0))</f>
        <v>5.97</v>
      </c>
      <c r="M469" s="6">
        <f t="shared" si="7"/>
        <v>5.97</v>
      </c>
      <c r="N469" t="str" cm="1">
        <f t="array" ref="N469">_xlfn.IFS( I469= "Rob", "Robusta", I469="Exc","Excelsa",I469="Ara","Arabica",I469="Lib", "Liberica")</f>
        <v>Arabica</v>
      </c>
      <c r="O469" t="str" cm="1">
        <f t="array" ref="O469">_xlfn.IFS(J469="M", "Medium",J469="L","Light",J469="D","Dark")</f>
        <v>Dark</v>
      </c>
      <c r="P469" t="str">
        <f>_xlfn.XLOOKUP(C469,customers!$A$1:$A$1001,customers!$I$1:$I$1001,,0)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8">
        <f>INDEX(products!$A$1:$G$49,MATCH(orders!$D470,products!$A$1:$A$49,0),MATCH(orders!K$1,products!$A$1:$G$1,0))</f>
        <v>1</v>
      </c>
      <c r="L470" s="6">
        <f>INDEX(products!$A$1:$G$49,MATCH(orders!$D470,products!$A$1:$A$49,0),MATCH(orders!L$1,products!$A$1:$G$1,0))</f>
        <v>13.75</v>
      </c>
      <c r="M470" s="6">
        <f t="shared" si="7"/>
        <v>41.25</v>
      </c>
      <c r="N470" t="str" cm="1">
        <f t="array" ref="N470">_xlfn.IFS( I470= "Rob", "Robusta", I470="Exc","Excelsa",I470="Ara","Arabica",I470="Lib", "Liberica")</f>
        <v>Excelsa</v>
      </c>
      <c r="O470" t="str" cm="1">
        <f t="array" ref="O470">_xlfn.IFS(J470="M", "Medium",J470="L","Light",J470="D","Dark")</f>
        <v>Medium</v>
      </c>
      <c r="P470" t="str">
        <f>_xlfn.XLOOKUP(C470,customers!$A$1:$A$1001,customers!$I$1:$I$1001,,0)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8">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 I471= "Rob", "Robusta", I471="Exc","Excelsa",I471="Ara","Arabica",I471="Lib", "Liberica")</f>
        <v>Excelsa</v>
      </c>
      <c r="O471" t="str" cm="1">
        <f t="array" ref="O471">_xlfn.IFS(J471="M", "Medium",J471="L","Light",J471="D","Dark")</f>
        <v>Light</v>
      </c>
      <c r="P471" t="str">
        <f>_xlfn.XLOOKUP(C471,customers!$A$1:$A$1001,customers!$I$1:$I$1001,,0)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8">
        <f>INDEX(products!$A$1:$G$49,MATCH(orders!$D472,products!$A$1:$A$49,0),MATCH(orders!K$1,products!$A$1:$G$1,0))</f>
        <v>0.5</v>
      </c>
      <c r="L472" s="6">
        <f>INDEX(products!$A$1:$G$49,MATCH(orders!$D472,products!$A$1:$A$49,0),MATCH(orders!L$1,products!$A$1:$G$1,0))</f>
        <v>6.75</v>
      </c>
      <c r="M472" s="6">
        <f t="shared" si="7"/>
        <v>6.75</v>
      </c>
      <c r="N472" t="str" cm="1">
        <f t="array" ref="N472">_xlfn.IFS( I472= "Rob", "Robusta", I472="Exc","Excelsa",I472="Ara","Arabica",I472="Lib", "Liberica")</f>
        <v>Arabica</v>
      </c>
      <c r="O472" t="str" cm="1">
        <f t="array" ref="O472">_xlfn.IFS(J472="M", "Medium",J472="L","Light",J472="D","Dark")</f>
        <v>Medium</v>
      </c>
      <c r="P472" t="str">
        <f>_xlfn.XLOOKUP(C472,customers!$A$1:$A$1001,customers!$I$1:$I$1001,,0)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8">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 I473= "Rob", "Robusta", I473="Exc","Excelsa",I473="Ara","Arabica",I473="Lib", "Liberica")</f>
        <v>Liberica</v>
      </c>
      <c r="O473" t="str" cm="1">
        <f t="array" ref="O473">_xlfn.IFS(J473="M", "Medium",J473="L","Light",J473="D","Dark")</f>
        <v>Medium</v>
      </c>
      <c r="P473" t="str">
        <f>_xlfn.XLOOKUP(C473,customers!$A$1:$A$1001,customers!$I$1:$I$1001,,0)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8">
        <f>INDEX(products!$A$1:$G$49,MATCH(orders!$D474,products!$A$1:$A$49,0),MATCH(orders!K$1,products!$A$1:$G$1,0))</f>
        <v>0.2</v>
      </c>
      <c r="L474" s="6">
        <f>INDEX(products!$A$1:$G$49,MATCH(orders!$D474,products!$A$1:$A$49,0),MATCH(orders!L$1,products!$A$1:$G$1,0))</f>
        <v>2.9849999999999999</v>
      </c>
      <c r="M474" s="6">
        <f t="shared" si="7"/>
        <v>5.97</v>
      </c>
      <c r="N474" t="str" cm="1">
        <f t="array" ref="N474">_xlfn.IFS( I474= "Rob", "Robusta", I474="Exc","Excelsa",I474="Ara","Arabica",I474="Lib", "Liberica")</f>
        <v>Arabica</v>
      </c>
      <c r="O474" t="str" cm="1">
        <f t="array" ref="O474">_xlfn.IFS(J474="M", "Medium",J474="L","Light",J474="D","Dark")</f>
        <v>Dark</v>
      </c>
      <c r="P474" t="str">
        <f>_xlfn.XLOOKUP(C474,customers!$A$1:$A$1001,customers!$I$1:$I$1001,,0)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8">
        <f>INDEX(products!$A$1:$G$49,MATCH(orders!$D475,products!$A$1:$A$49,0),MATCH(orders!K$1,products!$A$1:$G$1,0))</f>
        <v>1</v>
      </c>
      <c r="L475" s="6">
        <f>INDEX(products!$A$1:$G$49,MATCH(orders!$D475,products!$A$1:$A$49,0),MATCH(orders!L$1,products!$A$1:$G$1,0))</f>
        <v>12.95</v>
      </c>
      <c r="M475" s="6">
        <f t="shared" si="7"/>
        <v>25.9</v>
      </c>
      <c r="N475" t="str" cm="1">
        <f t="array" ref="N475">_xlfn.IFS( I475= "Rob", "Robusta", I475="Exc","Excelsa",I475="Ara","Arabica",I475="Lib", "Liberica")</f>
        <v>Arabica</v>
      </c>
      <c r="O475" t="str" cm="1">
        <f t="array" ref="O475">_xlfn.IFS(J475="M", "Medium",J475="L","Light",J475="D","Dark")</f>
        <v>Light</v>
      </c>
      <c r="P475" t="str">
        <f>_xlfn.XLOOKUP(C475,customers!$A$1:$A$1001,customers!$I$1:$I$1001,,0)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8">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 I476= "Rob", "Robusta", I476="Exc","Excelsa",I476="Ara","Arabica",I476="Lib", "Liberica")</f>
        <v>Excelsa</v>
      </c>
      <c r="O476" t="str" cm="1">
        <f t="array" ref="O476">_xlfn.IFS(J476="M", "Medium",J476="L","Light",J476="D","Dark")</f>
        <v>Medium</v>
      </c>
      <c r="P476" t="str">
        <f>_xlfn.XLOOKUP(C476,customers!$A$1:$A$1001,customers!$I$1:$I$1001,,0)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8">
        <f>INDEX(products!$A$1:$G$49,MATCH(orders!$D477,products!$A$1:$A$49,0),MATCH(orders!K$1,products!$A$1:$G$1,0))</f>
        <v>0.2</v>
      </c>
      <c r="L477" s="6">
        <f>INDEX(products!$A$1:$G$49,MATCH(orders!$D477,products!$A$1:$A$49,0),MATCH(orders!L$1,products!$A$1:$G$1,0))</f>
        <v>4.3650000000000002</v>
      </c>
      <c r="M477" s="6">
        <f t="shared" si="7"/>
        <v>8.73</v>
      </c>
      <c r="N477" t="str" cm="1">
        <f t="array" ref="N477">_xlfn.IFS( I477= "Rob", "Robusta", I477="Exc","Excelsa",I477="Ara","Arabica",I477="Lib", "Liberica")</f>
        <v>Liberica</v>
      </c>
      <c r="O477" t="str" cm="1">
        <f t="array" ref="O477">_xlfn.IFS(J477="M", "Medium",J477="L","Light",J477="D","Dark")</f>
        <v>Medium</v>
      </c>
      <c r="P477" t="str">
        <f>_xlfn.XLOOKUP(C477,customers!$A$1:$A$1001,customers!$I$1:$I$1001,,0)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8">
        <f>INDEX(products!$A$1:$G$49,MATCH(orders!$D478,products!$A$1:$A$49,0),MATCH(orders!K$1,products!$A$1:$G$1,0))</f>
        <v>0.2</v>
      </c>
      <c r="L478" s="6">
        <f>INDEX(products!$A$1:$G$49,MATCH(orders!$D478,products!$A$1:$A$49,0),MATCH(orders!L$1,products!$A$1:$G$1,0))</f>
        <v>4.4550000000000001</v>
      </c>
      <c r="M478" s="6">
        <f t="shared" si="7"/>
        <v>26.73</v>
      </c>
      <c r="N478" t="str" cm="1">
        <f t="array" ref="N478">_xlfn.IFS( I478= "Rob", "Robusta", I478="Exc","Excelsa",I478="Ara","Arabica",I478="Lib", "Liberica")</f>
        <v>Excelsa</v>
      </c>
      <c r="O478" t="str" cm="1">
        <f t="array" ref="O478">_xlfn.IFS(J478="M", "Medium",J478="L","Light",J478="D","Dark")</f>
        <v>Light</v>
      </c>
      <c r="P478" t="str">
        <f>_xlfn.XLOOKUP(C478,customers!$A$1:$A$1001,customers!$I$1:$I$1001,,0)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8">
        <f>INDEX(products!$A$1:$G$49,MATCH(orders!$D479,products!$A$1:$A$49,0),MATCH(orders!K$1,products!$A$1:$G$1,0))</f>
        <v>0.2</v>
      </c>
      <c r="L479" s="6">
        <f>INDEX(products!$A$1:$G$49,MATCH(orders!$D479,products!$A$1:$A$49,0),MATCH(orders!L$1,products!$A$1:$G$1,0))</f>
        <v>4.3650000000000002</v>
      </c>
      <c r="M479" s="6">
        <f t="shared" si="7"/>
        <v>26.19</v>
      </c>
      <c r="N479" t="str" cm="1">
        <f t="array" ref="N479">_xlfn.IFS( I479= "Rob", "Robusta", I479="Exc","Excelsa",I479="Ara","Arabica",I479="Lib", "Liberica")</f>
        <v>Liberica</v>
      </c>
      <c r="O479" t="str" cm="1">
        <f t="array" ref="O479">_xlfn.IFS(J479="M", "Medium",J479="L","Light",J479="D","Dark")</f>
        <v>Medium</v>
      </c>
      <c r="P479" t="str">
        <f>_xlfn.XLOOKUP(C479,customers!$A$1:$A$1001,customers!$I$1:$I$1001,,0)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8">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 I480= "Rob", "Robusta", I480="Exc","Excelsa",I480="Ara","Arabica",I480="Lib", "Liberica")</f>
        <v>Robusta</v>
      </c>
      <c r="O480" t="str" cm="1">
        <f t="array" ref="O480">_xlfn.IFS(J480="M", "Medium",J480="L","Light",J480="D","Dark")</f>
        <v>Dark</v>
      </c>
      <c r="P480" t="str">
        <f>_xlfn.XLOOKUP(C480,customers!$A$1:$A$1001,customers!$I$1:$I$1001,,0)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8">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 I481= "Rob", "Robusta", I481="Exc","Excelsa",I481="Ara","Arabica",I481="Lib", "Liberica")</f>
        <v>Excelsa</v>
      </c>
      <c r="O481" t="str" cm="1">
        <f t="array" ref="O481">_xlfn.IFS(J481="M", "Medium",J481="L","Light",J481="D","Dark")</f>
        <v>Medium</v>
      </c>
      <c r="P481" t="str">
        <f>_xlfn.XLOOKUP(C481,customers!$A$1:$A$1001,customers!$I$1:$I$1001,,0)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8">
        <f>INDEX(products!$A$1:$G$49,MATCH(orders!$D482,products!$A$1:$A$49,0),MATCH(orders!K$1,products!$A$1:$G$1,0))</f>
        <v>0.2</v>
      </c>
      <c r="L482" s="6">
        <f>INDEX(products!$A$1:$G$49,MATCH(orders!$D482,products!$A$1:$A$49,0),MATCH(orders!L$1,products!$A$1:$G$1,0))</f>
        <v>4.125</v>
      </c>
      <c r="M482" s="6">
        <f t="shared" si="7"/>
        <v>4.125</v>
      </c>
      <c r="N482" t="str" cm="1">
        <f t="array" ref="N482">_xlfn.IFS( I482= "Rob", "Robusta", I482="Exc","Excelsa",I482="Ara","Arabica",I482="Lib", "Liberica")</f>
        <v>Excelsa</v>
      </c>
      <c r="O482" t="str" cm="1">
        <f t="array" ref="O482">_xlfn.IFS(J482="M", "Medium",J482="L","Light",J482="D","Dark")</f>
        <v>Medium</v>
      </c>
      <c r="P482" t="str">
        <f>_xlfn.XLOOKUP(C482,customers!$A$1:$A$1001,customers!$I$1:$I$1001,,0)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8">
        <f>INDEX(products!$A$1:$G$49,MATCH(orders!$D483,products!$A$1:$A$49,0),MATCH(orders!K$1,products!$A$1:$G$1,0))</f>
        <v>1</v>
      </c>
      <c r="L483" s="6">
        <f>INDEX(products!$A$1:$G$49,MATCH(orders!$D483,products!$A$1:$A$49,0),MATCH(orders!L$1,products!$A$1:$G$1,0))</f>
        <v>11.95</v>
      </c>
      <c r="M483" s="6">
        <f t="shared" si="7"/>
        <v>23.9</v>
      </c>
      <c r="N483" t="str" cm="1">
        <f t="array" ref="N483">_xlfn.IFS( I483= "Rob", "Robusta", I483="Exc","Excelsa",I483="Ara","Arabica",I483="Lib", "Liberica")</f>
        <v>Robusta</v>
      </c>
      <c r="O483" t="str" cm="1">
        <f t="array" ref="O483">_xlfn.IFS(J483="M", "Medium",J483="L","Light",J483="D","Dark")</f>
        <v>Light</v>
      </c>
      <c r="P483" t="str">
        <f>_xlfn.XLOOKUP(C483,customers!$A$1:$A$1001,customers!$I$1:$I$1001,,0)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8">
        <f>INDEX(products!$A$1:$G$49,MATCH(orders!$D484,products!$A$1:$A$49,0),MATCH(orders!K$1,products!$A$1:$G$1,0))</f>
        <v>2.5</v>
      </c>
      <c r="L484" s="6">
        <f>INDEX(products!$A$1:$G$49,MATCH(orders!$D484,products!$A$1:$A$49,0),MATCH(orders!L$1,products!$A$1:$G$1,0))</f>
        <v>27.945</v>
      </c>
      <c r="M484" s="6">
        <f t="shared" si="7"/>
        <v>139.72499999999999</v>
      </c>
      <c r="N484" t="str" cm="1">
        <f t="array" ref="N484">_xlfn.IFS( I484= "Rob", "Robusta", I484="Exc","Excelsa",I484="Ara","Arabica",I484="Lib", "Liberica")</f>
        <v>Excelsa</v>
      </c>
      <c r="O484" t="str" cm="1">
        <f t="array" ref="O484">_xlfn.IFS(J484="M", "Medium",J484="L","Light",J484="D","Dark")</f>
        <v>Dark</v>
      </c>
      <c r="P484" t="str">
        <f>_xlfn.XLOOKUP(C484,customers!$A$1:$A$1001,customers!$I$1:$I$1001,,0)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8">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 I485= "Rob", "Robusta", I485="Exc","Excelsa",I485="Ara","Arabica",I485="Lib", "Liberica")</f>
        <v>Liberica</v>
      </c>
      <c r="O485" t="str" cm="1">
        <f t="array" ref="O485">_xlfn.IFS(J485="M", "Medium",J485="L","Light",J485="D","Dark")</f>
        <v>Dark</v>
      </c>
      <c r="P485" t="str">
        <f>_xlfn.XLOOKUP(C485,customers!$A$1:$A$1001,customers!$I$1:$I$1001,,0)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8">
        <f>INDEX(products!$A$1:$G$49,MATCH(orders!$D486,products!$A$1:$A$49,0),MATCH(orders!K$1,products!$A$1:$G$1,0))</f>
        <v>0.5</v>
      </c>
      <c r="L486" s="6">
        <f>INDEX(products!$A$1:$G$49,MATCH(orders!$D486,products!$A$1:$A$49,0),MATCH(orders!L$1,products!$A$1:$G$1,0))</f>
        <v>9.51</v>
      </c>
      <c r="M486" s="6">
        <f t="shared" si="7"/>
        <v>57.06</v>
      </c>
      <c r="N486" t="str" cm="1">
        <f t="array" ref="N486">_xlfn.IFS( I486= "Rob", "Robusta", I486="Exc","Excelsa",I486="Ara","Arabica",I486="Lib", "Liberica")</f>
        <v>Liberica</v>
      </c>
      <c r="O486" t="str" cm="1">
        <f t="array" ref="O486">_xlfn.IFS(J486="M", "Medium",J486="L","Light",J486="D","Dark")</f>
        <v>Light</v>
      </c>
      <c r="P486" t="str">
        <f>_xlfn.XLOOKUP(C486,customers!$A$1:$A$1001,customers!$I$1:$I$1001,,0)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8">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 I487= "Rob", "Robusta", I487="Exc","Excelsa",I487="Ara","Arabica",I487="Lib", "Liberica")</f>
        <v>Robusta</v>
      </c>
      <c r="O487" t="str" cm="1">
        <f t="array" ref="O487">_xlfn.IFS(J487="M", "Medium",J487="L","Light",J487="D","Dark")</f>
        <v>Light</v>
      </c>
      <c r="P487" t="str">
        <f>_xlfn.XLOOKUP(C487,customers!$A$1:$A$1001,customers!$I$1:$I$1001,,0)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8">
        <f>INDEX(products!$A$1:$G$49,MATCH(orders!$D488,products!$A$1:$A$49,0),MATCH(orders!K$1,products!$A$1:$G$1,0))</f>
        <v>0.5</v>
      </c>
      <c r="L488" s="6">
        <f>INDEX(products!$A$1:$G$49,MATCH(orders!$D488,products!$A$1:$A$49,0),MATCH(orders!L$1,products!$A$1:$G$1,0))</f>
        <v>8.73</v>
      </c>
      <c r="M488" s="6">
        <f t="shared" si="7"/>
        <v>52.38</v>
      </c>
      <c r="N488" t="str" cm="1">
        <f t="array" ref="N488">_xlfn.IFS( I488= "Rob", "Robusta", I488="Exc","Excelsa",I488="Ara","Arabica",I488="Lib", "Liberica")</f>
        <v>Liberica</v>
      </c>
      <c r="O488" t="str" cm="1">
        <f t="array" ref="O488">_xlfn.IFS(J488="M", "Medium",J488="L","Light",J488="D","Dark")</f>
        <v>Medium</v>
      </c>
      <c r="P488" t="str">
        <f>_xlfn.XLOOKUP(C488,customers!$A$1:$A$1001,customers!$I$1:$I$1001,,0)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8">
        <f>INDEX(products!$A$1:$G$49,MATCH(orders!$D489,products!$A$1:$A$49,0),MATCH(orders!K$1,products!$A$1:$G$1,0))</f>
        <v>1</v>
      </c>
      <c r="L489" s="6">
        <f>INDEX(products!$A$1:$G$49,MATCH(orders!$D489,products!$A$1:$A$49,0),MATCH(orders!L$1,products!$A$1:$G$1,0))</f>
        <v>12.15</v>
      </c>
      <c r="M489" s="6">
        <f t="shared" si="7"/>
        <v>72.900000000000006</v>
      </c>
      <c r="N489" t="str" cm="1">
        <f t="array" ref="N489">_xlfn.IFS( I489= "Rob", "Robusta", I489="Exc","Excelsa",I489="Ara","Arabica",I489="Lib", "Liberica")</f>
        <v>Excelsa</v>
      </c>
      <c r="O489" t="str" cm="1">
        <f t="array" ref="O489">_xlfn.IFS(J489="M", "Medium",J489="L","Light",J489="D","Dark")</f>
        <v>Dark</v>
      </c>
      <c r="P489" t="str">
        <f>_xlfn.XLOOKUP(C489,customers!$A$1:$A$1001,customers!$I$1:$I$1001,,0)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8">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 I490= "Rob", "Robusta", I490="Exc","Excelsa",I490="Ara","Arabica",I490="Lib", "Liberica")</f>
        <v>Robusta</v>
      </c>
      <c r="O490" t="str" cm="1">
        <f t="array" ref="O490">_xlfn.IFS(J490="M", "Medium",J490="L","Light",J490="D","Dark")</f>
        <v>Medium</v>
      </c>
      <c r="P490" t="str">
        <f>_xlfn.XLOOKUP(C490,customers!$A$1:$A$1001,customers!$I$1:$I$1001,,0)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8">
        <f>INDEX(products!$A$1:$G$49,MATCH(orders!$D491,products!$A$1:$A$49,0),MATCH(orders!K$1,products!$A$1:$G$1,0))</f>
        <v>1</v>
      </c>
      <c r="L491" s="6">
        <f>INDEX(products!$A$1:$G$49,MATCH(orders!$D491,products!$A$1:$A$49,0),MATCH(orders!L$1,products!$A$1:$G$1,0))</f>
        <v>15.85</v>
      </c>
      <c r="M491" s="6">
        <f t="shared" si="7"/>
        <v>95.1</v>
      </c>
      <c r="N491" t="str" cm="1">
        <f t="array" ref="N491">_xlfn.IFS( I491= "Rob", "Robusta", I491="Exc","Excelsa",I491="Ara","Arabica",I491="Lib", "Liberica")</f>
        <v>Liberica</v>
      </c>
      <c r="O491" t="str" cm="1">
        <f t="array" ref="O491">_xlfn.IFS(J491="M", "Medium",J491="L","Light",J491="D","Dark")</f>
        <v>Light</v>
      </c>
      <c r="P491" t="str">
        <f>_xlfn.XLOOKUP(C491,customers!$A$1:$A$1001,customers!$I$1:$I$1001,,0)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8">
        <f>INDEX(products!$A$1:$G$49,MATCH(orders!$D492,products!$A$1:$A$49,0),MATCH(orders!K$1,products!$A$1:$G$1,0))</f>
        <v>0.5</v>
      </c>
      <c r="L492" s="6">
        <f>INDEX(products!$A$1:$G$49,MATCH(orders!$D492,products!$A$1:$A$49,0),MATCH(orders!L$1,products!$A$1:$G$1,0))</f>
        <v>7.77</v>
      </c>
      <c r="M492" s="6">
        <f t="shared" si="7"/>
        <v>15.54</v>
      </c>
      <c r="N492" t="str" cm="1">
        <f t="array" ref="N492">_xlfn.IFS( I492= "Rob", "Robusta", I492="Exc","Excelsa",I492="Ara","Arabica",I492="Lib", "Liberica")</f>
        <v>Liberica</v>
      </c>
      <c r="O492" t="str" cm="1">
        <f t="array" ref="O492">_xlfn.IFS(J492="M", "Medium",J492="L","Light",J492="D","Dark")</f>
        <v>Dark</v>
      </c>
      <c r="P492" t="str">
        <f>_xlfn.XLOOKUP(C492,customers!$A$1:$A$1001,customers!$I$1:$I$1001,,0)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8">
        <f>INDEX(products!$A$1:$G$49,MATCH(orders!$D493,products!$A$1:$A$49,0),MATCH(orders!K$1,products!$A$1:$G$1,0))</f>
        <v>0.2</v>
      </c>
      <c r="L493" s="6">
        <f>INDEX(products!$A$1:$G$49,MATCH(orders!$D493,products!$A$1:$A$49,0),MATCH(orders!L$1,products!$A$1:$G$1,0))</f>
        <v>3.8849999999999998</v>
      </c>
      <c r="M493" s="6">
        <f t="shared" si="7"/>
        <v>23.31</v>
      </c>
      <c r="N493" t="str" cm="1">
        <f t="array" ref="N493">_xlfn.IFS( I493= "Rob", "Robusta", I493="Exc","Excelsa",I493="Ara","Arabica",I493="Lib", "Liberica")</f>
        <v>Liberica</v>
      </c>
      <c r="O493" t="str" cm="1">
        <f t="array" ref="O493">_xlfn.IFS(J493="M", "Medium",J493="L","Light",J493="D","Dark")</f>
        <v>Dark</v>
      </c>
      <c r="P493" t="str">
        <f>_xlfn.XLOOKUP(C493,customers!$A$1:$A$1001,customers!$I$1:$I$1001,,0)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8">
        <f>INDEX(products!$A$1:$G$49,MATCH(orders!$D494,products!$A$1:$A$49,0),MATCH(orders!K$1,products!$A$1:$G$1,0))</f>
        <v>0.2</v>
      </c>
      <c r="L494" s="6">
        <f>INDEX(products!$A$1:$G$49,MATCH(orders!$D494,products!$A$1:$A$49,0),MATCH(orders!L$1,products!$A$1:$G$1,0))</f>
        <v>4.125</v>
      </c>
      <c r="M494" s="6">
        <f t="shared" si="7"/>
        <v>4.125</v>
      </c>
      <c r="N494" t="str" cm="1">
        <f t="array" ref="N494">_xlfn.IFS( I494= "Rob", "Robusta", I494="Exc","Excelsa",I494="Ara","Arabica",I494="Lib", "Liberica")</f>
        <v>Excelsa</v>
      </c>
      <c r="O494" t="str" cm="1">
        <f t="array" ref="O494">_xlfn.IFS(J494="M", "Medium",J494="L","Light",J494="D","Dark")</f>
        <v>Medium</v>
      </c>
      <c r="P494" t="str">
        <f>_xlfn.XLOOKUP(C494,customers!$A$1:$A$1001,customers!$I$1:$I$1001,,0)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8">
        <f>INDEX(products!$A$1:$G$49,MATCH(orders!$D495,products!$A$1:$A$49,0),MATCH(orders!K$1,products!$A$1:$G$1,0))</f>
        <v>0.5</v>
      </c>
      <c r="L495" s="6">
        <f>INDEX(products!$A$1:$G$49,MATCH(orders!$D495,products!$A$1:$A$49,0),MATCH(orders!L$1,products!$A$1:$G$1,0))</f>
        <v>5.97</v>
      </c>
      <c r="M495" s="6">
        <f t="shared" si="7"/>
        <v>35.82</v>
      </c>
      <c r="N495" t="str" cm="1">
        <f t="array" ref="N495">_xlfn.IFS( I495= "Rob", "Robusta", I495="Exc","Excelsa",I495="Ara","Arabica",I495="Lib", "Liberica")</f>
        <v>Robusta</v>
      </c>
      <c r="O495" t="str" cm="1">
        <f t="array" ref="O495">_xlfn.IFS(J495="M", "Medium",J495="L","Light",J495="D","Dark")</f>
        <v>Medium</v>
      </c>
      <c r="P495" t="str">
        <f>_xlfn.XLOOKUP(C495,customers!$A$1:$A$1001,customers!$I$1:$I$1001,,0)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8">
        <f>INDEX(products!$A$1:$G$49,MATCH(orders!$D496,products!$A$1:$A$49,0),MATCH(orders!K$1,products!$A$1:$G$1,0))</f>
        <v>1</v>
      </c>
      <c r="L496" s="6">
        <f>INDEX(products!$A$1:$G$49,MATCH(orders!$D496,products!$A$1:$A$49,0),MATCH(orders!L$1,products!$A$1:$G$1,0))</f>
        <v>15.85</v>
      </c>
      <c r="M496" s="6">
        <f t="shared" si="7"/>
        <v>31.7</v>
      </c>
      <c r="N496" t="str" cm="1">
        <f t="array" ref="N496">_xlfn.IFS( I496= "Rob", "Robusta", I496="Exc","Excelsa",I496="Ara","Arabica",I496="Lib", "Liberica")</f>
        <v>Liberica</v>
      </c>
      <c r="O496" t="str" cm="1">
        <f t="array" ref="O496">_xlfn.IFS(J496="M", "Medium",J496="L","Light",J496="D","Dark")</f>
        <v>Light</v>
      </c>
      <c r="P496" t="str">
        <f>_xlfn.XLOOKUP(C496,customers!$A$1:$A$1001,customers!$I$1:$I$1001,,0)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8">
        <f>INDEX(products!$A$1:$G$49,MATCH(orders!$D497,products!$A$1:$A$49,0),MATCH(orders!K$1,products!$A$1:$G$1,0))</f>
        <v>1</v>
      </c>
      <c r="L497" s="6">
        <f>INDEX(products!$A$1:$G$49,MATCH(orders!$D497,products!$A$1:$A$49,0),MATCH(orders!L$1,products!$A$1:$G$1,0))</f>
        <v>15.85</v>
      </c>
      <c r="M497" s="6">
        <f t="shared" si="7"/>
        <v>79.25</v>
      </c>
      <c r="N497" t="str" cm="1">
        <f t="array" ref="N497">_xlfn.IFS( I497= "Rob", "Robusta", I497="Exc","Excelsa",I497="Ara","Arabica",I497="Lib", "Liberica")</f>
        <v>Liberica</v>
      </c>
      <c r="O497" t="str" cm="1">
        <f t="array" ref="O497">_xlfn.IFS(J497="M", "Medium",J497="L","Light",J497="D","Dark")</f>
        <v>Light</v>
      </c>
      <c r="P497" t="str">
        <f>_xlfn.XLOOKUP(C497,customers!$A$1:$A$1001,customers!$I$1:$I$1001,,0)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8">
        <f>INDEX(products!$A$1:$G$49,MATCH(orders!$D498,products!$A$1:$A$49,0),MATCH(orders!K$1,products!$A$1:$G$1,0))</f>
        <v>0.2</v>
      </c>
      <c r="L498" s="6">
        <f>INDEX(products!$A$1:$G$49,MATCH(orders!$D498,products!$A$1:$A$49,0),MATCH(orders!L$1,products!$A$1:$G$1,0))</f>
        <v>3.645</v>
      </c>
      <c r="M498" s="6">
        <f t="shared" si="7"/>
        <v>10.935</v>
      </c>
      <c r="N498" t="str" cm="1">
        <f t="array" ref="N498">_xlfn.IFS( I498= "Rob", "Robusta", I498="Exc","Excelsa",I498="Ara","Arabica",I498="Lib", "Liberica")</f>
        <v>Excelsa</v>
      </c>
      <c r="O498" t="str" cm="1">
        <f t="array" ref="O498">_xlfn.IFS(J498="M", "Medium",J498="L","Light",J498="D","Dark")</f>
        <v>Dark</v>
      </c>
      <c r="P498" t="str">
        <f>_xlfn.XLOOKUP(C498,customers!$A$1:$A$1001,customers!$I$1:$I$1001,,0)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8">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 I499= "Rob", "Robusta", I499="Exc","Excelsa",I499="Ara","Arabica",I499="Lib", "Liberica")</f>
        <v>Arabica</v>
      </c>
      <c r="O499" t="str" cm="1">
        <f t="array" ref="O499">_xlfn.IFS(J499="M", "Medium",J499="L","Light",J499="D","Dark")</f>
        <v>Dark</v>
      </c>
      <c r="P499" t="str">
        <f>_xlfn.XLOOKUP(C499,customers!$A$1:$A$1001,customers!$I$1:$I$1001,,0)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8">
        <f>INDEX(products!$A$1:$G$49,MATCH(orders!$D500,products!$A$1:$A$49,0),MATCH(orders!K$1,products!$A$1:$G$1,0))</f>
        <v>1</v>
      </c>
      <c r="L500" s="6">
        <f>INDEX(products!$A$1:$G$49,MATCH(orders!$D500,products!$A$1:$A$49,0),MATCH(orders!L$1,products!$A$1:$G$1,0))</f>
        <v>9.9499999999999993</v>
      </c>
      <c r="M500" s="6">
        <f t="shared" si="7"/>
        <v>49.75</v>
      </c>
      <c r="N500" t="str" cm="1">
        <f t="array" ref="N500">_xlfn.IFS( I500= "Rob", "Robusta", I500="Exc","Excelsa",I500="Ara","Arabica",I500="Lib", "Liberica")</f>
        <v>Robusta</v>
      </c>
      <c r="O500" t="str" cm="1">
        <f t="array" ref="O500">_xlfn.IFS(J500="M", "Medium",J500="L","Light",J500="D","Dark")</f>
        <v>Medium</v>
      </c>
      <c r="P500" t="str">
        <f>_xlfn.XLOOKUP(C500,customers!$A$1:$A$1001,customers!$I$1:$I$1001,,0)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8">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 I501= "Rob", "Robusta", I501="Exc","Excelsa",I501="Ara","Arabica",I501="Lib", "Liberica")</f>
        <v>Robusta</v>
      </c>
      <c r="O501" t="str" cm="1">
        <f t="array" ref="O501">_xlfn.IFS(J501="M", "Medium",J501="L","Light",J501="D","Dark")</f>
        <v>Dark</v>
      </c>
      <c r="P501" t="str">
        <f>_xlfn.XLOOKUP(C501,customers!$A$1:$A$1001,customers!$I$1:$I$1001,,0)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8">
        <f>INDEX(products!$A$1:$G$49,MATCH(orders!$D502,products!$A$1:$A$49,0),MATCH(orders!K$1,products!$A$1:$G$1,0))</f>
        <v>1</v>
      </c>
      <c r="L502" s="6">
        <f>INDEX(products!$A$1:$G$49,MATCH(orders!$D502,products!$A$1:$A$49,0),MATCH(orders!L$1,products!$A$1:$G$1,0))</f>
        <v>11.95</v>
      </c>
      <c r="M502" s="6">
        <f t="shared" si="7"/>
        <v>47.8</v>
      </c>
      <c r="N502" t="str" cm="1">
        <f t="array" ref="N502">_xlfn.IFS( I502= "Rob", "Robusta", I502="Exc","Excelsa",I502="Ara","Arabica",I502="Lib", "Liberica")</f>
        <v>Robusta</v>
      </c>
      <c r="O502" t="str" cm="1">
        <f t="array" ref="O502">_xlfn.IFS(J502="M", "Medium",J502="L","Light",J502="D","Dark")</f>
        <v>Light</v>
      </c>
      <c r="P502" t="str">
        <f>_xlfn.XLOOKUP(C502,customers!$A$1:$A$1001,customers!$I$1:$I$1001,,0)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8">
        <f>INDEX(products!$A$1:$G$49,MATCH(orders!$D503,products!$A$1:$A$49,0),MATCH(orders!K$1,products!$A$1:$G$1,0))</f>
        <v>0.2</v>
      </c>
      <c r="L503" s="6">
        <f>INDEX(products!$A$1:$G$49,MATCH(orders!$D503,products!$A$1:$A$49,0),MATCH(orders!L$1,products!$A$1:$G$1,0))</f>
        <v>2.9849999999999999</v>
      </c>
      <c r="M503" s="6">
        <f t="shared" si="7"/>
        <v>11.94</v>
      </c>
      <c r="N503" t="str" cm="1">
        <f t="array" ref="N503">_xlfn.IFS( I503= "Rob", "Robusta", I503="Exc","Excelsa",I503="Ara","Arabica",I503="Lib", "Liberica")</f>
        <v>Robusta</v>
      </c>
      <c r="O503" t="str" cm="1">
        <f t="array" ref="O503">_xlfn.IFS(J503="M", "Medium",J503="L","Light",J503="D","Dark")</f>
        <v>Medium</v>
      </c>
      <c r="P503" t="str">
        <f>_xlfn.XLOOKUP(C503,customers!$A$1:$A$1001,customers!$I$1:$I$1001,,0)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8">
        <f>INDEX(products!$A$1:$G$49,MATCH(orders!$D504,products!$A$1:$A$49,0),MATCH(orders!K$1,products!$A$1:$G$1,0))</f>
        <v>0.2</v>
      </c>
      <c r="L504" s="6">
        <f>INDEX(products!$A$1:$G$49,MATCH(orders!$D504,products!$A$1:$A$49,0),MATCH(orders!L$1,products!$A$1:$G$1,0))</f>
        <v>4.125</v>
      </c>
      <c r="M504" s="6">
        <f t="shared" si="7"/>
        <v>16.5</v>
      </c>
      <c r="N504" t="str" cm="1">
        <f t="array" ref="N504">_xlfn.IFS( I504= "Rob", "Robusta", I504="Exc","Excelsa",I504="Ara","Arabica",I504="Lib", "Liberica")</f>
        <v>Excelsa</v>
      </c>
      <c r="O504" t="str" cm="1">
        <f t="array" ref="O504">_xlfn.IFS(J504="M", "Medium",J504="L","Light",J504="D","Dark")</f>
        <v>Medium</v>
      </c>
      <c r="P504" t="str">
        <f>_xlfn.XLOOKUP(C504,customers!$A$1:$A$1001,customers!$I$1:$I$1001,,0)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8">
        <f>INDEX(products!$A$1:$G$49,MATCH(orders!$D505,products!$A$1:$A$49,0),MATCH(orders!K$1,products!$A$1:$G$1,0))</f>
        <v>1</v>
      </c>
      <c r="L505" s="6">
        <f>INDEX(products!$A$1:$G$49,MATCH(orders!$D505,products!$A$1:$A$49,0),MATCH(orders!L$1,products!$A$1:$G$1,0))</f>
        <v>12.95</v>
      </c>
      <c r="M505" s="6">
        <f t="shared" si="7"/>
        <v>51.8</v>
      </c>
      <c r="N505" t="str" cm="1">
        <f t="array" ref="N505">_xlfn.IFS( I505= "Rob", "Robusta", I505="Exc","Excelsa",I505="Ara","Arabica",I505="Lib", "Liberica")</f>
        <v>Liberica</v>
      </c>
      <c r="O505" t="str" cm="1">
        <f t="array" ref="O505">_xlfn.IFS(J505="M", "Medium",J505="L","Light",J505="D","Dark")</f>
        <v>Dark</v>
      </c>
      <c r="P505" t="str">
        <f>_xlfn.XLOOKUP(C505,customers!$A$1:$A$1001,customers!$I$1:$I$1001,,0)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8">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 I506= "Rob", "Robusta", I506="Exc","Excelsa",I506="Ara","Arabica",I506="Lib", "Liberica")</f>
        <v>Liberica</v>
      </c>
      <c r="O506" t="str" cm="1">
        <f t="array" ref="O506">_xlfn.IFS(J506="M", "Medium",J506="L","Light",J506="D","Dark")</f>
        <v>Light</v>
      </c>
      <c r="P506" t="str">
        <f>_xlfn.XLOOKUP(C506,customers!$A$1:$A$1001,customers!$I$1:$I$1001,,0)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8">
        <f>INDEX(products!$A$1:$G$49,MATCH(orders!$D507,products!$A$1:$A$49,0),MATCH(orders!K$1,products!$A$1:$G$1,0))</f>
        <v>0.2</v>
      </c>
      <c r="L507" s="6">
        <f>INDEX(products!$A$1:$G$49,MATCH(orders!$D507,products!$A$1:$A$49,0),MATCH(orders!L$1,products!$A$1:$G$1,0))</f>
        <v>4.3650000000000002</v>
      </c>
      <c r="M507" s="6">
        <f t="shared" si="7"/>
        <v>26.19</v>
      </c>
      <c r="N507" t="str" cm="1">
        <f t="array" ref="N507">_xlfn.IFS( I507= "Rob", "Robusta", I507="Exc","Excelsa",I507="Ara","Arabica",I507="Lib", "Liberica")</f>
        <v>Liberica</v>
      </c>
      <c r="O507" t="str" cm="1">
        <f t="array" ref="O507">_xlfn.IFS(J507="M", "Medium",J507="L","Light",J507="D","Dark")</f>
        <v>Medium</v>
      </c>
      <c r="P507" t="str">
        <f>_xlfn.XLOOKUP(C507,customers!$A$1:$A$1001,customers!$I$1:$I$1001,,0)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8">
        <f>INDEX(products!$A$1:$G$49,MATCH(orders!$D508,products!$A$1:$A$49,0),MATCH(orders!K$1,products!$A$1:$G$1,0))</f>
        <v>1</v>
      </c>
      <c r="L508" s="6">
        <f>INDEX(products!$A$1:$G$49,MATCH(orders!$D508,products!$A$1:$A$49,0),MATCH(orders!L$1,products!$A$1:$G$1,0))</f>
        <v>12.95</v>
      </c>
      <c r="M508" s="6">
        <f t="shared" si="7"/>
        <v>25.9</v>
      </c>
      <c r="N508" t="str" cm="1">
        <f t="array" ref="N508">_xlfn.IFS( I508= "Rob", "Robusta", I508="Exc","Excelsa",I508="Ara","Arabica",I508="Lib", "Liberica")</f>
        <v>Arabica</v>
      </c>
      <c r="O508" t="str" cm="1">
        <f t="array" ref="O508">_xlfn.IFS(J508="M", "Medium",J508="L","Light",J508="D","Dark")</f>
        <v>Light</v>
      </c>
      <c r="P508" t="str">
        <f>_xlfn.XLOOKUP(C508,customers!$A$1:$A$1001,customers!$I$1:$I$1001,,0)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8">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 I509= "Rob", "Robusta", I509="Exc","Excelsa",I509="Ara","Arabica",I509="Lib", "Liberica")</f>
        <v>Arabica</v>
      </c>
      <c r="O509" t="str" cm="1">
        <f t="array" ref="O509">_xlfn.IFS(J509="M", "Medium",J509="L","Light",J509="D","Dark")</f>
        <v>Light</v>
      </c>
      <c r="P509" t="str">
        <f>_xlfn.XLOOKUP(C509,customers!$A$1:$A$1001,customers!$I$1:$I$1001,,0)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8">
        <f>INDEX(products!$A$1:$G$49,MATCH(orders!$D510,products!$A$1:$A$49,0),MATCH(orders!K$1,products!$A$1:$G$1,0))</f>
        <v>0.5</v>
      </c>
      <c r="L510" s="6">
        <f>INDEX(products!$A$1:$G$49,MATCH(orders!$D510,products!$A$1:$A$49,0),MATCH(orders!L$1,products!$A$1:$G$1,0))</f>
        <v>7.77</v>
      </c>
      <c r="M510" s="6">
        <f t="shared" si="7"/>
        <v>46.62</v>
      </c>
      <c r="N510" t="str" cm="1">
        <f t="array" ref="N510">_xlfn.IFS( I510= "Rob", "Robusta", I510="Exc","Excelsa",I510="Ara","Arabica",I510="Lib", "Liberica")</f>
        <v>Liberica</v>
      </c>
      <c r="O510" t="str" cm="1">
        <f t="array" ref="O510">_xlfn.IFS(J510="M", "Medium",J510="L","Light",J510="D","Dark")</f>
        <v>Dark</v>
      </c>
      <c r="P510" t="str">
        <f>_xlfn.XLOOKUP(C510,customers!$A$1:$A$1001,customers!$I$1:$I$1001,,0)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8">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 I511= "Rob", "Robusta", I511="Exc","Excelsa",I511="Ara","Arabica",I511="Lib", "Liberica")</f>
        <v>Arabica</v>
      </c>
      <c r="O511" t="str" cm="1">
        <f t="array" ref="O511">_xlfn.IFS(J511="M", "Medium",J511="L","Light",J511="D","Dark")</f>
        <v>Dark</v>
      </c>
      <c r="P511" t="str">
        <f>_xlfn.XLOOKUP(C511,customers!$A$1:$A$1001,customers!$I$1:$I$1001,,0)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8">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 I512= "Rob", "Robusta", I512="Exc","Excelsa",I512="Ara","Arabica",I512="Lib", "Liberica")</f>
        <v>Robusta</v>
      </c>
      <c r="O512" t="str" cm="1">
        <f t="array" ref="O512">_xlfn.IFS(J512="M", "Medium",J512="L","Light",J512="D","Dark")</f>
        <v>Light</v>
      </c>
      <c r="P512" t="str">
        <f>_xlfn.XLOOKUP(C512,customers!$A$1:$A$1001,customers!$I$1:$I$1001,,0)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8">
        <f>INDEX(products!$A$1:$G$49,MATCH(orders!$D513,products!$A$1:$A$49,0),MATCH(orders!K$1,products!$A$1:$G$1,0))</f>
        <v>0.2</v>
      </c>
      <c r="L513" s="6">
        <f>INDEX(products!$A$1:$G$49,MATCH(orders!$D513,products!$A$1:$A$49,0),MATCH(orders!L$1,products!$A$1:$G$1,0))</f>
        <v>3.375</v>
      </c>
      <c r="M513" s="6">
        <f t="shared" si="7"/>
        <v>13.5</v>
      </c>
      <c r="N513" t="str" cm="1">
        <f t="array" ref="N513">_xlfn.IFS( I513= "Rob", "Robusta", I513="Exc","Excelsa",I513="Ara","Arabica",I513="Lib", "Liberica")</f>
        <v>Arabica</v>
      </c>
      <c r="O513" t="str" cm="1">
        <f t="array" ref="O513">_xlfn.IFS(J513="M", "Medium",J513="L","Light",J513="D","Dark")</f>
        <v>Medium</v>
      </c>
      <c r="P513" t="str">
        <f>_xlfn.XLOOKUP(C513,customers!$A$1:$A$1001,customers!$I$1:$I$1001,,0)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8">
        <f>INDEX(products!$A$1:$G$49,MATCH(orders!$D514,products!$A$1:$A$49,0),MATCH(orders!K$1,products!$A$1:$G$1,0))</f>
        <v>1</v>
      </c>
      <c r="L514" s="6">
        <f>INDEX(products!$A$1:$G$49,MATCH(orders!$D514,products!$A$1:$A$49,0),MATCH(orders!L$1,products!$A$1:$G$1,0))</f>
        <v>15.85</v>
      </c>
      <c r="M514" s="6">
        <f t="shared" ref="M514:M577" si="8">L514*E514</f>
        <v>47.55</v>
      </c>
      <c r="N514" t="str" cm="1">
        <f t="array" ref="N514">_xlfn.IFS( I514= "Rob", "Robusta", I514="Exc","Excelsa",I514="Ara","Arabica",I514="Lib", "Liberica")</f>
        <v>Liberica</v>
      </c>
      <c r="O514" t="str" cm="1">
        <f t="array" ref="O514">_xlfn.IFS(J514="M", "Medium",J514="L","Light",J514="D","Dark")</f>
        <v>Light</v>
      </c>
      <c r="P514" t="str">
        <f>_xlfn.XLOOKUP(C514,customers!$A$1:$A$1001,customers!$I$1:$I$1001,,0)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8">
        <f>INDEX(products!$A$1:$G$49,MATCH(orders!$D515,products!$A$1:$A$49,0),MATCH(orders!K$1,products!$A$1:$G$1,0))</f>
        <v>1</v>
      </c>
      <c r="L515" s="6">
        <f>INDEX(products!$A$1:$G$49,MATCH(orders!$D515,products!$A$1:$A$49,0),MATCH(orders!L$1,products!$A$1:$G$1,0))</f>
        <v>15.85</v>
      </c>
      <c r="M515" s="6">
        <f t="shared" si="8"/>
        <v>79.25</v>
      </c>
      <c r="N515" t="str" cm="1">
        <f t="array" ref="N515">_xlfn.IFS( I515= "Rob", "Robusta", I515="Exc","Excelsa",I515="Ara","Arabica",I515="Lib", "Liberica")</f>
        <v>Liberica</v>
      </c>
      <c r="O515" t="str" cm="1">
        <f t="array" ref="O515">_xlfn.IFS(J515="M", "Medium",J515="L","Light",J515="D","Dark")</f>
        <v>Light</v>
      </c>
      <c r="P515" t="str">
        <f>_xlfn.XLOOKUP(C515,customers!$A$1:$A$1001,customers!$I$1:$I$1001,,0)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8">
        <f>INDEX(products!$A$1:$G$49,MATCH(orders!$D516,products!$A$1:$A$49,0),MATCH(orders!K$1,products!$A$1:$G$1,0))</f>
        <v>0.2</v>
      </c>
      <c r="L516" s="6">
        <f>INDEX(products!$A$1:$G$49,MATCH(orders!$D516,products!$A$1:$A$49,0),MATCH(orders!L$1,products!$A$1:$G$1,0))</f>
        <v>4.3650000000000002</v>
      </c>
      <c r="M516" s="6">
        <f t="shared" si="8"/>
        <v>26.19</v>
      </c>
      <c r="N516" t="str" cm="1">
        <f t="array" ref="N516">_xlfn.IFS( I516= "Rob", "Robusta", I516="Exc","Excelsa",I516="Ara","Arabica",I516="Lib", "Liberica")</f>
        <v>Liberica</v>
      </c>
      <c r="O516" t="str" cm="1">
        <f t="array" ref="O516">_xlfn.IFS(J516="M", "Medium",J516="L","Light",J516="D","Dark")</f>
        <v>Medium</v>
      </c>
      <c r="P516" t="str">
        <f>_xlfn.XLOOKUP(C516,customers!$A$1:$A$1001,customers!$I$1:$I$1001,,0)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8">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 I517= "Rob", "Robusta", I517="Exc","Excelsa",I517="Ara","Arabica",I517="Lib", "Liberica")</f>
        <v>Robusta</v>
      </c>
      <c r="O517" t="str" cm="1">
        <f t="array" ref="O517">_xlfn.IFS(J517="M", "Medium",J517="L","Light",J517="D","Dark")</f>
        <v>Light</v>
      </c>
      <c r="P517" t="str">
        <f>_xlfn.XLOOKUP(C517,customers!$A$1:$A$1001,customers!$I$1:$I$1001,,0)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8">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 I518= "Rob", "Robusta", I518="Exc","Excelsa",I518="Ara","Arabica",I518="Lib", "Liberica")</f>
        <v>Robusta</v>
      </c>
      <c r="O518" t="str" cm="1">
        <f t="array" ref="O518">_xlfn.IFS(J518="M", "Medium",J518="L","Light",J518="D","Dark")</f>
        <v>Dark</v>
      </c>
      <c r="P518" t="str">
        <f>_xlfn.XLOOKUP(C518,customers!$A$1:$A$1001,customers!$I$1:$I$1001,,0)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8">
        <f>INDEX(products!$A$1:$G$49,MATCH(orders!$D519,products!$A$1:$A$49,0),MATCH(orders!K$1,products!$A$1:$G$1,0))</f>
        <v>0.2</v>
      </c>
      <c r="L519" s="6">
        <f>INDEX(products!$A$1:$G$49,MATCH(orders!$D519,products!$A$1:$A$49,0),MATCH(orders!L$1,products!$A$1:$G$1,0))</f>
        <v>3.8849999999999998</v>
      </c>
      <c r="M519" s="6">
        <f t="shared" si="8"/>
        <v>7.77</v>
      </c>
      <c r="N519" t="str" cm="1">
        <f t="array" ref="N519">_xlfn.IFS( I519= "Rob", "Robusta", I519="Exc","Excelsa",I519="Ara","Arabica",I519="Lib", "Liberica")</f>
        <v>Liberica</v>
      </c>
      <c r="O519" t="str" cm="1">
        <f t="array" ref="O519">_xlfn.IFS(J519="M", "Medium",J519="L","Light",J519="D","Dark")</f>
        <v>Dark</v>
      </c>
      <c r="P519" t="str">
        <f>_xlfn.XLOOKUP(C519,customers!$A$1:$A$1001,customers!$I$1:$I$1001,,0)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8">
        <f>INDEX(products!$A$1:$G$49,MATCH(orders!$D520,products!$A$1:$A$49,0),MATCH(orders!K$1,products!$A$1:$G$1,0))</f>
        <v>2.5</v>
      </c>
      <c r="L520" s="6">
        <f>INDEX(products!$A$1:$G$49,MATCH(orders!$D520,products!$A$1:$A$49,0),MATCH(orders!L$1,products!$A$1:$G$1,0))</f>
        <v>27.945</v>
      </c>
      <c r="M520" s="6">
        <f t="shared" si="8"/>
        <v>139.72499999999999</v>
      </c>
      <c r="N520" t="str" cm="1">
        <f t="array" ref="N520">_xlfn.IFS( I520= "Rob", "Robusta", I520="Exc","Excelsa",I520="Ara","Arabica",I520="Lib", "Liberica")</f>
        <v>Excelsa</v>
      </c>
      <c r="O520" t="str" cm="1">
        <f t="array" ref="O520">_xlfn.IFS(J520="M", "Medium",J520="L","Light",J520="D","Dark")</f>
        <v>Dark</v>
      </c>
      <c r="P520" t="str">
        <f>_xlfn.XLOOKUP(C520,customers!$A$1:$A$1001,customers!$I$1:$I$1001,,0)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8">
        <f>INDEX(products!$A$1:$G$49,MATCH(orders!$D521,products!$A$1:$A$49,0),MATCH(orders!K$1,products!$A$1:$G$1,0))</f>
        <v>0.5</v>
      </c>
      <c r="L521" s="6">
        <f>INDEX(products!$A$1:$G$49,MATCH(orders!$D521,products!$A$1:$A$49,0),MATCH(orders!L$1,products!$A$1:$G$1,0))</f>
        <v>5.97</v>
      </c>
      <c r="M521" s="6">
        <f t="shared" si="8"/>
        <v>11.94</v>
      </c>
      <c r="N521" t="str" cm="1">
        <f t="array" ref="N521">_xlfn.IFS( I521= "Rob", "Robusta", I521="Exc","Excelsa",I521="Ara","Arabica",I521="Lib", "Liberica")</f>
        <v>Arabica</v>
      </c>
      <c r="O521" t="str" cm="1">
        <f t="array" ref="O521">_xlfn.IFS(J521="M", "Medium",J521="L","Light",J521="D","Dark")</f>
        <v>Dark</v>
      </c>
      <c r="P521" t="str">
        <f>_xlfn.XLOOKUP(C521,customers!$A$1:$A$1001,customers!$I$1:$I$1001,,0)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8">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 I522= "Rob", "Robusta", I522="Exc","Excelsa",I522="Ara","Arabica",I522="Lib", "Liberica")</f>
        <v>Liberica</v>
      </c>
      <c r="O522" t="str" cm="1">
        <f t="array" ref="O522">_xlfn.IFS(J522="M", "Medium",J522="L","Light",J522="D","Dark")</f>
        <v>Dark</v>
      </c>
      <c r="P522" t="str">
        <f>_xlfn.XLOOKUP(C522,customers!$A$1:$A$1001,customers!$I$1:$I$1001,,0)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8">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 I523= "Rob", "Robusta", I523="Exc","Excelsa",I523="Ara","Arabica",I523="Lib", "Liberica")</f>
        <v>Robusta</v>
      </c>
      <c r="O523" t="str" cm="1">
        <f t="array" ref="O523">_xlfn.IFS(J523="M", "Medium",J523="L","Light",J523="D","Dark")</f>
        <v>Medium</v>
      </c>
      <c r="P523" t="str">
        <f>_xlfn.XLOOKUP(C523,customers!$A$1:$A$1001,customers!$I$1:$I$1001,,0)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8">
        <f>INDEX(products!$A$1:$G$49,MATCH(orders!$D524,products!$A$1:$A$49,0),MATCH(orders!K$1,products!$A$1:$G$1,0))</f>
        <v>0.5</v>
      </c>
      <c r="L524" s="6">
        <f>INDEX(products!$A$1:$G$49,MATCH(orders!$D524,products!$A$1:$A$49,0),MATCH(orders!L$1,products!$A$1:$G$1,0))</f>
        <v>5.97</v>
      </c>
      <c r="M524" s="6">
        <f t="shared" si="8"/>
        <v>29.849999999999998</v>
      </c>
      <c r="N524" t="str" cm="1">
        <f t="array" ref="N524">_xlfn.IFS( I524= "Rob", "Robusta", I524="Exc","Excelsa",I524="Ara","Arabica",I524="Lib", "Liberica")</f>
        <v>Robusta</v>
      </c>
      <c r="O524" t="str" cm="1">
        <f t="array" ref="O524">_xlfn.IFS(J524="M", "Medium",J524="L","Light",J524="D","Dark")</f>
        <v>Medium</v>
      </c>
      <c r="P524" t="str">
        <f>_xlfn.XLOOKUP(C524,customers!$A$1:$A$1001,customers!$I$1:$I$1001,,0)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8">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 I525= "Rob", "Robusta", I525="Exc","Excelsa",I525="Ara","Arabica",I525="Lib", "Liberica")</f>
        <v>Liberica</v>
      </c>
      <c r="O525" t="str" cm="1">
        <f t="array" ref="O525">_xlfn.IFS(J525="M", "Medium",J525="L","Light",J525="D","Dark")</f>
        <v>Dark</v>
      </c>
      <c r="P525" t="str">
        <f>_xlfn.XLOOKUP(C525,customers!$A$1:$A$1001,customers!$I$1:$I$1001,,0)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8">
        <f>INDEX(products!$A$1:$G$49,MATCH(orders!$D526,products!$A$1:$A$49,0),MATCH(orders!K$1,products!$A$1:$G$1,0))</f>
        <v>2.5</v>
      </c>
      <c r="L526" s="6">
        <f>INDEX(products!$A$1:$G$49,MATCH(orders!$D526,products!$A$1:$A$49,0),MATCH(orders!L$1,products!$A$1:$G$1,0))</f>
        <v>36.454999999999998</v>
      </c>
      <c r="M526" s="6">
        <f t="shared" si="8"/>
        <v>72.91</v>
      </c>
      <c r="N526" t="str" cm="1">
        <f t="array" ref="N526">_xlfn.IFS( I526= "Rob", "Robusta", I526="Exc","Excelsa",I526="Ara","Arabica",I526="Lib", "Liberica")</f>
        <v>Liberica</v>
      </c>
      <c r="O526" t="str" cm="1">
        <f t="array" ref="O526">_xlfn.IFS(J526="M", "Medium",J526="L","Light",J526="D","Dark")</f>
        <v>Light</v>
      </c>
      <c r="P526" t="str">
        <f>_xlfn.XLOOKUP(C526,customers!$A$1:$A$1001,customers!$I$1:$I$1001,,0)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8">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 I527= "Rob", "Robusta", I527="Exc","Excelsa",I527="Ara","Arabica",I527="Lib", "Liberica")</f>
        <v>Robusta</v>
      </c>
      <c r="O527" t="str" cm="1">
        <f t="array" ref="O527">_xlfn.IFS(J527="M", "Medium",J527="L","Light",J527="D","Dark")</f>
        <v>Dark</v>
      </c>
      <c r="P527" t="str">
        <f>_xlfn.XLOOKUP(C527,customers!$A$1:$A$1001,customers!$I$1:$I$1001,,0)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8">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 I528= "Rob", "Robusta", I528="Exc","Excelsa",I528="Ara","Arabica",I528="Lib", "Liberica")</f>
        <v>Excelsa</v>
      </c>
      <c r="O528" t="str" cm="1">
        <f t="array" ref="O528">_xlfn.IFS(J528="M", "Medium",J528="L","Light",J528="D","Dark")</f>
        <v>Medium</v>
      </c>
      <c r="P528" t="str">
        <f>_xlfn.XLOOKUP(C528,customers!$A$1:$A$1001,customers!$I$1:$I$1001,,0)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8">
        <f>INDEX(products!$A$1:$G$49,MATCH(orders!$D529,products!$A$1:$A$49,0),MATCH(orders!K$1,products!$A$1:$G$1,0))</f>
        <v>0.5</v>
      </c>
      <c r="L529" s="6">
        <f>INDEX(products!$A$1:$G$49,MATCH(orders!$D529,products!$A$1:$A$49,0),MATCH(orders!L$1,products!$A$1:$G$1,0))</f>
        <v>8.25</v>
      </c>
      <c r="M529" s="6">
        <f t="shared" si="8"/>
        <v>41.25</v>
      </c>
      <c r="N529" t="str" cm="1">
        <f t="array" ref="N529">_xlfn.IFS( I529= "Rob", "Robusta", I529="Exc","Excelsa",I529="Ara","Arabica",I529="Lib", "Liberica")</f>
        <v>Excelsa</v>
      </c>
      <c r="O529" t="str" cm="1">
        <f t="array" ref="O529">_xlfn.IFS(J529="M", "Medium",J529="L","Light",J529="D","Dark")</f>
        <v>Medium</v>
      </c>
      <c r="P529" t="str">
        <f>_xlfn.XLOOKUP(C529,customers!$A$1:$A$1001,customers!$I$1:$I$1001,,0)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8">
        <f>INDEX(products!$A$1:$G$49,MATCH(orders!$D530,products!$A$1:$A$49,0),MATCH(orders!K$1,products!$A$1:$G$1,0))</f>
        <v>0.5</v>
      </c>
      <c r="L530" s="6">
        <f>INDEX(products!$A$1:$G$49,MATCH(orders!$D530,products!$A$1:$A$49,0),MATCH(orders!L$1,products!$A$1:$G$1,0))</f>
        <v>8.91</v>
      </c>
      <c r="M530" s="6">
        <f t="shared" si="8"/>
        <v>53.46</v>
      </c>
      <c r="N530" t="str" cm="1">
        <f t="array" ref="N530">_xlfn.IFS( I530= "Rob", "Robusta", I530="Exc","Excelsa",I530="Ara","Arabica",I530="Lib", "Liberica")</f>
        <v>Excelsa</v>
      </c>
      <c r="O530" t="str" cm="1">
        <f t="array" ref="O530">_xlfn.IFS(J530="M", "Medium",J530="L","Light",J530="D","Dark")</f>
        <v>Light</v>
      </c>
      <c r="P530" t="str">
        <f>_xlfn.XLOOKUP(C530,customers!$A$1:$A$1001,customers!$I$1:$I$1001,,0)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8">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 I531= "Rob", "Robusta", I531="Exc","Excelsa",I531="Ara","Arabica",I531="Lib", "Liberica")</f>
        <v>Robusta</v>
      </c>
      <c r="O531" t="str" cm="1">
        <f t="array" ref="O531">_xlfn.IFS(J531="M", "Medium",J531="L","Light",J531="D","Dark")</f>
        <v>Medium</v>
      </c>
      <c r="P531" t="str">
        <f>_xlfn.XLOOKUP(C531,customers!$A$1:$A$1001,customers!$I$1:$I$1001,,0)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8">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 I532= "Rob", "Robusta", I532="Exc","Excelsa",I532="Ara","Arabica",I532="Lib", "Liberica")</f>
        <v>Robusta</v>
      </c>
      <c r="O532" t="str" cm="1">
        <f t="array" ref="O532">_xlfn.IFS(J532="M", "Medium",J532="L","Light",J532="D","Dark")</f>
        <v>Medium</v>
      </c>
      <c r="P532" t="str">
        <f>_xlfn.XLOOKUP(C532,customers!$A$1:$A$1001,customers!$I$1:$I$1001,,0)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8">
        <f>INDEX(products!$A$1:$G$49,MATCH(orders!$D533,products!$A$1:$A$49,0),MATCH(orders!K$1,products!$A$1:$G$1,0))</f>
        <v>1</v>
      </c>
      <c r="L533" s="6">
        <f>INDEX(products!$A$1:$G$49,MATCH(orders!$D533,products!$A$1:$A$49,0),MATCH(orders!L$1,products!$A$1:$G$1,0))</f>
        <v>8.9499999999999993</v>
      </c>
      <c r="M533" s="6">
        <f t="shared" si="8"/>
        <v>44.75</v>
      </c>
      <c r="N533" t="str" cm="1">
        <f t="array" ref="N533">_xlfn.IFS( I533= "Rob", "Robusta", I533="Exc","Excelsa",I533="Ara","Arabica",I533="Lib", "Liberica")</f>
        <v>Robusta</v>
      </c>
      <c r="O533" t="str" cm="1">
        <f t="array" ref="O533">_xlfn.IFS(J533="M", "Medium",J533="L","Light",J533="D","Dark")</f>
        <v>Dark</v>
      </c>
      <c r="P533" t="str">
        <f>_xlfn.XLOOKUP(C533,customers!$A$1:$A$1001,customers!$I$1:$I$1001,,0)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8">
        <f>INDEX(products!$A$1:$G$49,MATCH(orders!$D534,products!$A$1:$A$49,0),MATCH(orders!K$1,products!$A$1:$G$1,0))</f>
        <v>0.5</v>
      </c>
      <c r="L534" s="6">
        <f>INDEX(products!$A$1:$G$49,MATCH(orders!$D534,products!$A$1:$A$49,0),MATCH(orders!L$1,products!$A$1:$G$1,0))</f>
        <v>8.25</v>
      </c>
      <c r="M534" s="6">
        <f t="shared" si="8"/>
        <v>16.5</v>
      </c>
      <c r="N534" t="str" cm="1">
        <f t="array" ref="N534">_xlfn.IFS( I534= "Rob", "Robusta", I534="Exc","Excelsa",I534="Ara","Arabica",I534="Lib", "Liberica")</f>
        <v>Excelsa</v>
      </c>
      <c r="O534" t="str" cm="1">
        <f t="array" ref="O534">_xlfn.IFS(J534="M", "Medium",J534="L","Light",J534="D","Dark")</f>
        <v>Medium</v>
      </c>
      <c r="P534" t="str">
        <f>_xlfn.XLOOKUP(C534,customers!$A$1:$A$1001,customers!$I$1:$I$1001,,0)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8">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 I535= "Rob", "Robusta", I535="Exc","Excelsa",I535="Ara","Arabica",I535="Lib", "Liberica")</f>
        <v>Robusta</v>
      </c>
      <c r="O535" t="str" cm="1">
        <f t="array" ref="O535">_xlfn.IFS(J535="M", "Medium",J535="L","Light",J535="D","Dark")</f>
        <v>Dark</v>
      </c>
      <c r="P535" t="str">
        <f>_xlfn.XLOOKUP(C535,customers!$A$1:$A$1001,customers!$I$1:$I$1001,,0)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8">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 I536= "Rob", "Robusta", I536="Exc","Excelsa",I536="Ara","Arabica",I536="Lib", "Liberica")</f>
        <v>Robusta</v>
      </c>
      <c r="O536" t="str" cm="1">
        <f t="array" ref="O536">_xlfn.IFS(J536="M", "Medium",J536="L","Light",J536="D","Dark")</f>
        <v>Medium</v>
      </c>
      <c r="P536" t="str">
        <f>_xlfn.XLOOKUP(C536,customers!$A$1:$A$1001,customers!$I$1:$I$1001,,0)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8">
        <f>INDEX(products!$A$1:$G$49,MATCH(orders!$D537,products!$A$1:$A$49,0),MATCH(orders!K$1,products!$A$1:$G$1,0))</f>
        <v>0.2</v>
      </c>
      <c r="L537" s="6">
        <f>INDEX(products!$A$1:$G$49,MATCH(orders!$D537,products!$A$1:$A$49,0),MATCH(orders!L$1,products!$A$1:$G$1,0))</f>
        <v>4.7549999999999999</v>
      </c>
      <c r="M537" s="6">
        <f t="shared" si="8"/>
        <v>9.51</v>
      </c>
      <c r="N537" t="str" cm="1">
        <f t="array" ref="N537">_xlfn.IFS( I537= "Rob", "Robusta", I537="Exc","Excelsa",I537="Ara","Arabica",I537="Lib", "Liberica")</f>
        <v>Liberica</v>
      </c>
      <c r="O537" t="str" cm="1">
        <f t="array" ref="O537">_xlfn.IFS(J537="M", "Medium",J537="L","Light",J537="D","Dark")</f>
        <v>Light</v>
      </c>
      <c r="P537" t="str">
        <f>_xlfn.XLOOKUP(C537,customers!$A$1:$A$1001,customers!$I$1:$I$1001,,0)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8">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 I538= "Rob", "Robusta", I538="Exc","Excelsa",I538="Ara","Arabica",I538="Lib", "Liberica")</f>
        <v>Robusta</v>
      </c>
      <c r="O538" t="str" cm="1">
        <f t="array" ref="O538">_xlfn.IFS(J538="M", "Medium",J538="L","Light",J538="D","Dark")</f>
        <v>Dark</v>
      </c>
      <c r="P538" t="str">
        <f>_xlfn.XLOOKUP(C538,customers!$A$1:$A$1001,customers!$I$1:$I$1001,,0)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8">
        <f>INDEX(products!$A$1:$G$49,MATCH(orders!$D539,products!$A$1:$A$49,0),MATCH(orders!K$1,products!$A$1:$G$1,0))</f>
        <v>2.5</v>
      </c>
      <c r="L539" s="6">
        <f>INDEX(products!$A$1:$G$49,MATCH(orders!$D539,products!$A$1:$A$49,0),MATCH(orders!L$1,products!$A$1:$G$1,0))</f>
        <v>27.945</v>
      </c>
      <c r="M539" s="6">
        <f t="shared" si="8"/>
        <v>111.78</v>
      </c>
      <c r="N539" t="str" cm="1">
        <f t="array" ref="N539">_xlfn.IFS( I539= "Rob", "Robusta", I539="Exc","Excelsa",I539="Ara","Arabica",I539="Lib", "Liberica")</f>
        <v>Excelsa</v>
      </c>
      <c r="O539" t="str" cm="1">
        <f t="array" ref="O539">_xlfn.IFS(J539="M", "Medium",J539="L","Light",J539="D","Dark")</f>
        <v>Dark</v>
      </c>
      <c r="P539" t="str">
        <f>_xlfn.XLOOKUP(C539,customers!$A$1:$A$1001,customers!$I$1:$I$1001,,0)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8">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 I540= "Rob", "Robusta", I540="Exc","Excelsa",I540="Ara","Arabica",I540="Lib", "Liberica")</f>
        <v>Robusta</v>
      </c>
      <c r="O540" t="str" cm="1">
        <f t="array" ref="O540">_xlfn.IFS(J540="M", "Medium",J540="L","Light",J540="D","Dark")</f>
        <v>Dark</v>
      </c>
      <c r="P540" t="str">
        <f>_xlfn.XLOOKUP(C540,customers!$A$1:$A$1001,customers!$I$1:$I$1001,,0)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8">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 I541= "Rob", "Robusta", I541="Exc","Excelsa",I541="Ara","Arabica",I541="Lib", "Liberica")</f>
        <v>Robusta</v>
      </c>
      <c r="O541" t="str" cm="1">
        <f t="array" ref="O541">_xlfn.IFS(J541="M", "Medium",J541="L","Light",J541="D","Dark")</f>
        <v>Dark</v>
      </c>
      <c r="P541" t="str">
        <f>_xlfn.XLOOKUP(C541,customers!$A$1:$A$1001,customers!$I$1:$I$1001,,0)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8">
        <f>INDEX(products!$A$1:$G$49,MATCH(orders!$D542,products!$A$1:$A$49,0),MATCH(orders!K$1,products!$A$1:$G$1,0))</f>
        <v>1</v>
      </c>
      <c r="L542" s="6">
        <f>INDEX(products!$A$1:$G$49,MATCH(orders!$D542,products!$A$1:$A$49,0),MATCH(orders!L$1,products!$A$1:$G$1,0))</f>
        <v>15.85</v>
      </c>
      <c r="M542" s="6">
        <f t="shared" si="8"/>
        <v>63.4</v>
      </c>
      <c r="N542" t="str" cm="1">
        <f t="array" ref="N542">_xlfn.IFS( I542= "Rob", "Robusta", I542="Exc","Excelsa",I542="Ara","Arabica",I542="Lib", "Liberica")</f>
        <v>Liberica</v>
      </c>
      <c r="O542" t="str" cm="1">
        <f t="array" ref="O542">_xlfn.IFS(J542="M", "Medium",J542="L","Light",J542="D","Dark")</f>
        <v>Light</v>
      </c>
      <c r="P542" t="str">
        <f>_xlfn.XLOOKUP(C542,customers!$A$1:$A$1001,customers!$I$1:$I$1001,,0)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8">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 I543= "Rob", "Robusta", I543="Exc","Excelsa",I543="Ara","Arabica",I543="Lib", "Liberica")</f>
        <v>Arabica</v>
      </c>
      <c r="O543" t="str" cm="1">
        <f t="array" ref="O543">_xlfn.IFS(J543="M", "Medium",J543="L","Light",J543="D","Dark")</f>
        <v>Dark</v>
      </c>
      <c r="P543" t="str">
        <f>_xlfn.XLOOKUP(C543,customers!$A$1:$A$1001,customers!$I$1:$I$1001,,0)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8">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 I544= "Rob", "Robusta", I544="Exc","Excelsa",I544="Ara","Arabica",I544="Lib", "Liberica")</f>
        <v>Arabica</v>
      </c>
      <c r="O544" t="str" cm="1">
        <f t="array" ref="O544">_xlfn.IFS(J544="M", "Medium",J544="L","Light",J544="D","Dark")</f>
        <v>Medium</v>
      </c>
      <c r="P544" t="str">
        <f>_xlfn.XLOOKUP(C544,customers!$A$1:$A$1001,customers!$I$1:$I$1001,,0)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8">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 I545= "Rob", "Robusta", I545="Exc","Excelsa",I545="Ara","Arabica",I545="Lib", "Liberica")</f>
        <v>Robusta</v>
      </c>
      <c r="O545" t="str" cm="1">
        <f t="array" ref="O545">_xlfn.IFS(J545="M", "Medium",J545="L","Light",J545="D","Dark")</f>
        <v>Light</v>
      </c>
      <c r="P545" t="str">
        <f>_xlfn.XLOOKUP(C545,customers!$A$1:$A$1001,customers!$I$1:$I$1001,,0)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8">
        <f>INDEX(products!$A$1:$G$49,MATCH(orders!$D546,products!$A$1:$A$49,0),MATCH(orders!K$1,products!$A$1:$G$1,0))</f>
        <v>0.5</v>
      </c>
      <c r="L546" s="6">
        <f>INDEX(products!$A$1:$G$49,MATCH(orders!$D546,products!$A$1:$A$49,0),MATCH(orders!L$1,products!$A$1:$G$1,0))</f>
        <v>7.77</v>
      </c>
      <c r="M546" s="6">
        <f t="shared" si="8"/>
        <v>15.54</v>
      </c>
      <c r="N546" t="str" cm="1">
        <f t="array" ref="N546">_xlfn.IFS( I546= "Rob", "Robusta", I546="Exc","Excelsa",I546="Ara","Arabica",I546="Lib", "Liberica")</f>
        <v>Arabica</v>
      </c>
      <c r="O546" t="str" cm="1">
        <f t="array" ref="O546">_xlfn.IFS(J546="M", "Medium",J546="L","Light",J546="D","Dark")</f>
        <v>Light</v>
      </c>
      <c r="P546" t="str">
        <f>_xlfn.XLOOKUP(C546,customers!$A$1:$A$1001,customers!$I$1:$I$1001,,0)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8">
        <f>INDEX(products!$A$1:$G$49,MATCH(orders!$D547,products!$A$1:$A$49,0),MATCH(orders!K$1,products!$A$1:$G$1,0))</f>
        <v>0.2</v>
      </c>
      <c r="L547" s="6">
        <f>INDEX(products!$A$1:$G$49,MATCH(orders!$D547,products!$A$1:$A$49,0),MATCH(orders!L$1,products!$A$1:$G$1,0))</f>
        <v>3.8849999999999998</v>
      </c>
      <c r="M547" s="6">
        <f t="shared" si="8"/>
        <v>15.54</v>
      </c>
      <c r="N547" t="str" cm="1">
        <f t="array" ref="N547">_xlfn.IFS( I547= "Rob", "Robusta", I547="Exc","Excelsa",I547="Ara","Arabica",I547="Lib", "Liberica")</f>
        <v>Liberica</v>
      </c>
      <c r="O547" t="str" cm="1">
        <f t="array" ref="O547">_xlfn.IFS(J547="M", "Medium",J547="L","Light",J547="D","Dark")</f>
        <v>Dark</v>
      </c>
      <c r="P547" t="str">
        <f>_xlfn.XLOOKUP(C547,customers!$A$1:$A$1001,customers!$I$1:$I$1001,,0)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8">
        <f>INDEX(products!$A$1:$G$49,MATCH(orders!$D548,products!$A$1:$A$49,0),MATCH(orders!K$1,products!$A$1:$G$1,0))</f>
        <v>2.5</v>
      </c>
      <c r="L548" s="6">
        <f>INDEX(products!$A$1:$G$49,MATCH(orders!$D548,products!$A$1:$A$49,0),MATCH(orders!L$1,products!$A$1:$G$1,0))</f>
        <v>27.945</v>
      </c>
      <c r="M548" s="6">
        <f t="shared" si="8"/>
        <v>83.835000000000008</v>
      </c>
      <c r="N548" t="str" cm="1">
        <f t="array" ref="N548">_xlfn.IFS( I548= "Rob", "Robusta", I548="Exc","Excelsa",I548="Ara","Arabica",I548="Lib", "Liberica")</f>
        <v>Excelsa</v>
      </c>
      <c r="O548" t="str" cm="1">
        <f t="array" ref="O548">_xlfn.IFS(J548="M", "Medium",J548="L","Light",J548="D","Dark")</f>
        <v>Dark</v>
      </c>
      <c r="P548" t="str">
        <f>_xlfn.XLOOKUP(C548,customers!$A$1:$A$1001,customers!$I$1:$I$1001,,0)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8">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 I549= "Rob", "Robusta", I549="Exc","Excelsa",I549="Ara","Arabica",I549="Lib", "Liberica")</f>
        <v>Robusta</v>
      </c>
      <c r="O549" t="str" cm="1">
        <f t="array" ref="O549">_xlfn.IFS(J549="M", "Medium",J549="L","Light",J549="D","Dark")</f>
        <v>Light</v>
      </c>
      <c r="P549" t="str">
        <f>_xlfn.XLOOKUP(C549,customers!$A$1:$A$1001,customers!$I$1:$I$1001,,0)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8">
        <f>INDEX(products!$A$1:$G$49,MATCH(orders!$D550,products!$A$1:$A$49,0),MATCH(orders!K$1,products!$A$1:$G$1,0))</f>
        <v>0.2</v>
      </c>
      <c r="L550" s="6">
        <f>INDEX(products!$A$1:$G$49,MATCH(orders!$D550,products!$A$1:$A$49,0),MATCH(orders!L$1,products!$A$1:$G$1,0))</f>
        <v>4.4550000000000001</v>
      </c>
      <c r="M550" s="6">
        <f t="shared" si="8"/>
        <v>13.365</v>
      </c>
      <c r="N550" t="str" cm="1">
        <f t="array" ref="N550">_xlfn.IFS( I550= "Rob", "Robusta", I550="Exc","Excelsa",I550="Ara","Arabica",I550="Lib", "Liberica")</f>
        <v>Excelsa</v>
      </c>
      <c r="O550" t="str" cm="1">
        <f t="array" ref="O550">_xlfn.IFS(J550="M", "Medium",J550="L","Light",J550="D","Dark")</f>
        <v>Light</v>
      </c>
      <c r="P550" t="str">
        <f>_xlfn.XLOOKUP(C550,customers!$A$1:$A$1001,customers!$I$1:$I$1001,,0)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8">
        <f>INDEX(products!$A$1:$G$49,MATCH(orders!$D551,products!$A$1:$A$49,0),MATCH(orders!K$1,products!$A$1:$G$1,0))</f>
        <v>0.2</v>
      </c>
      <c r="L551" s="6">
        <f>INDEX(products!$A$1:$G$49,MATCH(orders!$D551,products!$A$1:$A$49,0),MATCH(orders!L$1,products!$A$1:$G$1,0))</f>
        <v>4.4550000000000001</v>
      </c>
      <c r="M551" s="6">
        <f t="shared" si="8"/>
        <v>17.82</v>
      </c>
      <c r="N551" t="str" cm="1">
        <f t="array" ref="N551">_xlfn.IFS( I551= "Rob", "Robusta", I551="Exc","Excelsa",I551="Ara","Arabica",I551="Lib", "Liberica")</f>
        <v>Excelsa</v>
      </c>
      <c r="O551" t="str" cm="1">
        <f t="array" ref="O551">_xlfn.IFS(J551="M", "Medium",J551="L","Light",J551="D","Dark")</f>
        <v>Light</v>
      </c>
      <c r="P551" t="str">
        <f>_xlfn.XLOOKUP(C551,customers!$A$1:$A$1001,customers!$I$1:$I$1001,,0)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8">
        <f>INDEX(products!$A$1:$G$49,MATCH(orders!$D552,products!$A$1:$A$49,0),MATCH(orders!K$1,products!$A$1:$G$1,0))</f>
        <v>0.2</v>
      </c>
      <c r="L552" s="6">
        <f>INDEX(products!$A$1:$G$49,MATCH(orders!$D552,products!$A$1:$A$49,0),MATCH(orders!L$1,products!$A$1:$G$1,0))</f>
        <v>3.8849999999999998</v>
      </c>
      <c r="M552" s="6">
        <f t="shared" si="8"/>
        <v>23.31</v>
      </c>
      <c r="N552" t="str" cm="1">
        <f t="array" ref="N552">_xlfn.IFS( I552= "Rob", "Robusta", I552="Exc","Excelsa",I552="Ara","Arabica",I552="Lib", "Liberica")</f>
        <v>Liberica</v>
      </c>
      <c r="O552" t="str" cm="1">
        <f t="array" ref="O552">_xlfn.IFS(J552="M", "Medium",J552="L","Light",J552="D","Dark")</f>
        <v>Dark</v>
      </c>
      <c r="P552" t="str">
        <f>_xlfn.XLOOKUP(C552,customers!$A$1:$A$1001,customers!$I$1:$I$1001,,0)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8">
        <f>INDEX(products!$A$1:$G$49,MATCH(orders!$D553,products!$A$1:$A$49,0),MATCH(orders!K$1,products!$A$1:$G$1,0))</f>
        <v>0.2</v>
      </c>
      <c r="L553" s="6">
        <f>INDEX(products!$A$1:$G$49,MATCH(orders!$D553,products!$A$1:$A$49,0),MATCH(orders!L$1,products!$A$1:$G$1,0))</f>
        <v>3.645</v>
      </c>
      <c r="M553" s="6">
        <f t="shared" si="8"/>
        <v>7.29</v>
      </c>
      <c r="N553" t="str" cm="1">
        <f t="array" ref="N553">_xlfn.IFS( I553= "Rob", "Robusta", I553="Exc","Excelsa",I553="Ara","Arabica",I553="Lib", "Liberica")</f>
        <v>Excelsa</v>
      </c>
      <c r="O553" t="str" cm="1">
        <f t="array" ref="O553">_xlfn.IFS(J553="M", "Medium",J553="L","Light",J553="D","Dark")</f>
        <v>Dark</v>
      </c>
      <c r="P553" t="str">
        <f>_xlfn.XLOOKUP(C553,customers!$A$1:$A$1001,customers!$I$1:$I$1001,,0)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8">
        <f>INDEX(products!$A$1:$G$49,MATCH(orders!$D554,products!$A$1:$A$49,0),MATCH(orders!K$1,products!$A$1:$G$1,0))</f>
        <v>0.2</v>
      </c>
      <c r="L554" s="6">
        <f>INDEX(products!$A$1:$G$49,MATCH(orders!$D554,products!$A$1:$A$49,0),MATCH(orders!L$1,products!$A$1:$G$1,0))</f>
        <v>4.4550000000000001</v>
      </c>
      <c r="M554" s="6">
        <f t="shared" si="8"/>
        <v>17.82</v>
      </c>
      <c r="N554" t="str" cm="1">
        <f t="array" ref="N554">_xlfn.IFS( I554= "Rob", "Robusta", I554="Exc","Excelsa",I554="Ara","Arabica",I554="Lib", "Liberica")</f>
        <v>Excelsa</v>
      </c>
      <c r="O554" t="str" cm="1">
        <f t="array" ref="O554">_xlfn.IFS(J554="M", "Medium",J554="L","Light",J554="D","Dark")</f>
        <v>Light</v>
      </c>
      <c r="P554" t="str">
        <f>_xlfn.XLOOKUP(C554,customers!$A$1:$A$1001,customers!$I$1:$I$1001,,0)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8">
        <f>INDEX(products!$A$1:$G$49,MATCH(orders!$D555,products!$A$1:$A$49,0),MATCH(orders!K$1,products!$A$1:$G$1,0))</f>
        <v>1</v>
      </c>
      <c r="L555" s="6">
        <f>INDEX(products!$A$1:$G$49,MATCH(orders!$D555,products!$A$1:$A$49,0),MATCH(orders!L$1,products!$A$1:$G$1,0))</f>
        <v>13.75</v>
      </c>
      <c r="M555" s="6">
        <f t="shared" si="8"/>
        <v>68.75</v>
      </c>
      <c r="N555" t="str" cm="1">
        <f t="array" ref="N555">_xlfn.IFS( I555= "Rob", "Robusta", I555="Exc","Excelsa",I555="Ara","Arabica",I555="Lib", "Liberica")</f>
        <v>Excelsa</v>
      </c>
      <c r="O555" t="str" cm="1">
        <f t="array" ref="O555">_xlfn.IFS(J555="M", "Medium",J555="L","Light",J555="D","Dark")</f>
        <v>Medium</v>
      </c>
      <c r="P555" t="str">
        <f>_xlfn.XLOOKUP(C555,customers!$A$1:$A$1001,customers!$I$1:$I$1001,,0)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8">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 I556= "Rob", "Robusta", I556="Exc","Excelsa",I556="Ara","Arabica",I556="Lib", "Liberica")</f>
        <v>Robusta</v>
      </c>
      <c r="O556" t="str" cm="1">
        <f t="array" ref="O556">_xlfn.IFS(J556="M", "Medium",J556="L","Light",J556="D","Dark")</f>
        <v>Light</v>
      </c>
      <c r="P556" t="str">
        <f>_xlfn.XLOOKUP(C556,customers!$A$1:$A$1001,customers!$I$1:$I$1001,,0)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8">
        <f>INDEX(products!$A$1:$G$49,MATCH(orders!$D557,products!$A$1:$A$49,0),MATCH(orders!K$1,products!$A$1:$G$1,0))</f>
        <v>1</v>
      </c>
      <c r="L557" s="6">
        <f>INDEX(products!$A$1:$G$49,MATCH(orders!$D557,products!$A$1:$A$49,0),MATCH(orders!L$1,products!$A$1:$G$1,0))</f>
        <v>13.75</v>
      </c>
      <c r="M557" s="6">
        <f t="shared" si="8"/>
        <v>82.5</v>
      </c>
      <c r="N557" t="str" cm="1">
        <f t="array" ref="N557">_xlfn.IFS( I557= "Rob", "Robusta", I557="Exc","Excelsa",I557="Ara","Arabica",I557="Lib", "Liberica")</f>
        <v>Excelsa</v>
      </c>
      <c r="O557" t="str" cm="1">
        <f t="array" ref="O557">_xlfn.IFS(J557="M", "Medium",J557="L","Light",J557="D","Dark")</f>
        <v>Medium</v>
      </c>
      <c r="P557" t="str">
        <f>_xlfn.XLOOKUP(C557,customers!$A$1:$A$1001,customers!$I$1:$I$1001,,0)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8">
        <f>INDEX(products!$A$1:$G$49,MATCH(orders!$D558,products!$A$1:$A$49,0),MATCH(orders!K$1,products!$A$1:$G$1,0))</f>
        <v>0.2</v>
      </c>
      <c r="L558" s="6">
        <f>INDEX(products!$A$1:$G$49,MATCH(orders!$D558,products!$A$1:$A$49,0),MATCH(orders!L$1,products!$A$1:$G$1,0))</f>
        <v>4.3650000000000002</v>
      </c>
      <c r="M558" s="6">
        <f t="shared" si="8"/>
        <v>8.73</v>
      </c>
      <c r="N558" t="str" cm="1">
        <f t="array" ref="N558">_xlfn.IFS( I558= "Rob", "Robusta", I558="Exc","Excelsa",I558="Ara","Arabica",I558="Lib", "Liberica")</f>
        <v>Liberica</v>
      </c>
      <c r="O558" t="str" cm="1">
        <f t="array" ref="O558">_xlfn.IFS(J558="M", "Medium",J558="L","Light",J558="D","Dark")</f>
        <v>Medium</v>
      </c>
      <c r="P558" t="str">
        <f>_xlfn.XLOOKUP(C558,customers!$A$1:$A$1001,customers!$I$1:$I$1001,,0)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8">
        <f>INDEX(products!$A$1:$G$49,MATCH(orders!$D559,products!$A$1:$A$49,0),MATCH(orders!K$1,products!$A$1:$G$1,0))</f>
        <v>1</v>
      </c>
      <c r="L559" s="6">
        <f>INDEX(products!$A$1:$G$49,MATCH(orders!$D559,products!$A$1:$A$49,0),MATCH(orders!L$1,products!$A$1:$G$1,0))</f>
        <v>14.85</v>
      </c>
      <c r="M559" s="6">
        <f t="shared" si="8"/>
        <v>59.4</v>
      </c>
      <c r="N559" t="str" cm="1">
        <f t="array" ref="N559">_xlfn.IFS( I559= "Rob", "Robusta", I559="Exc","Excelsa",I559="Ara","Arabica",I559="Lib", "Liberica")</f>
        <v>Excelsa</v>
      </c>
      <c r="O559" t="str" cm="1">
        <f t="array" ref="O559">_xlfn.IFS(J559="M", "Medium",J559="L","Light",J559="D","Dark")</f>
        <v>Light</v>
      </c>
      <c r="P559" t="str">
        <f>_xlfn.XLOOKUP(C559,customers!$A$1:$A$1001,customers!$I$1:$I$1001,,0)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8">
        <f>INDEX(products!$A$1:$G$49,MATCH(orders!$D560,products!$A$1:$A$49,0),MATCH(orders!K$1,products!$A$1:$G$1,0))</f>
        <v>0.2</v>
      </c>
      <c r="L560" s="6">
        <f>INDEX(products!$A$1:$G$49,MATCH(orders!$D560,products!$A$1:$A$49,0),MATCH(orders!L$1,products!$A$1:$G$1,0))</f>
        <v>3.8849999999999998</v>
      </c>
      <c r="M560" s="6">
        <f t="shared" si="8"/>
        <v>15.54</v>
      </c>
      <c r="N560" t="str" cm="1">
        <f t="array" ref="N560">_xlfn.IFS( I560= "Rob", "Robusta", I560="Exc","Excelsa",I560="Ara","Arabica",I560="Lib", "Liberica")</f>
        <v>Liberica</v>
      </c>
      <c r="O560" t="str" cm="1">
        <f t="array" ref="O560">_xlfn.IFS(J560="M", "Medium",J560="L","Light",J560="D","Dark")</f>
        <v>Dark</v>
      </c>
      <c r="P560" t="str">
        <f>_xlfn.XLOOKUP(C560,customers!$A$1:$A$1001,customers!$I$1:$I$1001,,0)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8">
        <f>INDEX(products!$A$1:$G$49,MATCH(orders!$D561,products!$A$1:$A$49,0),MATCH(orders!K$1,products!$A$1:$G$1,0))</f>
        <v>1</v>
      </c>
      <c r="L561" s="6">
        <f>INDEX(products!$A$1:$G$49,MATCH(orders!$D561,products!$A$1:$A$49,0),MATCH(orders!L$1,products!$A$1:$G$1,0))</f>
        <v>12.95</v>
      </c>
      <c r="M561" s="6">
        <f t="shared" si="8"/>
        <v>38.849999999999994</v>
      </c>
      <c r="N561" t="str" cm="1">
        <f t="array" ref="N561">_xlfn.IFS( I561= "Rob", "Robusta", I561="Exc","Excelsa",I561="Ara","Arabica",I561="Lib", "Liberica")</f>
        <v>Arabica</v>
      </c>
      <c r="O561" t="str" cm="1">
        <f t="array" ref="O561">_xlfn.IFS(J561="M", "Medium",J561="L","Light",J561="D","Dark")</f>
        <v>Light</v>
      </c>
      <c r="P561" t="str">
        <f>_xlfn.XLOOKUP(C561,customers!$A$1:$A$1001,customers!$I$1:$I$1001,,0)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8">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 I562= "Rob", "Robusta", I562="Exc","Excelsa",I562="Ara","Arabica",I562="Lib", "Liberica")</f>
        <v>Excelsa</v>
      </c>
      <c r="O562" t="str" cm="1">
        <f t="array" ref="O562">_xlfn.IFS(J562="M", "Medium",J562="L","Light",J562="D","Dark")</f>
        <v>Medium</v>
      </c>
      <c r="P562" t="str">
        <f>_xlfn.XLOOKUP(C562,customers!$A$1:$A$1001,customers!$I$1:$I$1001,,0)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8">
        <f>INDEX(products!$A$1:$G$49,MATCH(orders!$D563,products!$A$1:$A$49,0),MATCH(orders!K$1,products!$A$1:$G$1,0))</f>
        <v>0.2</v>
      </c>
      <c r="L563" s="6">
        <f>INDEX(products!$A$1:$G$49,MATCH(orders!$D563,products!$A$1:$A$49,0),MATCH(orders!L$1,products!$A$1:$G$1,0))</f>
        <v>2.9849999999999999</v>
      </c>
      <c r="M563" s="6">
        <f t="shared" si="8"/>
        <v>17.91</v>
      </c>
      <c r="N563" t="str" cm="1">
        <f t="array" ref="N563">_xlfn.IFS( I563= "Rob", "Robusta", I563="Exc","Excelsa",I563="Ara","Arabica",I563="Lib", "Liberica")</f>
        <v>Arabica</v>
      </c>
      <c r="O563" t="str" cm="1">
        <f t="array" ref="O563">_xlfn.IFS(J563="M", "Medium",J563="L","Light",J563="D","Dark")</f>
        <v>Dark</v>
      </c>
      <c r="P563" t="str">
        <f>_xlfn.XLOOKUP(C563,customers!$A$1:$A$1001,customers!$I$1:$I$1001,,0)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8">
        <f>INDEX(products!$A$1:$G$49,MATCH(orders!$D564,products!$A$1:$A$49,0),MATCH(orders!K$1,products!$A$1:$G$1,0))</f>
        <v>0.2</v>
      </c>
      <c r="L564" s="6">
        <f>INDEX(products!$A$1:$G$49,MATCH(orders!$D564,products!$A$1:$A$49,0),MATCH(orders!L$1,products!$A$1:$G$1,0))</f>
        <v>4.7549999999999999</v>
      </c>
      <c r="M564" s="6">
        <f t="shared" si="8"/>
        <v>28.53</v>
      </c>
      <c r="N564" t="str" cm="1">
        <f t="array" ref="N564">_xlfn.IFS( I564= "Rob", "Robusta", I564="Exc","Excelsa",I564="Ara","Arabica",I564="Lib", "Liberica")</f>
        <v>Liberica</v>
      </c>
      <c r="O564" t="str" cm="1">
        <f t="array" ref="O564">_xlfn.IFS(J564="M", "Medium",J564="L","Light",J564="D","Dark")</f>
        <v>Light</v>
      </c>
      <c r="P564" t="str">
        <f>_xlfn.XLOOKUP(C564,customers!$A$1:$A$1001,customers!$I$1:$I$1001,,0)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8">
        <f>INDEX(products!$A$1:$G$49,MATCH(orders!$D565,products!$A$1:$A$49,0),MATCH(orders!K$1,products!$A$1:$G$1,0))</f>
        <v>1</v>
      </c>
      <c r="L565" s="6">
        <f>INDEX(products!$A$1:$G$49,MATCH(orders!$D565,products!$A$1:$A$49,0),MATCH(orders!L$1,products!$A$1:$G$1,0))</f>
        <v>13.75</v>
      </c>
      <c r="M565" s="6">
        <f t="shared" si="8"/>
        <v>82.5</v>
      </c>
      <c r="N565" t="str" cm="1">
        <f t="array" ref="N565">_xlfn.IFS( I565= "Rob", "Robusta", I565="Exc","Excelsa",I565="Ara","Arabica",I565="Lib", "Liberica")</f>
        <v>Excelsa</v>
      </c>
      <c r="O565" t="str" cm="1">
        <f t="array" ref="O565">_xlfn.IFS(J565="M", "Medium",J565="L","Light",J565="D","Dark")</f>
        <v>Medium</v>
      </c>
      <c r="P565" t="str">
        <f>_xlfn.XLOOKUP(C565,customers!$A$1:$A$1001,customers!$I$1:$I$1001,,0)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8">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 I566= "Rob", "Robusta", I566="Exc","Excelsa",I566="Ara","Arabica",I566="Lib", "Liberica")</f>
        <v>Robusta</v>
      </c>
      <c r="O566" t="str" cm="1">
        <f t="array" ref="O566">_xlfn.IFS(J566="M", "Medium",J566="L","Light",J566="D","Dark")</f>
        <v>Light</v>
      </c>
      <c r="P566" t="str">
        <f>_xlfn.XLOOKUP(C566,customers!$A$1:$A$1001,customers!$I$1:$I$1001,,0)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8">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 I567= "Rob", "Robusta", I567="Exc","Excelsa",I567="Ara","Arabica",I567="Lib", "Liberica")</f>
        <v>Robusta</v>
      </c>
      <c r="O567" t="str" cm="1">
        <f t="array" ref="O567">_xlfn.IFS(J567="M", "Medium",J567="L","Light",J567="D","Dark")</f>
        <v>Dark</v>
      </c>
      <c r="P567" t="str">
        <f>_xlfn.XLOOKUP(C567,customers!$A$1:$A$1001,customers!$I$1:$I$1001,,0)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8">
        <f>INDEX(products!$A$1:$G$49,MATCH(orders!$D568,products!$A$1:$A$49,0),MATCH(orders!K$1,products!$A$1:$G$1,0))</f>
        <v>0.2</v>
      </c>
      <c r="L568" s="6">
        <f>INDEX(products!$A$1:$G$49,MATCH(orders!$D568,products!$A$1:$A$49,0),MATCH(orders!L$1,products!$A$1:$G$1,0))</f>
        <v>3.375</v>
      </c>
      <c r="M568" s="6">
        <f t="shared" si="8"/>
        <v>20.25</v>
      </c>
      <c r="N568" t="str" cm="1">
        <f t="array" ref="N568">_xlfn.IFS( I568= "Rob", "Robusta", I568="Exc","Excelsa",I568="Ara","Arabica",I568="Lib", "Liberica")</f>
        <v>Arabica</v>
      </c>
      <c r="O568" t="str" cm="1">
        <f t="array" ref="O568">_xlfn.IFS(J568="M", "Medium",J568="L","Light",J568="D","Dark")</f>
        <v>Medium</v>
      </c>
      <c r="P568" t="str">
        <f>_xlfn.XLOOKUP(C568,customers!$A$1:$A$1001,customers!$I$1:$I$1001,,0)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8">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 I569= "Rob", "Robusta", I569="Exc","Excelsa",I569="Ara","Arabica",I569="Lib", "Liberica")</f>
        <v>Robusta</v>
      </c>
      <c r="O569" t="str" cm="1">
        <f t="array" ref="O569">_xlfn.IFS(J569="M", "Medium",J569="L","Light",J569="D","Dark")</f>
        <v>Light</v>
      </c>
      <c r="P569" t="str">
        <f>_xlfn.XLOOKUP(C569,customers!$A$1:$A$1001,customers!$I$1:$I$1001,,0)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8">
        <f>INDEX(products!$A$1:$G$49,MATCH(orders!$D570,products!$A$1:$A$49,0),MATCH(orders!K$1,products!$A$1:$G$1,0))</f>
        <v>0.2</v>
      </c>
      <c r="L570" s="6">
        <f>INDEX(products!$A$1:$G$49,MATCH(orders!$D570,products!$A$1:$A$49,0),MATCH(orders!L$1,products!$A$1:$G$1,0))</f>
        <v>4.7549999999999999</v>
      </c>
      <c r="M570" s="6">
        <f t="shared" si="8"/>
        <v>19.02</v>
      </c>
      <c r="N570" t="str" cm="1">
        <f t="array" ref="N570">_xlfn.IFS( I570= "Rob", "Robusta", I570="Exc","Excelsa",I570="Ara","Arabica",I570="Lib", "Liberica")</f>
        <v>Liberica</v>
      </c>
      <c r="O570" t="str" cm="1">
        <f t="array" ref="O570">_xlfn.IFS(J570="M", "Medium",J570="L","Light",J570="D","Dark")</f>
        <v>Light</v>
      </c>
      <c r="P570" t="str">
        <f>_xlfn.XLOOKUP(C570,customers!$A$1:$A$1001,customers!$I$1:$I$1001,,0)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8">
        <f>INDEX(products!$A$1:$G$49,MATCH(orders!$D571,products!$A$1:$A$49,0),MATCH(orders!K$1,products!$A$1:$G$1,0))</f>
        <v>2.5</v>
      </c>
      <c r="L571" s="6">
        <f>INDEX(products!$A$1:$G$49,MATCH(orders!$D571,products!$A$1:$A$49,0),MATCH(orders!L$1,products!$A$1:$G$1,0))</f>
        <v>22.884999999999998</v>
      </c>
      <c r="M571" s="6">
        <f t="shared" si="8"/>
        <v>137.31</v>
      </c>
      <c r="N571" t="str" cm="1">
        <f t="array" ref="N571">_xlfn.IFS( I571= "Rob", "Robusta", I571="Exc","Excelsa",I571="Ara","Arabica",I571="Lib", "Liberica")</f>
        <v>Arabica</v>
      </c>
      <c r="O571" t="str" cm="1">
        <f t="array" ref="O571">_xlfn.IFS(J571="M", "Medium",J571="L","Light",J571="D","Dark")</f>
        <v>Dark</v>
      </c>
      <c r="P571" t="str">
        <f>_xlfn.XLOOKUP(C571,customers!$A$1:$A$1001,customers!$I$1:$I$1001,,0)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8">
        <f>INDEX(products!$A$1:$G$49,MATCH(orders!$D572,products!$A$1:$A$49,0),MATCH(orders!K$1,products!$A$1:$G$1,0))</f>
        <v>0.5</v>
      </c>
      <c r="L572" s="6">
        <f>INDEX(products!$A$1:$G$49,MATCH(orders!$D572,products!$A$1:$A$49,0),MATCH(orders!L$1,products!$A$1:$G$1,0))</f>
        <v>6.75</v>
      </c>
      <c r="M572" s="6">
        <f t="shared" si="8"/>
        <v>27</v>
      </c>
      <c r="N572" t="str" cm="1">
        <f t="array" ref="N572">_xlfn.IFS( I572= "Rob", "Robusta", I572="Exc","Excelsa",I572="Ara","Arabica",I572="Lib", "Liberica")</f>
        <v>Arabica</v>
      </c>
      <c r="O572" t="str" cm="1">
        <f t="array" ref="O572">_xlfn.IFS(J572="M", "Medium",J572="L","Light",J572="D","Dark")</f>
        <v>Medium</v>
      </c>
      <c r="P572" t="str">
        <f>_xlfn.XLOOKUP(C572,customers!$A$1:$A$1001,customers!$I$1:$I$1001,,0)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8">
        <f>INDEX(products!$A$1:$G$49,MATCH(orders!$D573,products!$A$1:$A$49,0),MATCH(orders!K$1,products!$A$1:$G$1,0))</f>
        <v>0.5</v>
      </c>
      <c r="L573" s="6">
        <f>INDEX(products!$A$1:$G$49,MATCH(orders!$D573,products!$A$1:$A$49,0),MATCH(orders!L$1,products!$A$1:$G$1,0))</f>
        <v>8.91</v>
      </c>
      <c r="M573" s="6">
        <f t="shared" si="8"/>
        <v>35.64</v>
      </c>
      <c r="N573" t="str" cm="1">
        <f t="array" ref="N573">_xlfn.IFS( I573= "Rob", "Robusta", I573="Exc","Excelsa",I573="Ara","Arabica",I573="Lib", "Liberica")</f>
        <v>Excelsa</v>
      </c>
      <c r="O573" t="str" cm="1">
        <f t="array" ref="O573">_xlfn.IFS(J573="M", "Medium",J573="L","Light",J573="D","Dark")</f>
        <v>Light</v>
      </c>
      <c r="P573" t="str">
        <f>_xlfn.XLOOKUP(C573,customers!$A$1:$A$1001,customers!$I$1:$I$1001,,0)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8">
        <f>INDEX(products!$A$1:$G$49,MATCH(orders!$D574,products!$A$1:$A$49,0),MATCH(orders!K$1,products!$A$1:$G$1,0))</f>
        <v>0.2</v>
      </c>
      <c r="L574" s="6">
        <f>INDEX(products!$A$1:$G$49,MATCH(orders!$D574,products!$A$1:$A$49,0),MATCH(orders!L$1,products!$A$1:$G$1,0))</f>
        <v>2.9849999999999999</v>
      </c>
      <c r="M574" s="6">
        <f t="shared" si="8"/>
        <v>5.97</v>
      </c>
      <c r="N574" t="str" cm="1">
        <f t="array" ref="N574">_xlfn.IFS( I574= "Rob", "Robusta", I574="Exc","Excelsa",I574="Ara","Arabica",I574="Lib", "Liberica")</f>
        <v>Arabica</v>
      </c>
      <c r="O574" t="str" cm="1">
        <f t="array" ref="O574">_xlfn.IFS(J574="M", "Medium",J574="L","Light",J574="D","Dark")</f>
        <v>Dark</v>
      </c>
      <c r="P574" t="str">
        <f>_xlfn.XLOOKUP(C574,customers!$A$1:$A$1001,customers!$I$1:$I$1001,,0)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8">
        <f>INDEX(products!$A$1:$G$49,MATCH(orders!$D575,products!$A$1:$A$49,0),MATCH(orders!K$1,products!$A$1:$G$1,0))</f>
        <v>1</v>
      </c>
      <c r="L575" s="6">
        <f>INDEX(products!$A$1:$G$49,MATCH(orders!$D575,products!$A$1:$A$49,0),MATCH(orders!L$1,products!$A$1:$G$1,0))</f>
        <v>11.25</v>
      </c>
      <c r="M575" s="6">
        <f t="shared" si="8"/>
        <v>67.5</v>
      </c>
      <c r="N575" t="str" cm="1">
        <f t="array" ref="N575">_xlfn.IFS( I575= "Rob", "Robusta", I575="Exc","Excelsa",I575="Ara","Arabica",I575="Lib", "Liberica")</f>
        <v>Arabica</v>
      </c>
      <c r="O575" t="str" cm="1">
        <f t="array" ref="O575">_xlfn.IFS(J575="M", "Medium",J575="L","Light",J575="D","Dark")</f>
        <v>Medium</v>
      </c>
      <c r="P575" t="str">
        <f>_xlfn.XLOOKUP(C575,customers!$A$1:$A$1001,customers!$I$1:$I$1001,,0)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8">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 I576= "Rob", "Robusta", I576="Exc","Excelsa",I576="Ara","Arabica",I576="Lib", "Liberica")</f>
        <v>Robusta</v>
      </c>
      <c r="O576" t="str" cm="1">
        <f t="array" ref="O576">_xlfn.IFS(J576="M", "Medium",J576="L","Light",J576="D","Dark")</f>
        <v>Light</v>
      </c>
      <c r="P576" t="str">
        <f>_xlfn.XLOOKUP(C576,customers!$A$1:$A$1001,customers!$I$1:$I$1001,,0)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8">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 I577= "Rob", "Robusta", I577="Exc","Excelsa",I577="Ara","Arabica",I577="Lib", "Liberica")</f>
        <v>Liberica</v>
      </c>
      <c r="O577" t="str" cm="1">
        <f t="array" ref="O577">_xlfn.IFS(J577="M", "Medium",J577="L","Light",J577="D","Dark")</f>
        <v>Medium</v>
      </c>
      <c r="P577" t="str">
        <f>_xlfn.XLOOKUP(C577,customers!$A$1:$A$1001,customers!$I$1:$I$1001,,0)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8">
        <f>INDEX(products!$A$1:$G$49,MATCH(orders!$D578,products!$A$1:$A$49,0),MATCH(orders!K$1,products!$A$1:$G$1,0))</f>
        <v>0.2</v>
      </c>
      <c r="L578" s="6">
        <f>INDEX(products!$A$1:$G$49,MATCH(orders!$D578,products!$A$1:$A$49,0),MATCH(orders!L$1,products!$A$1:$G$1,0))</f>
        <v>2.9849999999999999</v>
      </c>
      <c r="M578" s="6">
        <f t="shared" ref="M578:M641" si="9">L578*E578</f>
        <v>17.91</v>
      </c>
      <c r="N578" t="str" cm="1">
        <f t="array" ref="N578">_xlfn.IFS( I578= "Rob", "Robusta", I578="Exc","Excelsa",I578="Ara","Arabica",I578="Lib", "Liberica")</f>
        <v>Arabica</v>
      </c>
      <c r="O578" t="str" cm="1">
        <f t="array" ref="O578">_xlfn.IFS(J578="M", "Medium",J578="L","Light",J578="D","Dark")</f>
        <v>Dark</v>
      </c>
      <c r="P578" t="str">
        <f>_xlfn.XLOOKUP(C578,customers!$A$1:$A$1001,customers!$I$1:$I$1001,,0)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8">
        <f>INDEX(products!$A$1:$G$49,MATCH(orders!$D579,products!$A$1:$A$49,0),MATCH(orders!K$1,products!$A$1:$G$1,0))</f>
        <v>1</v>
      </c>
      <c r="L579" s="6">
        <f>INDEX(products!$A$1:$G$49,MATCH(orders!$D579,products!$A$1:$A$49,0),MATCH(orders!L$1,products!$A$1:$G$1,0))</f>
        <v>14.55</v>
      </c>
      <c r="M579" s="6">
        <f t="shared" si="9"/>
        <v>58.2</v>
      </c>
      <c r="N579" t="str" cm="1">
        <f t="array" ref="N579">_xlfn.IFS( I579= "Rob", "Robusta", I579="Exc","Excelsa",I579="Ara","Arabica",I579="Lib", "Liberica")</f>
        <v>Liberica</v>
      </c>
      <c r="O579" t="str" cm="1">
        <f t="array" ref="O579">_xlfn.IFS(J579="M", "Medium",J579="L","Light",J579="D","Dark")</f>
        <v>Medium</v>
      </c>
      <c r="P579" t="str">
        <f>_xlfn.XLOOKUP(C579,customers!$A$1:$A$1001,customers!$I$1:$I$1001,,0)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8">
        <f>INDEX(products!$A$1:$G$49,MATCH(orders!$D580,products!$A$1:$A$49,0),MATCH(orders!K$1,products!$A$1:$G$1,0))</f>
        <v>0.2</v>
      </c>
      <c r="L580" s="6">
        <f>INDEX(products!$A$1:$G$49,MATCH(orders!$D580,products!$A$1:$A$49,0),MATCH(orders!L$1,products!$A$1:$G$1,0))</f>
        <v>4.4550000000000001</v>
      </c>
      <c r="M580" s="6">
        <f t="shared" si="9"/>
        <v>13.365</v>
      </c>
      <c r="N580" t="str" cm="1">
        <f t="array" ref="N580">_xlfn.IFS( I580= "Rob", "Robusta", I580="Exc","Excelsa",I580="Ara","Arabica",I580="Lib", "Liberica")</f>
        <v>Excelsa</v>
      </c>
      <c r="O580" t="str" cm="1">
        <f t="array" ref="O580">_xlfn.IFS(J580="M", "Medium",J580="L","Light",J580="D","Dark")</f>
        <v>Light</v>
      </c>
      <c r="P580" t="str">
        <f>_xlfn.XLOOKUP(C580,customers!$A$1:$A$1001,customers!$I$1:$I$1001,,0)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8">
        <f>INDEX(products!$A$1:$G$49,MATCH(orders!$D581,products!$A$1:$A$49,0),MATCH(orders!K$1,products!$A$1:$G$1,0))</f>
        <v>0.5</v>
      </c>
      <c r="L581" s="6">
        <f>INDEX(products!$A$1:$G$49,MATCH(orders!$D581,products!$A$1:$A$49,0),MATCH(orders!L$1,products!$A$1:$G$1,0))</f>
        <v>6.75</v>
      </c>
      <c r="M581" s="6">
        <f t="shared" si="9"/>
        <v>33.75</v>
      </c>
      <c r="N581" t="str" cm="1">
        <f t="array" ref="N581">_xlfn.IFS( I581= "Rob", "Robusta", I581="Exc","Excelsa",I581="Ara","Arabica",I581="Lib", "Liberica")</f>
        <v>Arabica</v>
      </c>
      <c r="O581" t="str" cm="1">
        <f t="array" ref="O581">_xlfn.IFS(J581="M", "Medium",J581="L","Light",J581="D","Dark")</f>
        <v>Medium</v>
      </c>
      <c r="P581" t="str">
        <f>_xlfn.XLOOKUP(C581,customers!$A$1:$A$1001,customers!$I$1:$I$1001,,0)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8">
        <f>INDEX(products!$A$1:$G$49,MATCH(orders!$D582,products!$A$1:$A$49,0),MATCH(orders!K$1,products!$A$1:$G$1,0))</f>
        <v>1</v>
      </c>
      <c r="L582" s="6">
        <f>INDEX(products!$A$1:$G$49,MATCH(orders!$D582,products!$A$1:$A$49,0),MATCH(orders!L$1,products!$A$1:$G$1,0))</f>
        <v>14.85</v>
      </c>
      <c r="M582" s="6">
        <f t="shared" si="9"/>
        <v>44.55</v>
      </c>
      <c r="N582" t="str" cm="1">
        <f t="array" ref="N582">_xlfn.IFS( I582= "Rob", "Robusta", I582="Exc","Excelsa",I582="Ara","Arabica",I582="Lib", "Liberica")</f>
        <v>Excelsa</v>
      </c>
      <c r="O582" t="str" cm="1">
        <f t="array" ref="O582">_xlfn.IFS(J582="M", "Medium",J582="L","Light",J582="D","Dark")</f>
        <v>Light</v>
      </c>
      <c r="P582" t="str">
        <f>_xlfn.XLOOKUP(C582,customers!$A$1:$A$1001,customers!$I$1:$I$1001,,0)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8">
        <f>INDEX(products!$A$1:$G$49,MATCH(orders!$D583,products!$A$1:$A$49,0),MATCH(orders!K$1,products!$A$1:$G$1,0))</f>
        <v>0.5</v>
      </c>
      <c r="L583" s="6">
        <f>INDEX(products!$A$1:$G$49,MATCH(orders!$D583,products!$A$1:$A$49,0),MATCH(orders!L$1,products!$A$1:$G$1,0))</f>
        <v>8.91</v>
      </c>
      <c r="M583" s="6">
        <f t="shared" si="9"/>
        <v>44.55</v>
      </c>
      <c r="N583" t="str" cm="1">
        <f t="array" ref="N583">_xlfn.IFS( I583= "Rob", "Robusta", I583="Exc","Excelsa",I583="Ara","Arabica",I583="Lib", "Liberica")</f>
        <v>Excelsa</v>
      </c>
      <c r="O583" t="str" cm="1">
        <f t="array" ref="O583">_xlfn.IFS(J583="M", "Medium",J583="L","Light",J583="D","Dark")</f>
        <v>Light</v>
      </c>
      <c r="P583" t="str">
        <f>_xlfn.XLOOKUP(C583,customers!$A$1:$A$1001,customers!$I$1:$I$1001,,0)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8">
        <f>INDEX(products!$A$1:$G$49,MATCH(orders!$D584,products!$A$1:$A$49,0),MATCH(orders!K$1,products!$A$1:$G$1,0))</f>
        <v>1</v>
      </c>
      <c r="L584" s="6">
        <f>INDEX(products!$A$1:$G$49,MATCH(orders!$D584,products!$A$1:$A$49,0),MATCH(orders!L$1,products!$A$1:$G$1,0))</f>
        <v>12.15</v>
      </c>
      <c r="M584" s="6">
        <f t="shared" si="9"/>
        <v>60.75</v>
      </c>
      <c r="N584" t="str" cm="1">
        <f t="array" ref="N584">_xlfn.IFS( I584= "Rob", "Robusta", I584="Exc","Excelsa",I584="Ara","Arabica",I584="Lib", "Liberica")</f>
        <v>Excelsa</v>
      </c>
      <c r="O584" t="str" cm="1">
        <f t="array" ref="O584">_xlfn.IFS(J584="M", "Medium",J584="L","Light",J584="D","Dark")</f>
        <v>Dark</v>
      </c>
      <c r="P584" t="str">
        <f>_xlfn.XLOOKUP(C584,customers!$A$1:$A$1001,customers!$I$1:$I$1001,,0)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8">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 I585= "Rob", "Robusta", I585="Exc","Excelsa",I585="Ara","Arabica",I585="Lib", "Liberica")</f>
        <v>Robusta</v>
      </c>
      <c r="O585" t="str" cm="1">
        <f t="array" ref="O585">_xlfn.IFS(J585="M", "Medium",J585="L","Light",J585="D","Dark")</f>
        <v>Light</v>
      </c>
      <c r="P585" t="str">
        <f>_xlfn.XLOOKUP(C585,customers!$A$1:$A$1001,customers!$I$1:$I$1001,,0)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8">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 I586= "Rob", "Robusta", I586="Exc","Excelsa",I586="Ara","Arabica",I586="Lib", "Liberica")</f>
        <v>Robusta</v>
      </c>
      <c r="O586" t="str" cm="1">
        <f t="array" ref="O586">_xlfn.IFS(J586="M", "Medium",J586="L","Light",J586="D","Dark")</f>
        <v>Light</v>
      </c>
      <c r="P586" t="str">
        <f>_xlfn.XLOOKUP(C586,customers!$A$1:$A$1001,customers!$I$1:$I$1001,,0)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8">
        <f>INDEX(products!$A$1:$G$49,MATCH(orders!$D587,products!$A$1:$A$49,0),MATCH(orders!K$1,products!$A$1:$G$1,0))</f>
        <v>0.5</v>
      </c>
      <c r="L587" s="6">
        <f>INDEX(products!$A$1:$G$49,MATCH(orders!$D587,products!$A$1:$A$49,0),MATCH(orders!L$1,products!$A$1:$G$1,0))</f>
        <v>8.25</v>
      </c>
      <c r="M587" s="6">
        <f t="shared" si="9"/>
        <v>16.5</v>
      </c>
      <c r="N587" t="str" cm="1">
        <f t="array" ref="N587">_xlfn.IFS( I587= "Rob", "Robusta", I587="Exc","Excelsa",I587="Ara","Arabica",I587="Lib", "Liberica")</f>
        <v>Excelsa</v>
      </c>
      <c r="O587" t="str" cm="1">
        <f t="array" ref="O587">_xlfn.IFS(J587="M", "Medium",J587="L","Light",J587="D","Dark")</f>
        <v>Medium</v>
      </c>
      <c r="P587" t="str">
        <f>_xlfn.XLOOKUP(C587,customers!$A$1:$A$1001,customers!$I$1:$I$1001,,0)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8">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 I588= "Rob", "Robusta", I588="Exc","Excelsa",I588="Ara","Arabica",I588="Lib", "Liberica")</f>
        <v>Robusta</v>
      </c>
      <c r="O588" t="str" cm="1">
        <f t="array" ref="O588">_xlfn.IFS(J588="M", "Medium",J588="L","Light",J588="D","Dark")</f>
        <v>Light</v>
      </c>
      <c r="P588" t="str">
        <f>_xlfn.XLOOKUP(C588,customers!$A$1:$A$1001,customers!$I$1:$I$1001,,0)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8">
        <f>INDEX(products!$A$1:$G$49,MATCH(orders!$D589,products!$A$1:$A$49,0),MATCH(orders!K$1,products!$A$1:$G$1,0))</f>
        <v>0.5</v>
      </c>
      <c r="L589" s="6">
        <f>INDEX(products!$A$1:$G$49,MATCH(orders!$D589,products!$A$1:$A$49,0),MATCH(orders!L$1,products!$A$1:$G$1,0))</f>
        <v>7.77</v>
      </c>
      <c r="M589" s="6">
        <f t="shared" si="9"/>
        <v>7.77</v>
      </c>
      <c r="N589" t="str" cm="1">
        <f t="array" ref="N589">_xlfn.IFS( I589= "Rob", "Robusta", I589="Exc","Excelsa",I589="Ara","Arabica",I589="Lib", "Liberica")</f>
        <v>Liberica</v>
      </c>
      <c r="O589" t="str" cm="1">
        <f t="array" ref="O589">_xlfn.IFS(J589="M", "Medium",J589="L","Light",J589="D","Dark")</f>
        <v>Dark</v>
      </c>
      <c r="P589" t="str">
        <f>_xlfn.XLOOKUP(C589,customers!$A$1:$A$1001,customers!$I$1:$I$1001,,0)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8">
        <f>INDEX(products!$A$1:$G$49,MATCH(orders!$D590,products!$A$1:$A$49,0),MATCH(orders!K$1,products!$A$1:$G$1,0))</f>
        <v>0.5</v>
      </c>
      <c r="L590" s="6">
        <f>INDEX(products!$A$1:$G$49,MATCH(orders!$D590,products!$A$1:$A$49,0),MATCH(orders!L$1,products!$A$1:$G$1,0))</f>
        <v>5.97</v>
      </c>
      <c r="M590" s="6">
        <f t="shared" si="9"/>
        <v>11.94</v>
      </c>
      <c r="N590" t="str" cm="1">
        <f t="array" ref="N590">_xlfn.IFS( I590= "Rob", "Robusta", I590="Exc","Excelsa",I590="Ara","Arabica",I590="Lib", "Liberica")</f>
        <v>Robusta</v>
      </c>
      <c r="O590" t="str" cm="1">
        <f t="array" ref="O590">_xlfn.IFS(J590="M", "Medium",J590="L","Light",J590="D","Dark")</f>
        <v>Medium</v>
      </c>
      <c r="P590" t="str">
        <f>_xlfn.XLOOKUP(C590,customers!$A$1:$A$1001,customers!$I$1:$I$1001,,0)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8">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 I591= "Rob", "Robusta", I591="Exc","Excelsa",I591="Ara","Arabica",I591="Lib", "Liberica")</f>
        <v>Excelsa</v>
      </c>
      <c r="O591" t="str" cm="1">
        <f t="array" ref="O591">_xlfn.IFS(J591="M", "Medium",J591="L","Light",J591="D","Dark")</f>
        <v>Light</v>
      </c>
      <c r="P591" t="str">
        <f>_xlfn.XLOOKUP(C591,customers!$A$1:$A$1001,customers!$I$1:$I$1001,,0)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8">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 I592= "Rob", "Robusta", I592="Exc","Excelsa",I592="Ara","Arabica",I592="Lib", "Liberica")</f>
        <v>Excelsa</v>
      </c>
      <c r="O592" t="str" cm="1">
        <f t="array" ref="O592">_xlfn.IFS(J592="M", "Medium",J592="L","Light",J592="D","Dark")</f>
        <v>Medium</v>
      </c>
      <c r="P592" t="str">
        <f>_xlfn.XLOOKUP(C592,customers!$A$1:$A$1001,customers!$I$1:$I$1001,,0)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8">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 I593= "Rob", "Robusta", I593="Exc","Excelsa",I593="Ara","Arabica",I593="Lib", "Liberica")</f>
        <v>Robusta</v>
      </c>
      <c r="O593" t="str" cm="1">
        <f t="array" ref="O593">_xlfn.IFS(J593="M", "Medium",J593="L","Light",J593="D","Dark")</f>
        <v>Dark</v>
      </c>
      <c r="P593" t="str">
        <f>_xlfn.XLOOKUP(C593,customers!$A$1:$A$1001,customers!$I$1:$I$1001,,0)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8">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 I594= "Rob", "Robusta", I594="Exc","Excelsa",I594="Ara","Arabica",I594="Lib", "Liberica")</f>
        <v>Arabica</v>
      </c>
      <c r="O594" t="str" cm="1">
        <f t="array" ref="O594">_xlfn.IFS(J594="M", "Medium",J594="L","Light",J594="D","Dark")</f>
        <v>Medium</v>
      </c>
      <c r="P594" t="str">
        <f>_xlfn.XLOOKUP(C594,customers!$A$1:$A$1001,customers!$I$1:$I$1001,,0)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8">
        <f>INDEX(products!$A$1:$G$49,MATCH(orders!$D595,products!$A$1:$A$49,0),MATCH(orders!K$1,products!$A$1:$G$1,0))</f>
        <v>2.5</v>
      </c>
      <c r="L595" s="6">
        <f>INDEX(products!$A$1:$G$49,MATCH(orders!$D595,products!$A$1:$A$49,0),MATCH(orders!L$1,products!$A$1:$G$1,0))</f>
        <v>27.945</v>
      </c>
      <c r="M595" s="6">
        <f t="shared" si="9"/>
        <v>27.945</v>
      </c>
      <c r="N595" t="str" cm="1">
        <f t="array" ref="N595">_xlfn.IFS( I595= "Rob", "Robusta", I595="Exc","Excelsa",I595="Ara","Arabica",I595="Lib", "Liberica")</f>
        <v>Excelsa</v>
      </c>
      <c r="O595" t="str" cm="1">
        <f t="array" ref="O595">_xlfn.IFS(J595="M", "Medium",J595="L","Light",J595="D","Dark")</f>
        <v>Dark</v>
      </c>
      <c r="P595" t="str">
        <f>_xlfn.XLOOKUP(C595,customers!$A$1:$A$1001,customers!$I$1:$I$1001,,0)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8">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 I596= "Rob", "Robusta", I596="Exc","Excelsa",I596="Ara","Arabica",I596="Lib", "Liberica")</f>
        <v>Arabica</v>
      </c>
      <c r="O596" t="str" cm="1">
        <f t="array" ref="O596">_xlfn.IFS(J596="M", "Medium",J596="L","Light",J596="D","Dark")</f>
        <v>Light</v>
      </c>
      <c r="P596" t="str">
        <f>_xlfn.XLOOKUP(C596,customers!$A$1:$A$1001,customers!$I$1:$I$1001,,0)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8">
        <f>INDEX(products!$A$1:$G$49,MATCH(orders!$D597,products!$A$1:$A$49,0),MATCH(orders!K$1,products!$A$1:$G$1,0))</f>
        <v>1</v>
      </c>
      <c r="L597" s="6">
        <f>INDEX(products!$A$1:$G$49,MATCH(orders!$D597,products!$A$1:$A$49,0),MATCH(orders!L$1,products!$A$1:$G$1,0))</f>
        <v>14.85</v>
      </c>
      <c r="M597" s="6">
        <f t="shared" si="9"/>
        <v>14.85</v>
      </c>
      <c r="N597" t="str" cm="1">
        <f t="array" ref="N597">_xlfn.IFS( I597= "Rob", "Robusta", I597="Exc","Excelsa",I597="Ara","Arabica",I597="Lib", "Liberica")</f>
        <v>Excelsa</v>
      </c>
      <c r="O597" t="str" cm="1">
        <f t="array" ref="O597">_xlfn.IFS(J597="M", "Medium",J597="L","Light",J597="D","Dark")</f>
        <v>Light</v>
      </c>
      <c r="P597" t="str">
        <f>_xlfn.XLOOKUP(C597,customers!$A$1:$A$1001,customers!$I$1:$I$1001,,0)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8">
        <f>INDEX(products!$A$1:$G$49,MATCH(orders!$D598,products!$A$1:$A$49,0),MATCH(orders!K$1,products!$A$1:$G$1,0))</f>
        <v>0.5</v>
      </c>
      <c r="L598" s="6">
        <f>INDEX(products!$A$1:$G$49,MATCH(orders!$D598,products!$A$1:$A$49,0),MATCH(orders!L$1,products!$A$1:$G$1,0))</f>
        <v>6.75</v>
      </c>
      <c r="M598" s="6">
        <f t="shared" si="9"/>
        <v>33.75</v>
      </c>
      <c r="N598" t="str" cm="1">
        <f t="array" ref="N598">_xlfn.IFS( I598= "Rob", "Robusta", I598="Exc","Excelsa",I598="Ara","Arabica",I598="Lib", "Liberica")</f>
        <v>Arabica</v>
      </c>
      <c r="O598" t="str" cm="1">
        <f t="array" ref="O598">_xlfn.IFS(J598="M", "Medium",J598="L","Light",J598="D","Dark")</f>
        <v>Medium</v>
      </c>
      <c r="P598" t="str">
        <f>_xlfn.XLOOKUP(C598,customers!$A$1:$A$1001,customers!$I$1:$I$1001,,0)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8">
        <f>INDEX(products!$A$1:$G$49,MATCH(orders!$D599,products!$A$1:$A$49,0),MATCH(orders!K$1,products!$A$1:$G$1,0))</f>
        <v>2.5</v>
      </c>
      <c r="L599" s="6">
        <f>INDEX(products!$A$1:$G$49,MATCH(orders!$D599,products!$A$1:$A$49,0),MATCH(orders!L$1,products!$A$1:$G$1,0))</f>
        <v>36.454999999999998</v>
      </c>
      <c r="M599" s="6">
        <f t="shared" si="9"/>
        <v>145.82</v>
      </c>
      <c r="N599" t="str" cm="1">
        <f t="array" ref="N599">_xlfn.IFS( I599= "Rob", "Robusta", I599="Exc","Excelsa",I599="Ara","Arabica",I599="Lib", "Liberica")</f>
        <v>Liberica</v>
      </c>
      <c r="O599" t="str" cm="1">
        <f t="array" ref="O599">_xlfn.IFS(J599="M", "Medium",J599="L","Light",J599="D","Dark")</f>
        <v>Light</v>
      </c>
      <c r="P599" t="str">
        <f>_xlfn.XLOOKUP(C599,customers!$A$1:$A$1001,customers!$I$1:$I$1001,,0)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8">
        <f>INDEX(products!$A$1:$G$49,MATCH(orders!$D600,products!$A$1:$A$49,0),MATCH(orders!K$1,products!$A$1:$G$1,0))</f>
        <v>0.2</v>
      </c>
      <c r="L600" s="6">
        <f>INDEX(products!$A$1:$G$49,MATCH(orders!$D600,products!$A$1:$A$49,0),MATCH(orders!L$1,products!$A$1:$G$1,0))</f>
        <v>2.9849999999999999</v>
      </c>
      <c r="M600" s="6">
        <f t="shared" si="9"/>
        <v>11.94</v>
      </c>
      <c r="N600" t="str" cm="1">
        <f t="array" ref="N600">_xlfn.IFS( I600= "Rob", "Robusta", I600="Exc","Excelsa",I600="Ara","Arabica",I600="Lib", "Liberica")</f>
        <v>Robusta</v>
      </c>
      <c r="O600" t="str" cm="1">
        <f t="array" ref="O600">_xlfn.IFS(J600="M", "Medium",J600="L","Light",J600="D","Dark")</f>
        <v>Medium</v>
      </c>
      <c r="P600" t="str">
        <f>_xlfn.XLOOKUP(C600,customers!$A$1:$A$1001,customers!$I$1:$I$1001,,0)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8">
        <f>INDEX(products!$A$1:$G$49,MATCH(orders!$D601,products!$A$1:$A$49,0),MATCH(orders!K$1,products!$A$1:$G$1,0))</f>
        <v>0.2</v>
      </c>
      <c r="L601" s="6">
        <f>INDEX(products!$A$1:$G$49,MATCH(orders!$D601,products!$A$1:$A$49,0),MATCH(orders!L$1,products!$A$1:$G$1,0))</f>
        <v>2.9849999999999999</v>
      </c>
      <c r="M601" s="6">
        <f t="shared" si="9"/>
        <v>11.94</v>
      </c>
      <c r="N601" t="str" cm="1">
        <f t="array" ref="N601">_xlfn.IFS( I601= "Rob", "Robusta", I601="Exc","Excelsa",I601="Ara","Arabica",I601="Lib", "Liberica")</f>
        <v>Arabica</v>
      </c>
      <c r="O601" t="str" cm="1">
        <f t="array" ref="O601">_xlfn.IFS(J601="M", "Medium",J601="L","Light",J601="D","Dark")</f>
        <v>Dark</v>
      </c>
      <c r="P601" t="str">
        <f>_xlfn.XLOOKUP(C601,customers!$A$1:$A$1001,customers!$I$1:$I$1001,,0)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8">
        <f>INDEX(products!$A$1:$G$49,MATCH(orders!$D602,products!$A$1:$A$49,0),MATCH(orders!K$1,products!$A$1:$G$1,0))</f>
        <v>0.5</v>
      </c>
      <c r="L602" s="6">
        <f>INDEX(products!$A$1:$G$49,MATCH(orders!$D602,products!$A$1:$A$49,0),MATCH(orders!L$1,products!$A$1:$G$1,0))</f>
        <v>7.77</v>
      </c>
      <c r="M602" s="6">
        <f t="shared" si="9"/>
        <v>7.77</v>
      </c>
      <c r="N602" t="str" cm="1">
        <f t="array" ref="N602">_xlfn.IFS( I602= "Rob", "Robusta", I602="Exc","Excelsa",I602="Ara","Arabica",I602="Lib", "Liberica")</f>
        <v>Liberica</v>
      </c>
      <c r="O602" t="str" cm="1">
        <f t="array" ref="O602">_xlfn.IFS(J602="M", "Medium",J602="L","Light",J602="D","Dark")</f>
        <v>Dark</v>
      </c>
      <c r="P602" t="str">
        <f>_xlfn.XLOOKUP(C602,customers!$A$1:$A$1001,customers!$I$1:$I$1001,,0)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8">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 I603= "Rob", "Robusta", I603="Exc","Excelsa",I603="Ara","Arabica",I603="Lib", "Liberica")</f>
        <v>Robusta</v>
      </c>
      <c r="O603" t="str" cm="1">
        <f t="array" ref="O603">_xlfn.IFS(J603="M", "Medium",J603="L","Light",J603="D","Dark")</f>
        <v>Light</v>
      </c>
      <c r="P603" t="str">
        <f>_xlfn.XLOOKUP(C603,customers!$A$1:$A$1001,customers!$I$1:$I$1001,,0)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8">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 I604= "Rob", "Robusta", I604="Exc","Excelsa",I604="Ara","Arabica",I604="Lib", "Liberica")</f>
        <v>Excelsa</v>
      </c>
      <c r="O604" t="str" cm="1">
        <f t="array" ref="O604">_xlfn.IFS(J604="M", "Medium",J604="L","Light",J604="D","Dark")</f>
        <v>Light</v>
      </c>
      <c r="P604" t="str">
        <f>_xlfn.XLOOKUP(C604,customers!$A$1:$A$1001,customers!$I$1:$I$1001,,0)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8">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 I605= "Rob", "Robusta", I605="Exc","Excelsa",I605="Ara","Arabica",I605="Lib", "Liberica")</f>
        <v>Robusta</v>
      </c>
      <c r="O605" t="str" cm="1">
        <f t="array" ref="O605">_xlfn.IFS(J605="M", "Medium",J605="L","Light",J605="D","Dark")</f>
        <v>Medium</v>
      </c>
      <c r="P605" t="str">
        <f>_xlfn.XLOOKUP(C605,customers!$A$1:$A$1001,customers!$I$1:$I$1001,,0)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8">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 I606= "Rob", "Robusta", I606="Exc","Excelsa",I606="Ara","Arabica",I606="Lib", "Liberica")</f>
        <v>Liberica</v>
      </c>
      <c r="O606" t="str" cm="1">
        <f t="array" ref="O606">_xlfn.IFS(J606="M", "Medium",J606="L","Light",J606="D","Dark")</f>
        <v>Dark</v>
      </c>
      <c r="P606" t="str">
        <f>_xlfn.XLOOKUP(C606,customers!$A$1:$A$1001,customers!$I$1:$I$1001,,0)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8">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 I607= "Rob", "Robusta", I607="Exc","Excelsa",I607="Ara","Arabica",I607="Lib", "Liberica")</f>
        <v>Arabica</v>
      </c>
      <c r="O607" t="str" cm="1">
        <f t="array" ref="O607">_xlfn.IFS(J607="M", "Medium",J607="L","Light",J607="D","Dark")</f>
        <v>Light</v>
      </c>
      <c r="P607" t="str">
        <f>_xlfn.XLOOKUP(C607,customers!$A$1:$A$1001,customers!$I$1:$I$1001,,0)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8">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 I608= "Rob", "Robusta", I608="Exc","Excelsa",I608="Ara","Arabica",I608="Lib", "Liberica")</f>
        <v>Liberica</v>
      </c>
      <c r="O608" t="str" cm="1">
        <f t="array" ref="O608">_xlfn.IFS(J608="M", "Medium",J608="L","Light",J608="D","Dark")</f>
        <v>Light</v>
      </c>
      <c r="P608" t="str">
        <f>_xlfn.XLOOKUP(C608,customers!$A$1:$A$1001,customers!$I$1:$I$1001,,0)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8">
        <f>INDEX(products!$A$1:$G$49,MATCH(orders!$D609,products!$A$1:$A$49,0),MATCH(orders!K$1,products!$A$1:$G$1,0))</f>
        <v>0.2</v>
      </c>
      <c r="L609" s="6">
        <f>INDEX(products!$A$1:$G$49,MATCH(orders!$D609,products!$A$1:$A$49,0),MATCH(orders!L$1,products!$A$1:$G$1,0))</f>
        <v>3.645</v>
      </c>
      <c r="M609" s="6">
        <f t="shared" si="9"/>
        <v>3.645</v>
      </c>
      <c r="N609" t="str" cm="1">
        <f t="array" ref="N609">_xlfn.IFS( I609= "Rob", "Robusta", I609="Exc","Excelsa",I609="Ara","Arabica",I609="Lib", "Liberica")</f>
        <v>Excelsa</v>
      </c>
      <c r="O609" t="str" cm="1">
        <f t="array" ref="O609">_xlfn.IFS(J609="M", "Medium",J609="L","Light",J609="D","Dark")</f>
        <v>Dark</v>
      </c>
      <c r="P609" t="str">
        <f>_xlfn.XLOOKUP(C609,customers!$A$1:$A$1001,customers!$I$1:$I$1001,,0)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8">
        <f>INDEX(products!$A$1:$G$49,MATCH(orders!$D610,products!$A$1:$A$49,0),MATCH(orders!K$1,products!$A$1:$G$1,0))</f>
        <v>2.5</v>
      </c>
      <c r="L610" s="6">
        <f>INDEX(products!$A$1:$G$49,MATCH(orders!$D610,products!$A$1:$A$49,0),MATCH(orders!L$1,products!$A$1:$G$1,0))</f>
        <v>27.945</v>
      </c>
      <c r="M610" s="6">
        <f t="shared" si="9"/>
        <v>55.89</v>
      </c>
      <c r="N610" t="str" cm="1">
        <f t="array" ref="N610">_xlfn.IFS( I610= "Rob", "Robusta", I610="Exc","Excelsa",I610="Ara","Arabica",I610="Lib", "Liberica")</f>
        <v>Excelsa</v>
      </c>
      <c r="O610" t="str" cm="1">
        <f t="array" ref="O610">_xlfn.IFS(J610="M", "Medium",J610="L","Light",J610="D","Dark")</f>
        <v>Dark</v>
      </c>
      <c r="P610" t="str">
        <f>_xlfn.XLOOKUP(C610,customers!$A$1:$A$1001,customers!$I$1:$I$1001,,0)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8">
        <f>INDEX(products!$A$1:$G$49,MATCH(orders!$D611,products!$A$1:$A$49,0),MATCH(orders!K$1,products!$A$1:$G$1,0))</f>
        <v>0.2</v>
      </c>
      <c r="L611" s="6">
        <f>INDEX(products!$A$1:$G$49,MATCH(orders!$D611,products!$A$1:$A$49,0),MATCH(orders!L$1,products!$A$1:$G$1,0))</f>
        <v>4.3650000000000002</v>
      </c>
      <c r="M611" s="6">
        <f t="shared" si="9"/>
        <v>26.19</v>
      </c>
      <c r="N611" t="str" cm="1">
        <f t="array" ref="N611">_xlfn.IFS( I611= "Rob", "Robusta", I611="Exc","Excelsa",I611="Ara","Arabica",I611="Lib", "Liberica")</f>
        <v>Liberica</v>
      </c>
      <c r="O611" t="str" cm="1">
        <f t="array" ref="O611">_xlfn.IFS(J611="M", "Medium",J611="L","Light",J611="D","Dark")</f>
        <v>Medium</v>
      </c>
      <c r="P611" t="str">
        <f>_xlfn.XLOOKUP(C611,customers!$A$1:$A$1001,customers!$I$1:$I$1001,,0)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8">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 I612= "Rob", "Robusta", I612="Exc","Excelsa",I612="Ara","Arabica",I612="Lib", "Liberica")</f>
        <v>Robusta</v>
      </c>
      <c r="O612" t="str" cm="1">
        <f t="array" ref="O612">_xlfn.IFS(J612="M", "Medium",J612="L","Light",J612="D","Dark")</f>
        <v>Medium</v>
      </c>
      <c r="P612" t="str">
        <f>_xlfn.XLOOKUP(C612,customers!$A$1:$A$1001,customers!$I$1:$I$1001,,0)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8">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 I613= "Rob", "Robusta", I613="Exc","Excelsa",I613="Ara","Arabica",I613="Lib", "Liberica")</f>
        <v>Excelsa</v>
      </c>
      <c r="O613" t="str" cm="1">
        <f t="array" ref="O613">_xlfn.IFS(J613="M", "Medium",J613="L","Light",J613="D","Dark")</f>
        <v>Light</v>
      </c>
      <c r="P613" t="str">
        <f>_xlfn.XLOOKUP(C613,customers!$A$1:$A$1001,customers!$I$1:$I$1001,,0)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8">
        <f>INDEX(products!$A$1:$G$49,MATCH(orders!$D614,products!$A$1:$A$49,0),MATCH(orders!K$1,products!$A$1:$G$1,0))</f>
        <v>0.2</v>
      </c>
      <c r="L614" s="6">
        <f>INDEX(products!$A$1:$G$49,MATCH(orders!$D614,products!$A$1:$A$49,0),MATCH(orders!L$1,products!$A$1:$G$1,0))</f>
        <v>3.375</v>
      </c>
      <c r="M614" s="6">
        <f t="shared" si="9"/>
        <v>13.5</v>
      </c>
      <c r="N614" t="str" cm="1">
        <f t="array" ref="N614">_xlfn.IFS( I614= "Rob", "Robusta", I614="Exc","Excelsa",I614="Ara","Arabica",I614="Lib", "Liberica")</f>
        <v>Arabica</v>
      </c>
      <c r="O614" t="str" cm="1">
        <f t="array" ref="O614">_xlfn.IFS(J614="M", "Medium",J614="L","Light",J614="D","Dark")</f>
        <v>Medium</v>
      </c>
      <c r="P614" t="str">
        <f>_xlfn.XLOOKUP(C614,customers!$A$1:$A$1001,customers!$I$1:$I$1001,,0)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8">
        <f>INDEX(products!$A$1:$G$49,MATCH(orders!$D615,products!$A$1:$A$49,0),MATCH(orders!K$1,products!$A$1:$G$1,0))</f>
        <v>0.5</v>
      </c>
      <c r="L615" s="6">
        <f>INDEX(products!$A$1:$G$49,MATCH(orders!$D615,products!$A$1:$A$49,0),MATCH(orders!L$1,products!$A$1:$G$1,0))</f>
        <v>5.97</v>
      </c>
      <c r="M615" s="6">
        <f t="shared" si="9"/>
        <v>5.97</v>
      </c>
      <c r="N615" t="str" cm="1">
        <f t="array" ref="N615">_xlfn.IFS( I615= "Rob", "Robusta", I615="Exc","Excelsa",I615="Ara","Arabica",I615="Lib", "Liberica")</f>
        <v>Robusta</v>
      </c>
      <c r="O615" t="str" cm="1">
        <f t="array" ref="O615">_xlfn.IFS(J615="M", "Medium",J615="L","Light",J615="D","Dark")</f>
        <v>Medium</v>
      </c>
      <c r="P615" t="str">
        <f>_xlfn.XLOOKUP(C615,customers!$A$1:$A$1001,customers!$I$1:$I$1001,,0)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8">
        <f>INDEX(products!$A$1:$G$49,MATCH(orders!$D616,products!$A$1:$A$49,0),MATCH(orders!K$1,products!$A$1:$G$1,0))</f>
        <v>0.5</v>
      </c>
      <c r="L616" s="6">
        <f>INDEX(products!$A$1:$G$49,MATCH(orders!$D616,products!$A$1:$A$49,0),MATCH(orders!L$1,products!$A$1:$G$1,0))</f>
        <v>5.97</v>
      </c>
      <c r="M616" s="6">
        <f t="shared" si="9"/>
        <v>29.849999999999998</v>
      </c>
      <c r="N616" t="str" cm="1">
        <f t="array" ref="N616">_xlfn.IFS( I616= "Rob", "Robusta", I616="Exc","Excelsa",I616="Ara","Arabica",I616="Lib", "Liberica")</f>
        <v>Robusta</v>
      </c>
      <c r="O616" t="str" cm="1">
        <f t="array" ref="O616">_xlfn.IFS(J616="M", "Medium",J616="L","Light",J616="D","Dark")</f>
        <v>Medium</v>
      </c>
      <c r="P616" t="str">
        <f>_xlfn.XLOOKUP(C616,customers!$A$1:$A$1001,customers!$I$1:$I$1001,,0)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8">
        <f>INDEX(products!$A$1:$G$49,MATCH(orders!$D617,products!$A$1:$A$49,0),MATCH(orders!K$1,products!$A$1:$G$1,0))</f>
        <v>2.5</v>
      </c>
      <c r="L617" s="6">
        <f>INDEX(products!$A$1:$G$49,MATCH(orders!$D617,products!$A$1:$A$49,0),MATCH(orders!L$1,products!$A$1:$G$1,0))</f>
        <v>36.454999999999998</v>
      </c>
      <c r="M617" s="6">
        <f t="shared" si="9"/>
        <v>72.91</v>
      </c>
      <c r="N617" t="str" cm="1">
        <f t="array" ref="N617">_xlfn.IFS( I617= "Rob", "Robusta", I617="Exc","Excelsa",I617="Ara","Arabica",I617="Lib", "Liberica")</f>
        <v>Liberica</v>
      </c>
      <c r="O617" t="str" cm="1">
        <f t="array" ref="O617">_xlfn.IFS(J617="M", "Medium",J617="L","Light",J617="D","Dark")</f>
        <v>Light</v>
      </c>
      <c r="P617" t="str">
        <f>_xlfn.XLOOKUP(C617,customers!$A$1:$A$1001,customers!$I$1:$I$1001,,0)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8">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 I618= "Rob", "Robusta", I618="Exc","Excelsa",I618="Ara","Arabica",I618="Lib", "Liberica")</f>
        <v>Excelsa</v>
      </c>
      <c r="O618" t="str" cm="1">
        <f t="array" ref="O618">_xlfn.IFS(J618="M", "Medium",J618="L","Light",J618="D","Dark")</f>
        <v>Medium</v>
      </c>
      <c r="P618" t="str">
        <f>_xlfn.XLOOKUP(C618,customers!$A$1:$A$1001,customers!$I$1:$I$1001,,0)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8">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 I619= "Rob", "Robusta", I619="Exc","Excelsa",I619="Ara","Arabica",I619="Lib", "Liberica")</f>
        <v>Liberica</v>
      </c>
      <c r="O619" t="str" cm="1">
        <f t="array" ref="O619">_xlfn.IFS(J619="M", "Medium",J619="L","Light",J619="D","Dark")</f>
        <v>Medium</v>
      </c>
      <c r="P619" t="str">
        <f>_xlfn.XLOOKUP(C619,customers!$A$1:$A$1001,customers!$I$1:$I$1001,,0)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8">
        <f>INDEX(products!$A$1:$G$49,MATCH(orders!$D620,products!$A$1:$A$49,0),MATCH(orders!K$1,products!$A$1:$G$1,0))</f>
        <v>1</v>
      </c>
      <c r="L620" s="6">
        <f>INDEX(products!$A$1:$G$49,MATCH(orders!$D620,products!$A$1:$A$49,0),MATCH(orders!L$1,products!$A$1:$G$1,0))</f>
        <v>12.15</v>
      </c>
      <c r="M620" s="6">
        <f t="shared" si="9"/>
        <v>72.900000000000006</v>
      </c>
      <c r="N620" t="str" cm="1">
        <f t="array" ref="N620">_xlfn.IFS( I620= "Rob", "Robusta", I620="Exc","Excelsa",I620="Ara","Arabica",I620="Lib", "Liberica")</f>
        <v>Excelsa</v>
      </c>
      <c r="O620" t="str" cm="1">
        <f t="array" ref="O620">_xlfn.IFS(J620="M", "Medium",J620="L","Light",J620="D","Dark")</f>
        <v>Dark</v>
      </c>
      <c r="P620" t="str">
        <f>_xlfn.XLOOKUP(C620,customers!$A$1:$A$1001,customers!$I$1:$I$1001,,0)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8">
        <f>INDEX(products!$A$1:$G$49,MATCH(orders!$D621,products!$A$1:$A$49,0),MATCH(orders!K$1,products!$A$1:$G$1,0))</f>
        <v>0.5</v>
      </c>
      <c r="L621" s="6">
        <f>INDEX(products!$A$1:$G$49,MATCH(orders!$D621,products!$A$1:$A$49,0),MATCH(orders!L$1,products!$A$1:$G$1,0))</f>
        <v>7.77</v>
      </c>
      <c r="M621" s="6">
        <f t="shared" si="9"/>
        <v>15.54</v>
      </c>
      <c r="N621" t="str" cm="1">
        <f t="array" ref="N621">_xlfn.IFS( I621= "Rob", "Robusta", I621="Exc","Excelsa",I621="Ara","Arabica",I621="Lib", "Liberica")</f>
        <v>Liberica</v>
      </c>
      <c r="O621" t="str" cm="1">
        <f t="array" ref="O621">_xlfn.IFS(J621="M", "Medium",J621="L","Light",J621="D","Dark")</f>
        <v>Dark</v>
      </c>
      <c r="P621" t="str">
        <f>_xlfn.XLOOKUP(C621,customers!$A$1:$A$1001,customers!$I$1:$I$1001,,0)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8">
        <f>INDEX(products!$A$1:$G$49,MATCH(orders!$D622,products!$A$1:$A$49,0),MATCH(orders!K$1,products!$A$1:$G$1,0))</f>
        <v>0.2</v>
      </c>
      <c r="L622" s="6">
        <f>INDEX(products!$A$1:$G$49,MATCH(orders!$D622,products!$A$1:$A$49,0),MATCH(orders!L$1,products!$A$1:$G$1,0))</f>
        <v>3.375</v>
      </c>
      <c r="M622" s="6">
        <f t="shared" si="9"/>
        <v>20.25</v>
      </c>
      <c r="N622" t="str" cm="1">
        <f t="array" ref="N622">_xlfn.IFS( I622= "Rob", "Robusta", I622="Exc","Excelsa",I622="Ara","Arabica",I622="Lib", "Liberica")</f>
        <v>Arabica</v>
      </c>
      <c r="O622" t="str" cm="1">
        <f t="array" ref="O622">_xlfn.IFS(J622="M", "Medium",J622="L","Light",J622="D","Dark")</f>
        <v>Medium</v>
      </c>
      <c r="P622" t="str">
        <f>_xlfn.XLOOKUP(C622,customers!$A$1:$A$1001,customers!$I$1:$I$1001,,0)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8">
        <f>INDEX(products!$A$1:$G$49,MATCH(orders!$D623,products!$A$1:$A$49,0),MATCH(orders!K$1,products!$A$1:$G$1,0))</f>
        <v>1</v>
      </c>
      <c r="L623" s="6">
        <f>INDEX(products!$A$1:$G$49,MATCH(orders!$D623,products!$A$1:$A$49,0),MATCH(orders!L$1,products!$A$1:$G$1,0))</f>
        <v>12.95</v>
      </c>
      <c r="M623" s="6">
        <f t="shared" si="9"/>
        <v>77.699999999999989</v>
      </c>
      <c r="N623" t="str" cm="1">
        <f t="array" ref="N623">_xlfn.IFS( I623= "Rob", "Robusta", I623="Exc","Excelsa",I623="Ara","Arabica",I623="Lib", "Liberica")</f>
        <v>Arabica</v>
      </c>
      <c r="O623" t="str" cm="1">
        <f t="array" ref="O623">_xlfn.IFS(J623="M", "Medium",J623="L","Light",J623="D","Dark")</f>
        <v>Light</v>
      </c>
      <c r="P623" t="str">
        <f>_xlfn.XLOOKUP(C623,customers!$A$1:$A$1001,customers!$I$1:$I$1001,,0)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8">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 I624= "Rob", "Robusta", I624="Exc","Excelsa",I624="Ara","Arabica",I624="Lib", "Liberica")</f>
        <v>Liberica</v>
      </c>
      <c r="O624" t="str" cm="1">
        <f t="array" ref="O624">_xlfn.IFS(J624="M", "Medium",J624="L","Light",J624="D","Dark")</f>
        <v>Medium</v>
      </c>
      <c r="P624" t="str">
        <f>_xlfn.XLOOKUP(C624,customers!$A$1:$A$1001,customers!$I$1:$I$1001,,0)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8">
        <f>INDEX(products!$A$1:$G$49,MATCH(orders!$D625,products!$A$1:$A$49,0),MATCH(orders!K$1,products!$A$1:$G$1,0))</f>
        <v>1</v>
      </c>
      <c r="L625" s="6">
        <f>INDEX(products!$A$1:$G$49,MATCH(orders!$D625,products!$A$1:$A$49,0),MATCH(orders!L$1,products!$A$1:$G$1,0))</f>
        <v>12.15</v>
      </c>
      <c r="M625" s="6">
        <f t="shared" si="9"/>
        <v>12.15</v>
      </c>
      <c r="N625" t="str" cm="1">
        <f t="array" ref="N625">_xlfn.IFS( I625= "Rob", "Robusta", I625="Exc","Excelsa",I625="Ara","Arabica",I625="Lib", "Liberica")</f>
        <v>Excelsa</v>
      </c>
      <c r="O625" t="str" cm="1">
        <f t="array" ref="O625">_xlfn.IFS(J625="M", "Medium",J625="L","Light",J625="D","Dark")</f>
        <v>Dark</v>
      </c>
      <c r="P625" t="str">
        <f>_xlfn.XLOOKUP(C625,customers!$A$1:$A$1001,customers!$I$1:$I$1001,,0)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8">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 I626= "Rob", "Robusta", I626="Exc","Excelsa",I626="Ara","Arabica",I626="Lib", "Liberica")</f>
        <v>Excelsa</v>
      </c>
      <c r="O626" t="str" cm="1">
        <f t="array" ref="O626">_xlfn.IFS(J626="M", "Medium",J626="L","Light",J626="D","Dark")</f>
        <v>Medium</v>
      </c>
      <c r="P626" t="str">
        <f>_xlfn.XLOOKUP(C626,customers!$A$1:$A$1001,customers!$I$1:$I$1001,,0)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8">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 I627= "Rob", "Robusta", I627="Exc","Excelsa",I627="Ara","Arabica",I627="Lib", "Liberica")</f>
        <v>Robusta</v>
      </c>
      <c r="O627" t="str" cm="1">
        <f t="array" ref="O627">_xlfn.IFS(J627="M", "Medium",J627="L","Light",J627="D","Dark")</f>
        <v>Light</v>
      </c>
      <c r="P627" t="str">
        <f>_xlfn.XLOOKUP(C627,customers!$A$1:$A$1001,customers!$I$1:$I$1001,,0)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8">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 I628= "Rob", "Robusta", I628="Exc","Excelsa",I628="Ara","Arabica",I628="Lib", "Liberica")</f>
        <v>Arabica</v>
      </c>
      <c r="O628" t="str" cm="1">
        <f t="array" ref="O628">_xlfn.IFS(J628="M", "Medium",J628="L","Light",J628="D","Dark")</f>
        <v>Medium</v>
      </c>
      <c r="P628" t="str">
        <f>_xlfn.XLOOKUP(C628,customers!$A$1:$A$1001,customers!$I$1:$I$1001,,0)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8">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 I629= "Rob", "Robusta", I629="Exc","Excelsa",I629="Ara","Arabica",I629="Lib", "Liberica")</f>
        <v>Excelsa</v>
      </c>
      <c r="O629" t="str" cm="1">
        <f t="array" ref="O629">_xlfn.IFS(J629="M", "Medium",J629="L","Light",J629="D","Dark")</f>
        <v>Medium</v>
      </c>
      <c r="P629" t="str">
        <f>_xlfn.XLOOKUP(C629,customers!$A$1:$A$1001,customers!$I$1:$I$1001,,0)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8">
        <f>INDEX(products!$A$1:$G$49,MATCH(orders!$D630,products!$A$1:$A$49,0),MATCH(orders!K$1,products!$A$1:$G$1,0))</f>
        <v>0.2</v>
      </c>
      <c r="L630" s="6">
        <f>INDEX(products!$A$1:$G$49,MATCH(orders!$D630,products!$A$1:$A$49,0),MATCH(orders!L$1,products!$A$1:$G$1,0))</f>
        <v>4.4550000000000001</v>
      </c>
      <c r="M630" s="6">
        <f t="shared" si="9"/>
        <v>26.73</v>
      </c>
      <c r="N630" t="str" cm="1">
        <f t="array" ref="N630">_xlfn.IFS( I630= "Rob", "Robusta", I630="Exc","Excelsa",I630="Ara","Arabica",I630="Lib", "Liberica")</f>
        <v>Excelsa</v>
      </c>
      <c r="O630" t="str" cm="1">
        <f t="array" ref="O630">_xlfn.IFS(J630="M", "Medium",J630="L","Light",J630="D","Dark")</f>
        <v>Light</v>
      </c>
      <c r="P630" t="str">
        <f>_xlfn.XLOOKUP(C630,customers!$A$1:$A$1001,customers!$I$1:$I$1001,,0)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8">
        <f>INDEX(products!$A$1:$G$49,MATCH(orders!$D631,products!$A$1:$A$49,0),MATCH(orders!K$1,products!$A$1:$G$1,0))</f>
        <v>0.5</v>
      </c>
      <c r="L631" s="6">
        <f>INDEX(products!$A$1:$G$49,MATCH(orders!$D631,products!$A$1:$A$49,0),MATCH(orders!L$1,products!$A$1:$G$1,0))</f>
        <v>7.77</v>
      </c>
      <c r="M631" s="6">
        <f t="shared" si="9"/>
        <v>31.08</v>
      </c>
      <c r="N631" t="str" cm="1">
        <f t="array" ref="N631">_xlfn.IFS( I631= "Rob", "Robusta", I631="Exc","Excelsa",I631="Ara","Arabica",I631="Lib", "Liberica")</f>
        <v>Liberica</v>
      </c>
      <c r="O631" t="str" cm="1">
        <f t="array" ref="O631">_xlfn.IFS(J631="M", "Medium",J631="L","Light",J631="D","Dark")</f>
        <v>Dark</v>
      </c>
      <c r="P631" t="str">
        <f>_xlfn.XLOOKUP(C631,customers!$A$1:$A$1001,customers!$I$1:$I$1001,,0)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8">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 I632= "Rob", "Robusta", I632="Exc","Excelsa",I632="Ara","Arabica",I632="Lib", "Liberica")</f>
        <v>Arabica</v>
      </c>
      <c r="O632" t="str" cm="1">
        <f t="array" ref="O632">_xlfn.IFS(J632="M", "Medium",J632="L","Light",J632="D","Dark")</f>
        <v>Dark</v>
      </c>
      <c r="P632" t="str">
        <f>_xlfn.XLOOKUP(C632,customers!$A$1:$A$1001,customers!$I$1:$I$1001,,0)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8">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 I633= "Rob", "Robusta", I633="Exc","Excelsa",I633="Ara","Arabica",I633="Lib", "Liberica")</f>
        <v>Robusta</v>
      </c>
      <c r="O633" t="str" cm="1">
        <f t="array" ref="O633">_xlfn.IFS(J633="M", "Medium",J633="L","Light",J633="D","Dark")</f>
        <v>Dark</v>
      </c>
      <c r="P633" t="str">
        <f>_xlfn.XLOOKUP(C633,customers!$A$1:$A$1001,customers!$I$1:$I$1001,,0)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8">
        <f>INDEX(products!$A$1:$G$49,MATCH(orders!$D634,products!$A$1:$A$49,0),MATCH(orders!K$1,products!$A$1:$G$1,0))</f>
        <v>0.5</v>
      </c>
      <c r="L634" s="6">
        <f>INDEX(products!$A$1:$G$49,MATCH(orders!$D634,products!$A$1:$A$49,0),MATCH(orders!L$1,products!$A$1:$G$1,0))</f>
        <v>8.91</v>
      </c>
      <c r="M634" s="6">
        <f t="shared" si="9"/>
        <v>35.64</v>
      </c>
      <c r="N634" t="str" cm="1">
        <f t="array" ref="N634">_xlfn.IFS( I634= "Rob", "Robusta", I634="Exc","Excelsa",I634="Ara","Arabica",I634="Lib", "Liberica")</f>
        <v>Excelsa</v>
      </c>
      <c r="O634" t="str" cm="1">
        <f t="array" ref="O634">_xlfn.IFS(J634="M", "Medium",J634="L","Light",J634="D","Dark")</f>
        <v>Light</v>
      </c>
      <c r="P634" t="str">
        <f>_xlfn.XLOOKUP(C634,customers!$A$1:$A$1001,customers!$I$1:$I$1001,,0)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8">
        <f>INDEX(products!$A$1:$G$49,MATCH(orders!$D635,products!$A$1:$A$49,0),MATCH(orders!K$1,products!$A$1:$G$1,0))</f>
        <v>1</v>
      </c>
      <c r="L635" s="6">
        <f>INDEX(products!$A$1:$G$49,MATCH(orders!$D635,products!$A$1:$A$49,0),MATCH(orders!L$1,products!$A$1:$G$1,0))</f>
        <v>11.95</v>
      </c>
      <c r="M635" s="6">
        <f t="shared" si="9"/>
        <v>47.8</v>
      </c>
      <c r="N635" t="str" cm="1">
        <f t="array" ref="N635">_xlfn.IFS( I635= "Rob", "Robusta", I635="Exc","Excelsa",I635="Ara","Arabica",I635="Lib", "Liberica")</f>
        <v>Robusta</v>
      </c>
      <c r="O635" t="str" cm="1">
        <f t="array" ref="O635">_xlfn.IFS(J635="M", "Medium",J635="L","Light",J635="D","Dark")</f>
        <v>Light</v>
      </c>
      <c r="P635" t="str">
        <f>_xlfn.XLOOKUP(C635,customers!$A$1:$A$1001,customers!$I$1:$I$1001,,0)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8">
        <f>INDEX(products!$A$1:$G$49,MATCH(orders!$D636,products!$A$1:$A$49,0),MATCH(orders!K$1,products!$A$1:$G$1,0))</f>
        <v>1</v>
      </c>
      <c r="L636" s="6">
        <f>INDEX(products!$A$1:$G$49,MATCH(orders!$D636,products!$A$1:$A$49,0),MATCH(orders!L$1,products!$A$1:$G$1,0))</f>
        <v>14.55</v>
      </c>
      <c r="M636" s="6">
        <f t="shared" si="9"/>
        <v>43.650000000000006</v>
      </c>
      <c r="N636" t="str" cm="1">
        <f t="array" ref="N636">_xlfn.IFS( I636= "Rob", "Robusta", I636="Exc","Excelsa",I636="Ara","Arabica",I636="Lib", "Liberica")</f>
        <v>Liberica</v>
      </c>
      <c r="O636" t="str" cm="1">
        <f t="array" ref="O636">_xlfn.IFS(J636="M", "Medium",J636="L","Light",J636="D","Dark")</f>
        <v>Medium</v>
      </c>
      <c r="P636" t="str">
        <f>_xlfn.XLOOKUP(C636,customers!$A$1:$A$1001,customers!$I$1:$I$1001,,0)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8">
        <f>INDEX(products!$A$1:$G$49,MATCH(orders!$D637,products!$A$1:$A$49,0),MATCH(orders!K$1,products!$A$1:$G$1,0))</f>
        <v>0.5</v>
      </c>
      <c r="L637" s="6">
        <f>INDEX(products!$A$1:$G$49,MATCH(orders!$D637,products!$A$1:$A$49,0),MATCH(orders!L$1,products!$A$1:$G$1,0))</f>
        <v>8.91</v>
      </c>
      <c r="M637" s="6">
        <f t="shared" si="9"/>
        <v>35.64</v>
      </c>
      <c r="N637" t="str" cm="1">
        <f t="array" ref="N637">_xlfn.IFS( I637= "Rob", "Robusta", I637="Exc","Excelsa",I637="Ara","Arabica",I637="Lib", "Liberica")</f>
        <v>Excelsa</v>
      </c>
      <c r="O637" t="str" cm="1">
        <f t="array" ref="O637">_xlfn.IFS(J637="M", "Medium",J637="L","Light",J637="D","Dark")</f>
        <v>Light</v>
      </c>
      <c r="P637" t="str">
        <f>_xlfn.XLOOKUP(C637,customers!$A$1:$A$1001,customers!$I$1:$I$1001,,0)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8">
        <f>INDEX(products!$A$1:$G$49,MATCH(orders!$D638,products!$A$1:$A$49,0),MATCH(orders!K$1,products!$A$1:$G$1,0))</f>
        <v>1</v>
      </c>
      <c r="L638" s="6">
        <f>INDEX(products!$A$1:$G$49,MATCH(orders!$D638,products!$A$1:$A$49,0),MATCH(orders!L$1,products!$A$1:$G$1,0))</f>
        <v>15.85</v>
      </c>
      <c r="M638" s="6">
        <f t="shared" si="9"/>
        <v>95.1</v>
      </c>
      <c r="N638" t="str" cm="1">
        <f t="array" ref="N638">_xlfn.IFS( I638= "Rob", "Robusta", I638="Exc","Excelsa",I638="Ara","Arabica",I638="Lib", "Liberica")</f>
        <v>Liberica</v>
      </c>
      <c r="O638" t="str" cm="1">
        <f t="array" ref="O638">_xlfn.IFS(J638="M", "Medium",J638="L","Light",J638="D","Dark")</f>
        <v>Light</v>
      </c>
      <c r="P638" t="str">
        <f>_xlfn.XLOOKUP(C638,customers!$A$1:$A$1001,customers!$I$1:$I$1001,,0)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8">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 I639= "Rob", "Robusta", I639="Exc","Excelsa",I639="Ara","Arabica",I639="Lib", "Liberica")</f>
        <v>Excelsa</v>
      </c>
      <c r="O639" t="str" cm="1">
        <f t="array" ref="O639">_xlfn.IFS(J639="M", "Medium",J639="L","Light",J639="D","Dark")</f>
        <v>Medium</v>
      </c>
      <c r="P639" t="str">
        <f>_xlfn.XLOOKUP(C639,customers!$A$1:$A$1001,customers!$I$1:$I$1001,,0)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8">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 I640= "Rob", "Robusta", I640="Exc","Excelsa",I640="Ara","Arabica",I640="Lib", "Liberica")</f>
        <v>Arabica</v>
      </c>
      <c r="O640" t="str" cm="1">
        <f t="array" ref="O640">_xlfn.IFS(J640="M", "Medium",J640="L","Light",J640="D","Dark")</f>
        <v>Medium</v>
      </c>
      <c r="P640" t="str">
        <f>_xlfn.XLOOKUP(C640,customers!$A$1:$A$1001,customers!$I$1:$I$1001,,0)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8">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 I641= "Rob", "Robusta", I641="Exc","Excelsa",I641="Ara","Arabica",I641="Lib", "Liberica")</f>
        <v>Liberica</v>
      </c>
      <c r="O641" t="str" cm="1">
        <f t="array" ref="O641">_xlfn.IFS(J641="M", "Medium",J641="L","Light",J641="D","Dark")</f>
        <v>Dark</v>
      </c>
      <c r="P641" t="str">
        <f>_xlfn.XLOOKUP(C641,customers!$A$1:$A$1001,customers!$I$1:$I$1001,,0)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8">
        <f>INDEX(products!$A$1:$G$49,MATCH(orders!$D642,products!$A$1:$A$49,0),MATCH(orders!K$1,products!$A$1:$G$1,0))</f>
        <v>2.5</v>
      </c>
      <c r="L642" s="6">
        <f>INDEX(products!$A$1:$G$49,MATCH(orders!$D642,products!$A$1:$A$49,0),MATCH(orders!L$1,products!$A$1:$G$1,0))</f>
        <v>27.484999999999996</v>
      </c>
      <c r="M642" s="6">
        <f t="shared" ref="M642:M705" si="10">L642*E642</f>
        <v>137.42499999999998</v>
      </c>
      <c r="N642" t="str" cm="1">
        <f t="array" ref="N642">_xlfn.IFS( I642= "Rob", "Robusta", I642="Exc","Excelsa",I642="Ara","Arabica",I642="Lib", "Liberica")</f>
        <v>Robusta</v>
      </c>
      <c r="O642" t="str" cm="1">
        <f t="array" ref="O642">_xlfn.IFS(J642="M", "Medium",J642="L","Light",J642="D","Dark")</f>
        <v>Light</v>
      </c>
      <c r="P642" t="str">
        <f>_xlfn.XLOOKUP(C642,customers!$A$1:$A$1001,customers!$I$1:$I$1001,,0)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8">
        <f>INDEX(products!$A$1:$G$49,MATCH(orders!$D643,products!$A$1:$A$49,0),MATCH(orders!K$1,products!$A$1:$G$1,0))</f>
        <v>1</v>
      </c>
      <c r="L643" s="6">
        <f>INDEX(products!$A$1:$G$49,MATCH(orders!$D643,products!$A$1:$A$49,0),MATCH(orders!L$1,products!$A$1:$G$1,0))</f>
        <v>11.95</v>
      </c>
      <c r="M643" s="6">
        <f t="shared" si="10"/>
        <v>35.849999999999994</v>
      </c>
      <c r="N643" t="str" cm="1">
        <f t="array" ref="N643">_xlfn.IFS( I643= "Rob", "Robusta", I643="Exc","Excelsa",I643="Ara","Arabica",I643="Lib", "Liberica")</f>
        <v>Robusta</v>
      </c>
      <c r="O643" t="str" cm="1">
        <f t="array" ref="O643">_xlfn.IFS(J643="M", "Medium",J643="L","Light",J643="D","Dark")</f>
        <v>Light</v>
      </c>
      <c r="P643" t="str">
        <f>_xlfn.XLOOKUP(C643,customers!$A$1:$A$1001,customers!$I$1:$I$1001,,0)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8">
        <f>INDEX(products!$A$1:$G$49,MATCH(orders!$D644,products!$A$1:$A$49,0),MATCH(orders!K$1,products!$A$1:$G$1,0))</f>
        <v>0.2</v>
      </c>
      <c r="L644" s="6">
        <f>INDEX(products!$A$1:$G$49,MATCH(orders!$D644,products!$A$1:$A$49,0),MATCH(orders!L$1,products!$A$1:$G$1,0))</f>
        <v>4.125</v>
      </c>
      <c r="M644" s="6">
        <f t="shared" si="10"/>
        <v>8.25</v>
      </c>
      <c r="N644" t="str" cm="1">
        <f t="array" ref="N644">_xlfn.IFS( I644= "Rob", "Robusta", I644="Exc","Excelsa",I644="Ara","Arabica",I644="Lib", "Liberica")</f>
        <v>Excelsa</v>
      </c>
      <c r="O644" t="str" cm="1">
        <f t="array" ref="O644">_xlfn.IFS(J644="M", "Medium",J644="L","Light",J644="D","Dark")</f>
        <v>Medium</v>
      </c>
      <c r="P644" t="str">
        <f>_xlfn.XLOOKUP(C644,customers!$A$1:$A$1001,customers!$I$1:$I$1001,,0)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8">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 I645= "Rob", "Robusta", I645="Exc","Excelsa",I645="Ara","Arabica",I645="Lib", "Liberica")</f>
        <v>Excelsa</v>
      </c>
      <c r="O645" t="str" cm="1">
        <f t="array" ref="O645">_xlfn.IFS(J645="M", "Medium",J645="L","Light",J645="D","Dark")</f>
        <v>Light</v>
      </c>
      <c r="P645" t="str">
        <f>_xlfn.XLOOKUP(C645,customers!$A$1:$A$1001,customers!$I$1:$I$1001,,0)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8">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 I646= "Rob", "Robusta", I646="Exc","Excelsa",I646="Ara","Arabica",I646="Lib", "Liberica")</f>
        <v>Robusta</v>
      </c>
      <c r="O646" t="str" cm="1">
        <f t="array" ref="O646">_xlfn.IFS(J646="M", "Medium",J646="L","Light",J646="D","Dark")</f>
        <v>Dark</v>
      </c>
      <c r="P646" t="str">
        <f>_xlfn.XLOOKUP(C646,customers!$A$1:$A$1001,customers!$I$1:$I$1001,,0)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8">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 I647= "Rob", "Robusta", I647="Exc","Excelsa",I647="Ara","Arabica",I647="Lib", "Liberica")</f>
        <v>Arabica</v>
      </c>
      <c r="O647" t="str" cm="1">
        <f t="array" ref="O647">_xlfn.IFS(J647="M", "Medium",J647="L","Light",J647="D","Dark")</f>
        <v>Dark</v>
      </c>
      <c r="P647" t="str">
        <f>_xlfn.XLOOKUP(C647,customers!$A$1:$A$1001,customers!$I$1:$I$1001,,0)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8">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 I648= "Rob", "Robusta", I648="Exc","Excelsa",I648="Ara","Arabica",I648="Lib", "Liberica")</f>
        <v>Arabica</v>
      </c>
      <c r="O648" t="str" cm="1">
        <f t="array" ref="O648">_xlfn.IFS(J648="M", "Medium",J648="L","Light",J648="D","Dark")</f>
        <v>Dark</v>
      </c>
      <c r="P648" t="str">
        <f>_xlfn.XLOOKUP(C648,customers!$A$1:$A$1001,customers!$I$1:$I$1001,,0)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8">
        <f>INDEX(products!$A$1:$G$49,MATCH(orders!$D649,products!$A$1:$A$49,0),MATCH(orders!K$1,products!$A$1:$G$1,0))</f>
        <v>0.5</v>
      </c>
      <c r="L649" s="6">
        <f>INDEX(products!$A$1:$G$49,MATCH(orders!$D649,products!$A$1:$A$49,0),MATCH(orders!L$1,products!$A$1:$G$1,0))</f>
        <v>9.51</v>
      </c>
      <c r="M649" s="6">
        <f t="shared" si="10"/>
        <v>28.53</v>
      </c>
      <c r="N649" t="str" cm="1">
        <f t="array" ref="N649">_xlfn.IFS( I649= "Rob", "Robusta", I649="Exc","Excelsa",I649="Ara","Arabica",I649="Lib", "Liberica")</f>
        <v>Liberica</v>
      </c>
      <c r="O649" t="str" cm="1">
        <f t="array" ref="O649">_xlfn.IFS(J649="M", "Medium",J649="L","Light",J649="D","Dark")</f>
        <v>Light</v>
      </c>
      <c r="P649" t="str">
        <f>_xlfn.XLOOKUP(C649,customers!$A$1:$A$1001,customers!$I$1:$I$1001,,0)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8">
        <f>INDEX(products!$A$1:$G$49,MATCH(orders!$D650,products!$A$1:$A$49,0),MATCH(orders!K$1,products!$A$1:$G$1,0))</f>
        <v>0.2</v>
      </c>
      <c r="L650" s="6">
        <f>INDEX(products!$A$1:$G$49,MATCH(orders!$D650,products!$A$1:$A$49,0),MATCH(orders!L$1,products!$A$1:$G$1,0))</f>
        <v>2.6849999999999996</v>
      </c>
      <c r="M650" s="6">
        <f t="shared" si="10"/>
        <v>16.11</v>
      </c>
      <c r="N650" t="str" cm="1">
        <f t="array" ref="N650">_xlfn.IFS( I650= "Rob", "Robusta", I650="Exc","Excelsa",I650="Ara","Arabica",I650="Lib", "Liberica")</f>
        <v>Robusta</v>
      </c>
      <c r="O650" t="str" cm="1">
        <f t="array" ref="O650">_xlfn.IFS(J650="M", "Medium",J650="L","Light",J650="D","Dark")</f>
        <v>Dark</v>
      </c>
      <c r="P650" t="str">
        <f>_xlfn.XLOOKUP(C650,customers!$A$1:$A$1001,customers!$I$1:$I$1001,,0)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8">
        <f>INDEX(products!$A$1:$G$49,MATCH(orders!$D651,products!$A$1:$A$49,0),MATCH(orders!K$1,products!$A$1:$G$1,0))</f>
        <v>1</v>
      </c>
      <c r="L651" s="6">
        <f>INDEX(products!$A$1:$G$49,MATCH(orders!$D651,products!$A$1:$A$49,0),MATCH(orders!L$1,products!$A$1:$G$1,0))</f>
        <v>15.85</v>
      </c>
      <c r="M651" s="6">
        <f t="shared" si="10"/>
        <v>95.1</v>
      </c>
      <c r="N651" t="str" cm="1">
        <f t="array" ref="N651">_xlfn.IFS( I651= "Rob", "Robusta", I651="Exc","Excelsa",I651="Ara","Arabica",I651="Lib", "Liberica")</f>
        <v>Liberica</v>
      </c>
      <c r="O651" t="str" cm="1">
        <f t="array" ref="O651">_xlfn.IFS(J651="M", "Medium",J651="L","Light",J651="D","Dark")</f>
        <v>Light</v>
      </c>
      <c r="P651" t="str">
        <f>_xlfn.XLOOKUP(C651,customers!$A$1:$A$1001,customers!$I$1:$I$1001,,0)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8">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 I652= "Rob", "Robusta", I652="Exc","Excelsa",I652="Ara","Arabica",I652="Lib", "Liberica")</f>
        <v>Robusta</v>
      </c>
      <c r="O652" t="str" cm="1">
        <f t="array" ref="O652">_xlfn.IFS(J652="M", "Medium",J652="L","Light",J652="D","Dark")</f>
        <v>Dark</v>
      </c>
      <c r="P652" t="str">
        <f>_xlfn.XLOOKUP(C652,customers!$A$1:$A$1001,customers!$I$1:$I$1001,,0)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8">
        <f>INDEX(products!$A$1:$G$49,MATCH(orders!$D653,products!$A$1:$A$49,0),MATCH(orders!K$1,products!$A$1:$G$1,0))</f>
        <v>1</v>
      </c>
      <c r="L653" s="6">
        <f>INDEX(products!$A$1:$G$49,MATCH(orders!$D653,products!$A$1:$A$49,0),MATCH(orders!L$1,products!$A$1:$G$1,0))</f>
        <v>11.95</v>
      </c>
      <c r="M653" s="6">
        <f t="shared" si="10"/>
        <v>47.8</v>
      </c>
      <c r="N653" t="str" cm="1">
        <f t="array" ref="N653">_xlfn.IFS( I653= "Rob", "Robusta", I653="Exc","Excelsa",I653="Ara","Arabica",I653="Lib", "Liberica")</f>
        <v>Robusta</v>
      </c>
      <c r="O653" t="str" cm="1">
        <f t="array" ref="O653">_xlfn.IFS(J653="M", "Medium",J653="L","Light",J653="D","Dark")</f>
        <v>Light</v>
      </c>
      <c r="P653" t="str">
        <f>_xlfn.XLOOKUP(C653,customers!$A$1:$A$1001,customers!$I$1:$I$1001,,0)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8">
        <f>INDEX(products!$A$1:$G$49,MATCH(orders!$D654,products!$A$1:$A$49,0),MATCH(orders!K$1,products!$A$1:$G$1,0))</f>
        <v>1</v>
      </c>
      <c r="L654" s="6">
        <f>INDEX(products!$A$1:$G$49,MATCH(orders!$D654,products!$A$1:$A$49,0),MATCH(orders!L$1,products!$A$1:$G$1,0))</f>
        <v>15.85</v>
      </c>
      <c r="M654" s="6">
        <f t="shared" si="10"/>
        <v>63.4</v>
      </c>
      <c r="N654" t="str" cm="1">
        <f t="array" ref="N654">_xlfn.IFS( I654= "Rob", "Robusta", I654="Exc","Excelsa",I654="Ara","Arabica",I654="Lib", "Liberica")</f>
        <v>Liberica</v>
      </c>
      <c r="O654" t="str" cm="1">
        <f t="array" ref="O654">_xlfn.IFS(J654="M", "Medium",J654="L","Light",J654="D","Dark")</f>
        <v>Light</v>
      </c>
      <c r="P654" t="str">
        <f>_xlfn.XLOOKUP(C654,customers!$A$1:$A$1001,customers!$I$1:$I$1001,,0)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8">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 I655= "Rob", "Robusta", I655="Exc","Excelsa",I655="Ara","Arabica",I655="Lib", "Liberica")</f>
        <v>Arabica</v>
      </c>
      <c r="O655" t="str" cm="1">
        <f t="array" ref="O655">_xlfn.IFS(J655="M", "Medium",J655="L","Light",J655="D","Dark")</f>
        <v>Medium</v>
      </c>
      <c r="P655" t="str">
        <f>_xlfn.XLOOKUP(C655,customers!$A$1:$A$1001,customers!$I$1:$I$1001,,0)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8">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 I656= "Rob", "Robusta", I656="Exc","Excelsa",I656="Ara","Arabica",I656="Lib", "Liberica")</f>
        <v>Arabica</v>
      </c>
      <c r="O656" t="str" cm="1">
        <f t="array" ref="O656">_xlfn.IFS(J656="M", "Medium",J656="L","Light",J656="D","Dark")</f>
        <v>Dark</v>
      </c>
      <c r="P656" t="str">
        <f>_xlfn.XLOOKUP(C656,customers!$A$1:$A$1001,customers!$I$1:$I$1001,,0)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8">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 I657= "Rob", "Robusta", I657="Exc","Excelsa",I657="Ara","Arabica",I657="Lib", "Liberica")</f>
        <v>Robusta</v>
      </c>
      <c r="O657" t="str" cm="1">
        <f t="array" ref="O657">_xlfn.IFS(J657="M", "Medium",J657="L","Light",J657="D","Dark")</f>
        <v>Medium</v>
      </c>
      <c r="P657" t="str">
        <f>_xlfn.XLOOKUP(C657,customers!$A$1:$A$1001,customers!$I$1:$I$1001,,0)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8">
        <f>INDEX(products!$A$1:$G$49,MATCH(orders!$D658,products!$A$1:$A$49,0),MATCH(orders!K$1,products!$A$1:$G$1,0))</f>
        <v>1</v>
      </c>
      <c r="L658" s="6">
        <f>INDEX(products!$A$1:$G$49,MATCH(orders!$D658,products!$A$1:$A$49,0),MATCH(orders!L$1,products!$A$1:$G$1,0))</f>
        <v>12.95</v>
      </c>
      <c r="M658" s="6">
        <f t="shared" si="10"/>
        <v>51.8</v>
      </c>
      <c r="N658" t="str" cm="1">
        <f t="array" ref="N658">_xlfn.IFS( I658= "Rob", "Robusta", I658="Exc","Excelsa",I658="Ara","Arabica",I658="Lib", "Liberica")</f>
        <v>Liberica</v>
      </c>
      <c r="O658" t="str" cm="1">
        <f t="array" ref="O658">_xlfn.IFS(J658="M", "Medium",J658="L","Light",J658="D","Dark")</f>
        <v>Dark</v>
      </c>
      <c r="P658" t="str">
        <f>_xlfn.XLOOKUP(C658,customers!$A$1:$A$1001,customers!$I$1:$I$1001,,0)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8">
        <f>INDEX(products!$A$1:$G$49,MATCH(orders!$D659,products!$A$1:$A$49,0),MATCH(orders!K$1,products!$A$1:$G$1,0))</f>
        <v>0.5</v>
      </c>
      <c r="L659" s="6">
        <f>INDEX(products!$A$1:$G$49,MATCH(orders!$D659,products!$A$1:$A$49,0),MATCH(orders!L$1,products!$A$1:$G$1,0))</f>
        <v>6.75</v>
      </c>
      <c r="M659" s="6">
        <f t="shared" si="10"/>
        <v>13.5</v>
      </c>
      <c r="N659" t="str" cm="1">
        <f t="array" ref="N659">_xlfn.IFS( I659= "Rob", "Robusta", I659="Exc","Excelsa",I659="Ara","Arabica",I659="Lib", "Liberica")</f>
        <v>Arabica</v>
      </c>
      <c r="O659" t="str" cm="1">
        <f t="array" ref="O659">_xlfn.IFS(J659="M", "Medium",J659="L","Light",J659="D","Dark")</f>
        <v>Medium</v>
      </c>
      <c r="P659" t="str">
        <f>_xlfn.XLOOKUP(C659,customers!$A$1:$A$1001,customers!$I$1:$I$1001,,0)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8">
        <f>INDEX(products!$A$1:$G$49,MATCH(orders!$D660,products!$A$1:$A$49,0),MATCH(orders!K$1,products!$A$1:$G$1,0))</f>
        <v>0.5</v>
      </c>
      <c r="L660" s="6">
        <f>INDEX(products!$A$1:$G$49,MATCH(orders!$D660,products!$A$1:$A$49,0),MATCH(orders!L$1,products!$A$1:$G$1,0))</f>
        <v>8.25</v>
      </c>
      <c r="M660" s="6">
        <f t="shared" si="10"/>
        <v>24.75</v>
      </c>
      <c r="N660" t="str" cm="1">
        <f t="array" ref="N660">_xlfn.IFS( I660= "Rob", "Robusta", I660="Exc","Excelsa",I660="Ara","Arabica",I660="Lib", "Liberica")</f>
        <v>Excelsa</v>
      </c>
      <c r="O660" t="str" cm="1">
        <f t="array" ref="O660">_xlfn.IFS(J660="M", "Medium",J660="L","Light",J660="D","Dark")</f>
        <v>Medium</v>
      </c>
      <c r="P660" t="str">
        <f>_xlfn.XLOOKUP(C660,customers!$A$1:$A$1001,customers!$I$1:$I$1001,,0)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8">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 I661= "Rob", "Robusta", I661="Exc","Excelsa",I661="Ara","Arabica",I661="Lib", "Liberica")</f>
        <v>Arabica</v>
      </c>
      <c r="O661" t="str" cm="1">
        <f t="array" ref="O661">_xlfn.IFS(J661="M", "Medium",J661="L","Light",J661="D","Dark")</f>
        <v>Dark</v>
      </c>
      <c r="P661" t="str">
        <f>_xlfn.XLOOKUP(C661,customers!$A$1:$A$1001,customers!$I$1:$I$1001,,0)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8">
        <f>INDEX(products!$A$1:$G$49,MATCH(orders!$D662,products!$A$1:$A$49,0),MATCH(orders!K$1,products!$A$1:$G$1,0))</f>
        <v>0.5</v>
      </c>
      <c r="L662" s="6">
        <f>INDEX(products!$A$1:$G$49,MATCH(orders!$D662,products!$A$1:$A$49,0),MATCH(orders!L$1,products!$A$1:$G$1,0))</f>
        <v>8.91</v>
      </c>
      <c r="M662" s="6">
        <f t="shared" si="10"/>
        <v>53.46</v>
      </c>
      <c r="N662" t="str" cm="1">
        <f t="array" ref="N662">_xlfn.IFS( I662= "Rob", "Robusta", I662="Exc","Excelsa",I662="Ara","Arabica",I662="Lib", "Liberica")</f>
        <v>Excelsa</v>
      </c>
      <c r="O662" t="str" cm="1">
        <f t="array" ref="O662">_xlfn.IFS(J662="M", "Medium",J662="L","Light",J662="D","Dark")</f>
        <v>Light</v>
      </c>
      <c r="P662" t="str">
        <f>_xlfn.XLOOKUP(C662,customers!$A$1:$A$1001,customers!$I$1:$I$1001,,0)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8">
        <f>INDEX(products!$A$1:$G$49,MATCH(orders!$D663,products!$A$1:$A$49,0),MATCH(orders!K$1,products!$A$1:$G$1,0))</f>
        <v>0.2</v>
      </c>
      <c r="L663" s="6">
        <f>INDEX(products!$A$1:$G$49,MATCH(orders!$D663,products!$A$1:$A$49,0),MATCH(orders!L$1,products!$A$1:$G$1,0))</f>
        <v>3.375</v>
      </c>
      <c r="M663" s="6">
        <f t="shared" si="10"/>
        <v>20.25</v>
      </c>
      <c r="N663" t="str" cm="1">
        <f t="array" ref="N663">_xlfn.IFS( I663= "Rob", "Robusta", I663="Exc","Excelsa",I663="Ara","Arabica",I663="Lib", "Liberica")</f>
        <v>Arabica</v>
      </c>
      <c r="O663" t="str" cm="1">
        <f t="array" ref="O663">_xlfn.IFS(J663="M", "Medium",J663="L","Light",J663="D","Dark")</f>
        <v>Medium</v>
      </c>
      <c r="P663" t="str">
        <f>_xlfn.XLOOKUP(C663,customers!$A$1:$A$1001,customers!$I$1:$I$1001,,0)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8">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 I664= "Rob", "Robusta", I664="Exc","Excelsa",I664="Ara","Arabica",I664="Lib", "Liberica")</f>
        <v>Liberica</v>
      </c>
      <c r="O664" t="str" cm="1">
        <f t="array" ref="O664">_xlfn.IFS(J664="M", "Medium",J664="L","Light",J664="D","Dark")</f>
        <v>Dark</v>
      </c>
      <c r="P664" t="str">
        <f>_xlfn.XLOOKUP(C664,customers!$A$1:$A$1001,customers!$I$1:$I$1001,,0)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8">
        <f>INDEX(products!$A$1:$G$49,MATCH(orders!$D665,products!$A$1:$A$49,0),MATCH(orders!K$1,products!$A$1:$G$1,0))</f>
        <v>1</v>
      </c>
      <c r="L665" s="6">
        <f>INDEX(products!$A$1:$G$49,MATCH(orders!$D665,products!$A$1:$A$49,0),MATCH(orders!L$1,products!$A$1:$G$1,0))</f>
        <v>11.25</v>
      </c>
      <c r="M665" s="6">
        <f t="shared" si="10"/>
        <v>67.5</v>
      </c>
      <c r="N665" t="str" cm="1">
        <f t="array" ref="N665">_xlfn.IFS( I665= "Rob", "Robusta", I665="Exc","Excelsa",I665="Ara","Arabica",I665="Lib", "Liberica")</f>
        <v>Arabica</v>
      </c>
      <c r="O665" t="str" cm="1">
        <f t="array" ref="O665">_xlfn.IFS(J665="M", "Medium",J665="L","Light",J665="D","Dark")</f>
        <v>Medium</v>
      </c>
      <c r="P665" t="str">
        <f>_xlfn.XLOOKUP(C665,customers!$A$1:$A$1001,customers!$I$1:$I$1001,,0)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8">
        <f>INDEX(products!$A$1:$G$49,MATCH(orders!$D666,products!$A$1:$A$49,0),MATCH(orders!K$1,products!$A$1:$G$1,0))</f>
        <v>1</v>
      </c>
      <c r="L666" s="6">
        <f>INDEX(products!$A$1:$G$49,MATCH(orders!$D666,products!$A$1:$A$49,0),MATCH(orders!L$1,products!$A$1:$G$1,0))</f>
        <v>12.15</v>
      </c>
      <c r="M666" s="6">
        <f t="shared" si="10"/>
        <v>72.900000000000006</v>
      </c>
      <c r="N666" t="str" cm="1">
        <f t="array" ref="N666">_xlfn.IFS( I666= "Rob", "Robusta", I666="Exc","Excelsa",I666="Ara","Arabica",I666="Lib", "Liberica")</f>
        <v>Excelsa</v>
      </c>
      <c r="O666" t="str" cm="1">
        <f t="array" ref="O666">_xlfn.IFS(J666="M", "Medium",J666="L","Light",J666="D","Dark")</f>
        <v>Dark</v>
      </c>
      <c r="P666" t="str">
        <f>_xlfn.XLOOKUP(C666,customers!$A$1:$A$1001,customers!$I$1:$I$1001,,0)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8">
        <f>INDEX(products!$A$1:$G$49,MATCH(orders!$D667,products!$A$1:$A$49,0),MATCH(orders!K$1,products!$A$1:$G$1,0))</f>
        <v>0.2</v>
      </c>
      <c r="L667" s="6">
        <f>INDEX(products!$A$1:$G$49,MATCH(orders!$D667,products!$A$1:$A$49,0),MATCH(orders!L$1,products!$A$1:$G$1,0))</f>
        <v>3.8849999999999998</v>
      </c>
      <c r="M667" s="6">
        <f t="shared" si="10"/>
        <v>7.77</v>
      </c>
      <c r="N667" t="str" cm="1">
        <f t="array" ref="N667">_xlfn.IFS( I667= "Rob", "Robusta", I667="Exc","Excelsa",I667="Ara","Arabica",I667="Lib", "Liberica")</f>
        <v>Liberica</v>
      </c>
      <c r="O667" t="str" cm="1">
        <f t="array" ref="O667">_xlfn.IFS(J667="M", "Medium",J667="L","Light",J667="D","Dark")</f>
        <v>Dark</v>
      </c>
      <c r="P667" t="str">
        <f>_xlfn.XLOOKUP(C667,customers!$A$1:$A$1001,customers!$I$1:$I$1001,,0)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8">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 I668= "Rob", "Robusta", I668="Exc","Excelsa",I668="Ara","Arabica",I668="Lib", "Liberica")</f>
        <v>Arabica</v>
      </c>
      <c r="O668" t="str" cm="1">
        <f t="array" ref="O668">_xlfn.IFS(J668="M", "Medium",J668="L","Light",J668="D","Dark")</f>
        <v>Dark</v>
      </c>
      <c r="P668" t="str">
        <f>_xlfn.XLOOKUP(C668,customers!$A$1:$A$1001,customers!$I$1:$I$1001,,0)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8">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 I669= "Rob", "Robusta", I669="Exc","Excelsa",I669="Ara","Arabica",I669="Lib", "Liberica")</f>
        <v>Arabica</v>
      </c>
      <c r="O669" t="str" cm="1">
        <f t="array" ref="O669">_xlfn.IFS(J669="M", "Medium",J669="L","Light",J669="D","Dark")</f>
        <v>Dark</v>
      </c>
      <c r="P669" t="str">
        <f>_xlfn.XLOOKUP(C669,customers!$A$1:$A$1001,customers!$I$1:$I$1001,,0)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8">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 I670= "Rob", "Robusta", I670="Exc","Excelsa",I670="Ara","Arabica",I670="Lib", "Liberica")</f>
        <v>Robusta</v>
      </c>
      <c r="O670" t="str" cm="1">
        <f t="array" ref="O670">_xlfn.IFS(J670="M", "Medium",J670="L","Light",J670="D","Dark")</f>
        <v>Light</v>
      </c>
      <c r="P670" t="str">
        <f>_xlfn.XLOOKUP(C670,customers!$A$1:$A$1001,customers!$I$1:$I$1001,,0)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8">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 I671= "Rob", "Robusta", I671="Exc","Excelsa",I671="Ara","Arabica",I671="Lib", "Liberica")</f>
        <v>Liberica</v>
      </c>
      <c r="O671" t="str" cm="1">
        <f t="array" ref="O671">_xlfn.IFS(J671="M", "Medium",J671="L","Light",J671="D","Dark")</f>
        <v>Medium</v>
      </c>
      <c r="P671" t="str">
        <f>_xlfn.XLOOKUP(C671,customers!$A$1:$A$1001,customers!$I$1:$I$1001,,0)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8">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 I672= "Rob", "Robusta", I672="Exc","Excelsa",I672="Ara","Arabica",I672="Lib", "Liberica")</f>
        <v>Liberica</v>
      </c>
      <c r="O672" t="str" cm="1">
        <f t="array" ref="O672">_xlfn.IFS(J672="M", "Medium",J672="L","Light",J672="D","Dark")</f>
        <v>Medium</v>
      </c>
      <c r="P672" t="str">
        <f>_xlfn.XLOOKUP(C672,customers!$A$1:$A$1001,customers!$I$1:$I$1001,,0)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8">
        <f>INDEX(products!$A$1:$G$49,MATCH(orders!$D673,products!$A$1:$A$49,0),MATCH(orders!K$1,products!$A$1:$G$1,0))</f>
        <v>1</v>
      </c>
      <c r="L673" s="6">
        <f>INDEX(products!$A$1:$G$49,MATCH(orders!$D673,products!$A$1:$A$49,0),MATCH(orders!L$1,products!$A$1:$G$1,0))</f>
        <v>11.95</v>
      </c>
      <c r="M673" s="6">
        <f t="shared" si="10"/>
        <v>59.75</v>
      </c>
      <c r="N673" t="str" cm="1">
        <f t="array" ref="N673">_xlfn.IFS( I673= "Rob", "Robusta", I673="Exc","Excelsa",I673="Ara","Arabica",I673="Lib", "Liberica")</f>
        <v>Robusta</v>
      </c>
      <c r="O673" t="str" cm="1">
        <f t="array" ref="O673">_xlfn.IFS(J673="M", "Medium",J673="L","Light",J673="D","Dark")</f>
        <v>Light</v>
      </c>
      <c r="P673" t="str">
        <f>_xlfn.XLOOKUP(C673,customers!$A$1:$A$1001,customers!$I$1:$I$1001,,0)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8">
        <f>INDEX(products!$A$1:$G$49,MATCH(orders!$D674,products!$A$1:$A$49,0),MATCH(orders!K$1,products!$A$1:$G$1,0))</f>
        <v>0.5</v>
      </c>
      <c r="L674" s="6">
        <f>INDEX(products!$A$1:$G$49,MATCH(orders!$D674,products!$A$1:$A$49,0),MATCH(orders!L$1,products!$A$1:$G$1,0))</f>
        <v>8.73</v>
      </c>
      <c r="M674" s="6">
        <f t="shared" si="10"/>
        <v>43.650000000000006</v>
      </c>
      <c r="N674" t="str" cm="1">
        <f t="array" ref="N674">_xlfn.IFS( I674= "Rob", "Robusta", I674="Exc","Excelsa",I674="Ara","Arabica",I674="Lib", "Liberica")</f>
        <v>Liberica</v>
      </c>
      <c r="O674" t="str" cm="1">
        <f t="array" ref="O674">_xlfn.IFS(J674="M", "Medium",J674="L","Light",J674="D","Dark")</f>
        <v>Medium</v>
      </c>
      <c r="P674" t="str">
        <f>_xlfn.XLOOKUP(C674,customers!$A$1:$A$1001,customers!$I$1:$I$1001,,0)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8">
        <f>INDEX(products!$A$1:$G$49,MATCH(orders!$D675,products!$A$1:$A$49,0),MATCH(orders!K$1,products!$A$1:$G$1,0))</f>
        <v>1</v>
      </c>
      <c r="L675" s="6">
        <f>INDEX(products!$A$1:$G$49,MATCH(orders!$D675,products!$A$1:$A$49,0),MATCH(orders!L$1,products!$A$1:$G$1,0))</f>
        <v>13.75</v>
      </c>
      <c r="M675" s="6">
        <f t="shared" si="10"/>
        <v>82.5</v>
      </c>
      <c r="N675" t="str" cm="1">
        <f t="array" ref="N675">_xlfn.IFS( I675= "Rob", "Robusta", I675="Exc","Excelsa",I675="Ara","Arabica",I675="Lib", "Liberica")</f>
        <v>Excelsa</v>
      </c>
      <c r="O675" t="str" cm="1">
        <f t="array" ref="O675">_xlfn.IFS(J675="M", "Medium",J675="L","Light",J675="D","Dark")</f>
        <v>Medium</v>
      </c>
      <c r="P675" t="str">
        <f>_xlfn.XLOOKUP(C675,customers!$A$1:$A$1001,customers!$I$1:$I$1001,,0)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8">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 I676= "Rob", "Robusta", I676="Exc","Excelsa",I676="Ara","Arabica",I676="Lib", "Liberica")</f>
        <v>Arabica</v>
      </c>
      <c r="O676" t="str" cm="1">
        <f t="array" ref="O676">_xlfn.IFS(J676="M", "Medium",J676="L","Light",J676="D","Dark")</f>
        <v>Light</v>
      </c>
      <c r="P676" t="str">
        <f>_xlfn.XLOOKUP(C676,customers!$A$1:$A$1001,customers!$I$1:$I$1001,,0)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8">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 I677= "Rob", "Robusta", I677="Exc","Excelsa",I677="Ara","Arabica",I677="Lib", "Liberica")</f>
        <v>Liberica</v>
      </c>
      <c r="O677" t="str" cm="1">
        <f t="array" ref="O677">_xlfn.IFS(J677="M", "Medium",J677="L","Light",J677="D","Dark")</f>
        <v>Dark</v>
      </c>
      <c r="P677" t="str">
        <f>_xlfn.XLOOKUP(C677,customers!$A$1:$A$1001,customers!$I$1:$I$1001,,0)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8">
        <f>INDEX(products!$A$1:$G$49,MATCH(orders!$D678,products!$A$1:$A$49,0),MATCH(orders!K$1,products!$A$1:$G$1,0))</f>
        <v>0.5</v>
      </c>
      <c r="L678" s="6">
        <f>INDEX(products!$A$1:$G$49,MATCH(orders!$D678,products!$A$1:$A$49,0),MATCH(orders!L$1,products!$A$1:$G$1,0))</f>
        <v>9.51</v>
      </c>
      <c r="M678" s="6">
        <f t="shared" si="10"/>
        <v>47.55</v>
      </c>
      <c r="N678" t="str" cm="1">
        <f t="array" ref="N678">_xlfn.IFS( I678= "Rob", "Robusta", I678="Exc","Excelsa",I678="Ara","Arabica",I678="Lib", "Liberica")</f>
        <v>Liberica</v>
      </c>
      <c r="O678" t="str" cm="1">
        <f t="array" ref="O678">_xlfn.IFS(J678="M", "Medium",J678="L","Light",J678="D","Dark")</f>
        <v>Light</v>
      </c>
      <c r="P678" t="str">
        <f>_xlfn.XLOOKUP(C678,customers!$A$1:$A$1001,customers!$I$1:$I$1001,,0)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8">
        <f>INDEX(products!$A$1:$G$49,MATCH(orders!$D679,products!$A$1:$A$49,0),MATCH(orders!K$1,products!$A$1:$G$1,0))</f>
        <v>0.5</v>
      </c>
      <c r="L679" s="6">
        <f>INDEX(products!$A$1:$G$49,MATCH(orders!$D679,products!$A$1:$A$49,0),MATCH(orders!L$1,products!$A$1:$G$1,0))</f>
        <v>8.73</v>
      </c>
      <c r="M679" s="6">
        <f t="shared" si="10"/>
        <v>43.650000000000006</v>
      </c>
      <c r="N679" t="str" cm="1">
        <f t="array" ref="N679">_xlfn.IFS( I679= "Rob", "Robusta", I679="Exc","Excelsa",I679="Ara","Arabica",I679="Lib", "Liberica")</f>
        <v>Liberica</v>
      </c>
      <c r="O679" t="str" cm="1">
        <f t="array" ref="O679">_xlfn.IFS(J679="M", "Medium",J679="L","Light",J679="D","Dark")</f>
        <v>Medium</v>
      </c>
      <c r="P679" t="str">
        <f>_xlfn.XLOOKUP(C679,customers!$A$1:$A$1001,customers!$I$1:$I$1001,,0)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8">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 I680= "Rob", "Robusta", I680="Exc","Excelsa",I680="Ara","Arabica",I680="Lib", "Liberica")</f>
        <v>Arabica</v>
      </c>
      <c r="O680" t="str" cm="1">
        <f t="array" ref="O680">_xlfn.IFS(J680="M", "Medium",J680="L","Light",J680="D","Dark")</f>
        <v>Light</v>
      </c>
      <c r="P680" t="str">
        <f>_xlfn.XLOOKUP(C680,customers!$A$1:$A$1001,customers!$I$1:$I$1001,,0)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8">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 I681= "Rob", "Robusta", I681="Exc","Excelsa",I681="Ara","Arabica",I681="Lib", "Liberica")</f>
        <v>Robusta</v>
      </c>
      <c r="O681" t="str" cm="1">
        <f t="array" ref="O681">_xlfn.IFS(J681="M", "Medium",J681="L","Light",J681="D","Dark")</f>
        <v>Light</v>
      </c>
      <c r="P681" t="str">
        <f>_xlfn.XLOOKUP(C681,customers!$A$1:$A$1001,customers!$I$1:$I$1001,,0)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8">
        <f>INDEX(products!$A$1:$G$49,MATCH(orders!$D682,products!$A$1:$A$49,0),MATCH(orders!K$1,products!$A$1:$G$1,0))</f>
        <v>1</v>
      </c>
      <c r="L682" s="6">
        <f>INDEX(products!$A$1:$G$49,MATCH(orders!$D682,products!$A$1:$A$49,0),MATCH(orders!L$1,products!$A$1:$G$1,0))</f>
        <v>11.25</v>
      </c>
      <c r="M682" s="6">
        <f t="shared" si="10"/>
        <v>56.25</v>
      </c>
      <c r="N682" t="str" cm="1">
        <f t="array" ref="N682">_xlfn.IFS( I682= "Rob", "Robusta", I682="Exc","Excelsa",I682="Ara","Arabica",I682="Lib", "Liberica")</f>
        <v>Arabica</v>
      </c>
      <c r="O682" t="str" cm="1">
        <f t="array" ref="O682">_xlfn.IFS(J682="M", "Medium",J682="L","Light",J682="D","Dark")</f>
        <v>Medium</v>
      </c>
      <c r="P682" t="str">
        <f>_xlfn.XLOOKUP(C682,customers!$A$1:$A$1001,customers!$I$1:$I$1001,,0)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8">
        <f>INDEX(products!$A$1:$G$49,MATCH(orders!$D683,products!$A$1:$A$49,0),MATCH(orders!K$1,products!$A$1:$G$1,0))</f>
        <v>0.2</v>
      </c>
      <c r="L683" s="6">
        <f>INDEX(products!$A$1:$G$49,MATCH(orders!$D683,products!$A$1:$A$49,0),MATCH(orders!L$1,products!$A$1:$G$1,0))</f>
        <v>4.7549999999999999</v>
      </c>
      <c r="M683" s="6">
        <f t="shared" si="10"/>
        <v>9.51</v>
      </c>
      <c r="N683" t="str" cm="1">
        <f t="array" ref="N683">_xlfn.IFS( I683= "Rob", "Robusta", I683="Exc","Excelsa",I683="Ara","Arabica",I683="Lib", "Liberica")</f>
        <v>Liberica</v>
      </c>
      <c r="O683" t="str" cm="1">
        <f t="array" ref="O683">_xlfn.IFS(J683="M", "Medium",J683="L","Light",J683="D","Dark")</f>
        <v>Light</v>
      </c>
      <c r="P683" t="str">
        <f>_xlfn.XLOOKUP(C683,customers!$A$1:$A$1001,customers!$I$1:$I$1001,,0)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8">
        <f>INDEX(products!$A$1:$G$49,MATCH(orders!$D684,products!$A$1:$A$49,0),MATCH(orders!K$1,products!$A$1:$G$1,0))</f>
        <v>0.2</v>
      </c>
      <c r="L684" s="6">
        <f>INDEX(products!$A$1:$G$49,MATCH(orders!$D684,products!$A$1:$A$49,0),MATCH(orders!L$1,products!$A$1:$G$1,0))</f>
        <v>4.125</v>
      </c>
      <c r="M684" s="6">
        <f t="shared" si="10"/>
        <v>8.25</v>
      </c>
      <c r="N684" t="str" cm="1">
        <f t="array" ref="N684">_xlfn.IFS( I684= "Rob", "Robusta", I684="Exc","Excelsa",I684="Ara","Arabica",I684="Lib", "Liberica")</f>
        <v>Excelsa</v>
      </c>
      <c r="O684" t="str" cm="1">
        <f t="array" ref="O684">_xlfn.IFS(J684="M", "Medium",J684="L","Light",J684="D","Dark")</f>
        <v>Medium</v>
      </c>
      <c r="P684" t="str">
        <f>_xlfn.XLOOKUP(C684,customers!$A$1:$A$1001,customers!$I$1:$I$1001,,0)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8">
        <f>INDEX(products!$A$1:$G$49,MATCH(orders!$D685,products!$A$1:$A$49,0),MATCH(orders!K$1,products!$A$1:$G$1,0))</f>
        <v>0.5</v>
      </c>
      <c r="L685" s="6">
        <f>INDEX(products!$A$1:$G$49,MATCH(orders!$D685,products!$A$1:$A$49,0),MATCH(orders!L$1,products!$A$1:$G$1,0))</f>
        <v>7.77</v>
      </c>
      <c r="M685" s="6">
        <f t="shared" si="10"/>
        <v>46.62</v>
      </c>
      <c r="N685" t="str" cm="1">
        <f t="array" ref="N685">_xlfn.IFS( I685= "Rob", "Robusta", I685="Exc","Excelsa",I685="Ara","Arabica",I685="Lib", "Liberica")</f>
        <v>Liberica</v>
      </c>
      <c r="O685" t="str" cm="1">
        <f t="array" ref="O685">_xlfn.IFS(J685="M", "Medium",J685="L","Light",J685="D","Dark")</f>
        <v>Dark</v>
      </c>
      <c r="P685" t="str">
        <f>_xlfn.XLOOKUP(C685,customers!$A$1:$A$1001,customers!$I$1:$I$1001,,0)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8">
        <f>INDEX(products!$A$1:$G$49,MATCH(orders!$D686,products!$A$1:$A$49,0),MATCH(orders!K$1,products!$A$1:$G$1,0))</f>
        <v>1</v>
      </c>
      <c r="L686" s="6">
        <f>INDEX(products!$A$1:$G$49,MATCH(orders!$D686,products!$A$1:$A$49,0),MATCH(orders!L$1,products!$A$1:$G$1,0))</f>
        <v>11.95</v>
      </c>
      <c r="M686" s="6">
        <f t="shared" si="10"/>
        <v>71.699999999999989</v>
      </c>
      <c r="N686" t="str" cm="1">
        <f t="array" ref="N686">_xlfn.IFS( I686= "Rob", "Robusta", I686="Exc","Excelsa",I686="Ara","Arabica",I686="Lib", "Liberica")</f>
        <v>Robusta</v>
      </c>
      <c r="O686" t="str" cm="1">
        <f t="array" ref="O686">_xlfn.IFS(J686="M", "Medium",J686="L","Light",J686="D","Dark")</f>
        <v>Light</v>
      </c>
      <c r="P686" t="str">
        <f>_xlfn.XLOOKUP(C686,customers!$A$1:$A$1001,customers!$I$1:$I$1001,,0)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8">
        <f>INDEX(products!$A$1:$G$49,MATCH(orders!$D687,products!$A$1:$A$49,0),MATCH(orders!K$1,products!$A$1:$G$1,0))</f>
        <v>2.5</v>
      </c>
      <c r="L687" s="6">
        <f>INDEX(products!$A$1:$G$49,MATCH(orders!$D687,products!$A$1:$A$49,0),MATCH(orders!L$1,products!$A$1:$G$1,0))</f>
        <v>36.454999999999998</v>
      </c>
      <c r="M687" s="6">
        <f t="shared" si="10"/>
        <v>72.91</v>
      </c>
      <c r="N687" t="str" cm="1">
        <f t="array" ref="N687">_xlfn.IFS( I687= "Rob", "Robusta", I687="Exc","Excelsa",I687="Ara","Arabica",I687="Lib", "Liberica")</f>
        <v>Liberica</v>
      </c>
      <c r="O687" t="str" cm="1">
        <f t="array" ref="O687">_xlfn.IFS(J687="M", "Medium",J687="L","Light",J687="D","Dark")</f>
        <v>Light</v>
      </c>
      <c r="P687" t="str">
        <f>_xlfn.XLOOKUP(C687,customers!$A$1:$A$1001,customers!$I$1:$I$1001,,0)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8">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 I688= "Rob", "Robusta", I688="Exc","Excelsa",I688="Ara","Arabica",I688="Lib", "Liberica")</f>
        <v>Robusta</v>
      </c>
      <c r="O688" t="str" cm="1">
        <f t="array" ref="O688">_xlfn.IFS(J688="M", "Medium",J688="L","Light",J688="D","Dark")</f>
        <v>Dark</v>
      </c>
      <c r="P688" t="str">
        <f>_xlfn.XLOOKUP(C688,customers!$A$1:$A$1001,customers!$I$1:$I$1001,,0)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8">
        <f>INDEX(products!$A$1:$G$49,MATCH(orders!$D689,products!$A$1:$A$49,0),MATCH(orders!K$1,products!$A$1:$G$1,0))</f>
        <v>0.5</v>
      </c>
      <c r="L689" s="6">
        <f>INDEX(products!$A$1:$G$49,MATCH(orders!$D689,products!$A$1:$A$49,0),MATCH(orders!L$1,products!$A$1:$G$1,0))</f>
        <v>8.25</v>
      </c>
      <c r="M689" s="6">
        <f t="shared" si="10"/>
        <v>16.5</v>
      </c>
      <c r="N689" t="str" cm="1">
        <f t="array" ref="N689">_xlfn.IFS( I689= "Rob", "Robusta", I689="Exc","Excelsa",I689="Ara","Arabica",I689="Lib", "Liberica")</f>
        <v>Excelsa</v>
      </c>
      <c r="O689" t="str" cm="1">
        <f t="array" ref="O689">_xlfn.IFS(J689="M", "Medium",J689="L","Light",J689="D","Dark")</f>
        <v>Medium</v>
      </c>
      <c r="P689" t="str">
        <f>_xlfn.XLOOKUP(C689,customers!$A$1:$A$1001,customers!$I$1:$I$1001,,0)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8">
        <f>INDEX(products!$A$1:$G$49,MATCH(orders!$D690,products!$A$1:$A$49,0),MATCH(orders!K$1,products!$A$1:$G$1,0))</f>
        <v>1</v>
      </c>
      <c r="L690" s="6">
        <f>INDEX(products!$A$1:$G$49,MATCH(orders!$D690,products!$A$1:$A$49,0),MATCH(orders!L$1,products!$A$1:$G$1,0))</f>
        <v>12.95</v>
      </c>
      <c r="M690" s="6">
        <f t="shared" si="10"/>
        <v>64.75</v>
      </c>
      <c r="N690" t="str" cm="1">
        <f t="array" ref="N690">_xlfn.IFS( I690= "Rob", "Robusta", I690="Exc","Excelsa",I690="Ara","Arabica",I690="Lib", "Liberica")</f>
        <v>Arabica</v>
      </c>
      <c r="O690" t="str" cm="1">
        <f t="array" ref="O690">_xlfn.IFS(J690="M", "Medium",J690="L","Light",J690="D","Dark")</f>
        <v>Light</v>
      </c>
      <c r="P690" t="str">
        <f>_xlfn.XLOOKUP(C690,customers!$A$1:$A$1001,customers!$I$1:$I$1001,,0)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8">
        <f>INDEX(products!$A$1:$G$49,MATCH(orders!$D691,products!$A$1:$A$49,0),MATCH(orders!K$1,products!$A$1:$G$1,0))</f>
        <v>0.5</v>
      </c>
      <c r="L691" s="6">
        <f>INDEX(products!$A$1:$G$49,MATCH(orders!$D691,products!$A$1:$A$49,0),MATCH(orders!L$1,products!$A$1:$G$1,0))</f>
        <v>6.75</v>
      </c>
      <c r="M691" s="6">
        <f t="shared" si="10"/>
        <v>33.75</v>
      </c>
      <c r="N691" t="str" cm="1">
        <f t="array" ref="N691">_xlfn.IFS( I691= "Rob", "Robusta", I691="Exc","Excelsa",I691="Ara","Arabica",I691="Lib", "Liberica")</f>
        <v>Arabica</v>
      </c>
      <c r="O691" t="str" cm="1">
        <f t="array" ref="O691">_xlfn.IFS(J691="M", "Medium",J691="L","Light",J691="D","Dark")</f>
        <v>Medium</v>
      </c>
      <c r="P691" t="str">
        <f>_xlfn.XLOOKUP(C691,customers!$A$1:$A$1001,customers!$I$1:$I$1001,,0)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8">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 I692= "Rob", "Robusta", I692="Exc","Excelsa",I692="Ara","Arabica",I692="Lib", "Liberica")</f>
        <v>Liberica</v>
      </c>
      <c r="O692" t="str" cm="1">
        <f t="array" ref="O692">_xlfn.IFS(J692="M", "Medium",J692="L","Light",J692="D","Dark")</f>
        <v>Dark</v>
      </c>
      <c r="P692" t="str">
        <f>_xlfn.XLOOKUP(C692,customers!$A$1:$A$1001,customers!$I$1:$I$1001,,0)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8">
        <f>INDEX(products!$A$1:$G$49,MATCH(orders!$D693,products!$A$1:$A$49,0),MATCH(orders!K$1,products!$A$1:$G$1,0))</f>
        <v>1</v>
      </c>
      <c r="L693" s="6">
        <f>INDEX(products!$A$1:$G$49,MATCH(orders!$D693,products!$A$1:$A$49,0),MATCH(orders!L$1,products!$A$1:$G$1,0))</f>
        <v>11.25</v>
      </c>
      <c r="M693" s="6">
        <f t="shared" si="10"/>
        <v>22.5</v>
      </c>
      <c r="N693" t="str" cm="1">
        <f t="array" ref="N693">_xlfn.IFS( I693= "Rob", "Robusta", I693="Exc","Excelsa",I693="Ara","Arabica",I693="Lib", "Liberica")</f>
        <v>Arabica</v>
      </c>
      <c r="O693" t="str" cm="1">
        <f t="array" ref="O693">_xlfn.IFS(J693="M", "Medium",J693="L","Light",J693="D","Dark")</f>
        <v>Medium</v>
      </c>
      <c r="P693" t="str">
        <f>_xlfn.XLOOKUP(C693,customers!$A$1:$A$1001,customers!$I$1:$I$1001,,0)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8">
        <f>INDEX(products!$A$1:$G$49,MATCH(orders!$D694,products!$A$1:$A$49,0),MATCH(orders!K$1,products!$A$1:$G$1,0))</f>
        <v>1</v>
      </c>
      <c r="L694" s="6">
        <f>INDEX(products!$A$1:$G$49,MATCH(orders!$D694,products!$A$1:$A$49,0),MATCH(orders!L$1,products!$A$1:$G$1,0))</f>
        <v>12.95</v>
      </c>
      <c r="M694" s="6">
        <f t="shared" si="10"/>
        <v>12.95</v>
      </c>
      <c r="N694" t="str" cm="1">
        <f t="array" ref="N694">_xlfn.IFS( I694= "Rob", "Robusta", I694="Exc","Excelsa",I694="Ara","Arabica",I694="Lib", "Liberica")</f>
        <v>Liberica</v>
      </c>
      <c r="O694" t="str" cm="1">
        <f t="array" ref="O694">_xlfn.IFS(J694="M", "Medium",J694="L","Light",J694="D","Dark")</f>
        <v>Dark</v>
      </c>
      <c r="P694" t="str">
        <f>_xlfn.XLOOKUP(C694,customers!$A$1:$A$1001,customers!$I$1:$I$1001,,0)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8">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 I695= "Rob", "Robusta", I695="Exc","Excelsa",I695="Ara","Arabica",I695="Lib", "Liberica")</f>
        <v>Arabica</v>
      </c>
      <c r="O695" t="str" cm="1">
        <f t="array" ref="O695">_xlfn.IFS(J695="M", "Medium",J695="L","Light",J695="D","Dark")</f>
        <v>Medium</v>
      </c>
      <c r="P695" t="str">
        <f>_xlfn.XLOOKUP(C695,customers!$A$1:$A$1001,customers!$I$1:$I$1001,,0)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8">
        <f>INDEX(products!$A$1:$G$49,MATCH(orders!$D696,products!$A$1:$A$49,0),MATCH(orders!K$1,products!$A$1:$G$1,0))</f>
        <v>0.5</v>
      </c>
      <c r="L696" s="6">
        <f>INDEX(products!$A$1:$G$49,MATCH(orders!$D696,products!$A$1:$A$49,0),MATCH(orders!L$1,products!$A$1:$G$1,0))</f>
        <v>7.29</v>
      </c>
      <c r="M696" s="6">
        <f t="shared" si="10"/>
        <v>36.450000000000003</v>
      </c>
      <c r="N696" t="str" cm="1">
        <f t="array" ref="N696">_xlfn.IFS( I696= "Rob", "Robusta", I696="Exc","Excelsa",I696="Ara","Arabica",I696="Lib", "Liberica")</f>
        <v>Excelsa</v>
      </c>
      <c r="O696" t="str" cm="1">
        <f t="array" ref="O696">_xlfn.IFS(J696="M", "Medium",J696="L","Light",J696="D","Dark")</f>
        <v>Dark</v>
      </c>
      <c r="P696" t="str">
        <f>_xlfn.XLOOKUP(C696,customers!$A$1:$A$1001,customers!$I$1:$I$1001,,0)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8">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 I697= "Rob", "Robusta", I697="Exc","Excelsa",I697="Ara","Arabica",I697="Lib", "Liberica")</f>
        <v>Liberica</v>
      </c>
      <c r="O697" t="str" cm="1">
        <f t="array" ref="O697">_xlfn.IFS(J697="M", "Medium",J697="L","Light",J697="D","Dark")</f>
        <v>Light</v>
      </c>
      <c r="P697" t="str">
        <f>_xlfn.XLOOKUP(C697,customers!$A$1:$A$1001,customers!$I$1:$I$1001,,0)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8">
        <f>INDEX(products!$A$1:$G$49,MATCH(orders!$D698,products!$A$1:$A$49,0),MATCH(orders!K$1,products!$A$1:$G$1,0))</f>
        <v>0.5</v>
      </c>
      <c r="L698" s="6">
        <f>INDEX(products!$A$1:$G$49,MATCH(orders!$D698,products!$A$1:$A$49,0),MATCH(orders!L$1,products!$A$1:$G$1,0))</f>
        <v>7.77</v>
      </c>
      <c r="M698" s="6">
        <f t="shared" si="10"/>
        <v>31.08</v>
      </c>
      <c r="N698" t="str" cm="1">
        <f t="array" ref="N698">_xlfn.IFS( I698= "Rob", "Robusta", I698="Exc","Excelsa",I698="Ara","Arabica",I698="Lib", "Liberica")</f>
        <v>Liberica</v>
      </c>
      <c r="O698" t="str" cm="1">
        <f t="array" ref="O698">_xlfn.IFS(J698="M", "Medium",J698="L","Light",J698="D","Dark")</f>
        <v>Dark</v>
      </c>
      <c r="P698" t="str">
        <f>_xlfn.XLOOKUP(C698,customers!$A$1:$A$1001,customers!$I$1:$I$1001,,0)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8">
        <f>INDEX(products!$A$1:$G$49,MATCH(orders!$D699,products!$A$1:$A$49,0),MATCH(orders!K$1,products!$A$1:$G$1,0))</f>
        <v>0.5</v>
      </c>
      <c r="L699" s="6">
        <f>INDEX(products!$A$1:$G$49,MATCH(orders!$D699,products!$A$1:$A$49,0),MATCH(orders!L$1,products!$A$1:$G$1,0))</f>
        <v>6.75</v>
      </c>
      <c r="M699" s="6">
        <f t="shared" si="10"/>
        <v>20.25</v>
      </c>
      <c r="N699" t="str" cm="1">
        <f t="array" ref="N699">_xlfn.IFS( I699= "Rob", "Robusta", I699="Exc","Excelsa",I699="Ara","Arabica",I699="Lib", "Liberica")</f>
        <v>Arabica</v>
      </c>
      <c r="O699" t="str" cm="1">
        <f t="array" ref="O699">_xlfn.IFS(J699="M", "Medium",J699="L","Light",J699="D","Dark")</f>
        <v>Medium</v>
      </c>
      <c r="P699" t="str">
        <f>_xlfn.XLOOKUP(C699,customers!$A$1:$A$1001,customers!$I$1:$I$1001,,0)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8">
        <f>INDEX(products!$A$1:$G$49,MATCH(orders!$D700,products!$A$1:$A$49,0),MATCH(orders!K$1,products!$A$1:$G$1,0))</f>
        <v>1</v>
      </c>
      <c r="L700" s="6">
        <f>INDEX(products!$A$1:$G$49,MATCH(orders!$D700,products!$A$1:$A$49,0),MATCH(orders!L$1,products!$A$1:$G$1,0))</f>
        <v>12.95</v>
      </c>
      <c r="M700" s="6">
        <f t="shared" si="10"/>
        <v>25.9</v>
      </c>
      <c r="N700" t="str" cm="1">
        <f t="array" ref="N700">_xlfn.IFS( I700= "Rob", "Robusta", I700="Exc","Excelsa",I700="Ara","Arabica",I700="Lib", "Liberica")</f>
        <v>Liberica</v>
      </c>
      <c r="O700" t="str" cm="1">
        <f t="array" ref="O700">_xlfn.IFS(J700="M", "Medium",J700="L","Light",J700="D","Dark")</f>
        <v>Dark</v>
      </c>
      <c r="P700" t="str">
        <f>_xlfn.XLOOKUP(C700,customers!$A$1:$A$1001,customers!$I$1:$I$1001,,0)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8">
        <f>INDEX(products!$A$1:$G$49,MATCH(orders!$D701,products!$A$1:$A$49,0),MATCH(orders!K$1,products!$A$1:$G$1,0))</f>
        <v>0.5</v>
      </c>
      <c r="L701" s="6">
        <f>INDEX(products!$A$1:$G$49,MATCH(orders!$D701,products!$A$1:$A$49,0),MATCH(orders!L$1,products!$A$1:$G$1,0))</f>
        <v>5.97</v>
      </c>
      <c r="M701" s="6">
        <f t="shared" si="10"/>
        <v>23.88</v>
      </c>
      <c r="N701" t="str" cm="1">
        <f t="array" ref="N701">_xlfn.IFS( I701= "Rob", "Robusta", I701="Exc","Excelsa",I701="Ara","Arabica",I701="Lib", "Liberica")</f>
        <v>Arabica</v>
      </c>
      <c r="O701" t="str" cm="1">
        <f t="array" ref="O701">_xlfn.IFS(J701="M", "Medium",J701="L","Light",J701="D","Dark")</f>
        <v>Dark</v>
      </c>
      <c r="P701" t="str">
        <f>_xlfn.XLOOKUP(C701,customers!$A$1:$A$1001,customers!$I$1:$I$1001,,0)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8">
        <f>INDEX(products!$A$1:$G$49,MATCH(orders!$D702,products!$A$1:$A$49,0),MATCH(orders!K$1,products!$A$1:$G$1,0))</f>
        <v>0.5</v>
      </c>
      <c r="L702" s="6">
        <f>INDEX(products!$A$1:$G$49,MATCH(orders!$D702,products!$A$1:$A$49,0),MATCH(orders!L$1,products!$A$1:$G$1,0))</f>
        <v>9.51</v>
      </c>
      <c r="M702" s="6">
        <f t="shared" si="10"/>
        <v>19.02</v>
      </c>
      <c r="N702" t="str" cm="1">
        <f t="array" ref="N702">_xlfn.IFS( I702= "Rob", "Robusta", I702="Exc","Excelsa",I702="Ara","Arabica",I702="Lib", "Liberica")</f>
        <v>Liberica</v>
      </c>
      <c r="O702" t="str" cm="1">
        <f t="array" ref="O702">_xlfn.IFS(J702="M", "Medium",J702="L","Light",J702="D","Dark")</f>
        <v>Light</v>
      </c>
      <c r="P702" t="str">
        <f>_xlfn.XLOOKUP(C702,customers!$A$1:$A$1001,customers!$I$1:$I$1001,,0)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8">
        <f>INDEX(products!$A$1:$G$49,MATCH(orders!$D703,products!$A$1:$A$49,0),MATCH(orders!K$1,products!$A$1:$G$1,0))</f>
        <v>0.5</v>
      </c>
      <c r="L703" s="6">
        <f>INDEX(products!$A$1:$G$49,MATCH(orders!$D703,products!$A$1:$A$49,0),MATCH(orders!L$1,products!$A$1:$G$1,0))</f>
        <v>5.97</v>
      </c>
      <c r="M703" s="6">
        <f t="shared" si="10"/>
        <v>29.849999999999998</v>
      </c>
      <c r="N703" t="str" cm="1">
        <f t="array" ref="N703">_xlfn.IFS( I703= "Rob", "Robusta", I703="Exc","Excelsa",I703="Ara","Arabica",I703="Lib", "Liberica")</f>
        <v>Arabica</v>
      </c>
      <c r="O703" t="str" cm="1">
        <f t="array" ref="O703">_xlfn.IFS(J703="M", "Medium",J703="L","Light",J703="D","Dark")</f>
        <v>Dark</v>
      </c>
      <c r="P703" t="str">
        <f>_xlfn.XLOOKUP(C703,customers!$A$1:$A$1001,customers!$I$1:$I$1001,,0)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8">
        <f>INDEX(products!$A$1:$G$49,MATCH(orders!$D704,products!$A$1:$A$49,0),MATCH(orders!K$1,products!$A$1:$G$1,0))</f>
        <v>0.5</v>
      </c>
      <c r="L704" s="6">
        <f>INDEX(products!$A$1:$G$49,MATCH(orders!$D704,products!$A$1:$A$49,0),MATCH(orders!L$1,products!$A$1:$G$1,0))</f>
        <v>7.77</v>
      </c>
      <c r="M704" s="6">
        <f t="shared" si="10"/>
        <v>7.77</v>
      </c>
      <c r="N704" t="str" cm="1">
        <f t="array" ref="N704">_xlfn.IFS( I704= "Rob", "Robusta", I704="Exc","Excelsa",I704="Ara","Arabica",I704="Lib", "Liberica")</f>
        <v>Arabica</v>
      </c>
      <c r="O704" t="str" cm="1">
        <f t="array" ref="O704">_xlfn.IFS(J704="M", "Medium",J704="L","Light",J704="D","Dark")</f>
        <v>Light</v>
      </c>
      <c r="P704" t="str">
        <f>_xlfn.XLOOKUP(C704,customers!$A$1:$A$1001,customers!$I$1:$I$1001,,0)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8">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 I705= "Rob", "Robusta", I705="Exc","Excelsa",I705="Ara","Arabica",I705="Lib", "Liberica")</f>
        <v>Liberica</v>
      </c>
      <c r="O705" t="str" cm="1">
        <f t="array" ref="O705">_xlfn.IFS(J705="M", "Medium",J705="L","Light",J705="D","Dark")</f>
        <v>Dark</v>
      </c>
      <c r="P705" t="str">
        <f>_xlfn.XLOOKUP(C705,customers!$A$1:$A$1001,customers!$I$1:$I$1001,,0)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8">
        <f>INDEX(products!$A$1:$G$49,MATCH(orders!$D706,products!$A$1:$A$49,0),MATCH(orders!K$1,products!$A$1:$G$1,0))</f>
        <v>0.2</v>
      </c>
      <c r="L706" s="6">
        <f>INDEX(products!$A$1:$G$49,MATCH(orders!$D706,products!$A$1:$A$49,0),MATCH(orders!L$1,products!$A$1:$G$1,0))</f>
        <v>3.645</v>
      </c>
      <c r="M706" s="6">
        <f t="shared" ref="M706:M769" si="11">L706*E706</f>
        <v>21.87</v>
      </c>
      <c r="N706" t="str" cm="1">
        <f t="array" ref="N706">_xlfn.IFS( I706= "Rob", "Robusta", I706="Exc","Excelsa",I706="Ara","Arabica",I706="Lib", "Liberica")</f>
        <v>Excelsa</v>
      </c>
      <c r="O706" t="str" cm="1">
        <f t="array" ref="O706">_xlfn.IFS(J706="M", "Medium",J706="L","Light",J706="D","Dark")</f>
        <v>Dark</v>
      </c>
      <c r="P706" t="str">
        <f>_xlfn.XLOOKUP(C706,customers!$A$1:$A$1001,customers!$I$1:$I$1001,,0)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8">
        <f>INDEX(products!$A$1:$G$49,MATCH(orders!$D707,products!$A$1:$A$49,0),MATCH(orders!K$1,products!$A$1:$G$1,0))</f>
        <v>0.5</v>
      </c>
      <c r="L707" s="6">
        <f>INDEX(products!$A$1:$G$49,MATCH(orders!$D707,products!$A$1:$A$49,0),MATCH(orders!L$1,products!$A$1:$G$1,0))</f>
        <v>8.91</v>
      </c>
      <c r="M707" s="6">
        <f t="shared" si="11"/>
        <v>17.82</v>
      </c>
      <c r="N707" t="str" cm="1">
        <f t="array" ref="N707">_xlfn.IFS( I707= "Rob", "Robusta", I707="Exc","Excelsa",I707="Ara","Arabica",I707="Lib", "Liberica")</f>
        <v>Excelsa</v>
      </c>
      <c r="O707" t="str" cm="1">
        <f t="array" ref="O707">_xlfn.IFS(J707="M", "Medium",J707="L","Light",J707="D","Dark")</f>
        <v>Light</v>
      </c>
      <c r="P707" t="str">
        <f>_xlfn.XLOOKUP(C707,customers!$A$1:$A$1001,customers!$I$1:$I$1001,,0)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8">
        <f>INDEX(products!$A$1:$G$49,MATCH(orders!$D708,products!$A$1:$A$49,0),MATCH(orders!K$1,products!$A$1:$G$1,0))</f>
        <v>0.2</v>
      </c>
      <c r="L708" s="6">
        <f>INDEX(products!$A$1:$G$49,MATCH(orders!$D708,products!$A$1:$A$49,0),MATCH(orders!L$1,products!$A$1:$G$1,0))</f>
        <v>4.125</v>
      </c>
      <c r="M708" s="6">
        <f t="shared" si="11"/>
        <v>12.375</v>
      </c>
      <c r="N708" t="str" cm="1">
        <f t="array" ref="N708">_xlfn.IFS( I708= "Rob", "Robusta", I708="Exc","Excelsa",I708="Ara","Arabica",I708="Lib", "Liberica")</f>
        <v>Excelsa</v>
      </c>
      <c r="O708" t="str" cm="1">
        <f t="array" ref="O708">_xlfn.IFS(J708="M", "Medium",J708="L","Light",J708="D","Dark")</f>
        <v>Medium</v>
      </c>
      <c r="P708" t="str">
        <f>_xlfn.XLOOKUP(C708,customers!$A$1:$A$1001,customers!$I$1:$I$1001,,0)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8">
        <f>INDEX(products!$A$1:$G$49,MATCH(orders!$D709,products!$A$1:$A$49,0),MATCH(orders!K$1,products!$A$1:$G$1,0))</f>
        <v>1</v>
      </c>
      <c r="L709" s="6">
        <f>INDEX(products!$A$1:$G$49,MATCH(orders!$D709,products!$A$1:$A$49,0),MATCH(orders!L$1,products!$A$1:$G$1,0))</f>
        <v>12.95</v>
      </c>
      <c r="M709" s="6">
        <f t="shared" si="11"/>
        <v>25.9</v>
      </c>
      <c r="N709" t="str" cm="1">
        <f t="array" ref="N709">_xlfn.IFS( I709= "Rob", "Robusta", I709="Exc","Excelsa",I709="Ara","Arabica",I709="Lib", "Liberica")</f>
        <v>Liberica</v>
      </c>
      <c r="O709" t="str" cm="1">
        <f t="array" ref="O709">_xlfn.IFS(J709="M", "Medium",J709="L","Light",J709="D","Dark")</f>
        <v>Dark</v>
      </c>
      <c r="P709" t="str">
        <f>_xlfn.XLOOKUP(C709,customers!$A$1:$A$1001,customers!$I$1:$I$1001,,0)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8">
        <f>INDEX(products!$A$1:$G$49,MATCH(orders!$D710,products!$A$1:$A$49,0),MATCH(orders!K$1,products!$A$1:$G$1,0))</f>
        <v>0.5</v>
      </c>
      <c r="L710" s="6">
        <f>INDEX(products!$A$1:$G$49,MATCH(orders!$D710,products!$A$1:$A$49,0),MATCH(orders!L$1,products!$A$1:$G$1,0))</f>
        <v>6.75</v>
      </c>
      <c r="M710" s="6">
        <f t="shared" si="11"/>
        <v>13.5</v>
      </c>
      <c r="N710" t="str" cm="1">
        <f t="array" ref="N710">_xlfn.IFS( I710= "Rob", "Robusta", I710="Exc","Excelsa",I710="Ara","Arabica",I710="Lib", "Liberica")</f>
        <v>Arabica</v>
      </c>
      <c r="O710" t="str" cm="1">
        <f t="array" ref="O710">_xlfn.IFS(J710="M", "Medium",J710="L","Light",J710="D","Dark")</f>
        <v>Medium</v>
      </c>
      <c r="P710" t="str">
        <f>_xlfn.XLOOKUP(C710,customers!$A$1:$A$1001,customers!$I$1:$I$1001,,0)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8">
        <f>INDEX(products!$A$1:$G$49,MATCH(orders!$D711,products!$A$1:$A$49,0),MATCH(orders!K$1,products!$A$1:$G$1,0))</f>
        <v>0.5</v>
      </c>
      <c r="L711" s="6">
        <f>INDEX(products!$A$1:$G$49,MATCH(orders!$D711,products!$A$1:$A$49,0),MATCH(orders!L$1,products!$A$1:$G$1,0))</f>
        <v>8.91</v>
      </c>
      <c r="M711" s="6">
        <f t="shared" si="11"/>
        <v>17.82</v>
      </c>
      <c r="N711" t="str" cm="1">
        <f t="array" ref="N711">_xlfn.IFS( I711= "Rob", "Robusta", I711="Exc","Excelsa",I711="Ara","Arabica",I711="Lib", "Liberica")</f>
        <v>Excelsa</v>
      </c>
      <c r="O711" t="str" cm="1">
        <f t="array" ref="O711">_xlfn.IFS(J711="M", "Medium",J711="L","Light",J711="D","Dark")</f>
        <v>Light</v>
      </c>
      <c r="P711" t="str">
        <f>_xlfn.XLOOKUP(C711,customers!$A$1:$A$1001,customers!$I$1:$I$1001,,0)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8">
        <f>INDEX(products!$A$1:$G$49,MATCH(orders!$D712,products!$A$1:$A$49,0),MATCH(orders!K$1,products!$A$1:$G$1,0))</f>
        <v>0.5</v>
      </c>
      <c r="L712" s="6">
        <f>INDEX(products!$A$1:$G$49,MATCH(orders!$D712,products!$A$1:$A$49,0),MATCH(orders!L$1,products!$A$1:$G$1,0))</f>
        <v>8.25</v>
      </c>
      <c r="M712" s="6">
        <f t="shared" si="11"/>
        <v>24.75</v>
      </c>
      <c r="N712" t="str" cm="1">
        <f t="array" ref="N712">_xlfn.IFS( I712= "Rob", "Robusta", I712="Exc","Excelsa",I712="Ara","Arabica",I712="Lib", "Liberica")</f>
        <v>Excelsa</v>
      </c>
      <c r="O712" t="str" cm="1">
        <f t="array" ref="O712">_xlfn.IFS(J712="M", "Medium",J712="L","Light",J712="D","Dark")</f>
        <v>Medium</v>
      </c>
      <c r="P712" t="str">
        <f>_xlfn.XLOOKUP(C712,customers!$A$1:$A$1001,customers!$I$1:$I$1001,,0)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8">
        <f>INDEX(products!$A$1:$G$49,MATCH(orders!$D713,products!$A$1:$A$49,0),MATCH(orders!K$1,products!$A$1:$G$1,0))</f>
        <v>0.2</v>
      </c>
      <c r="L713" s="6">
        <f>INDEX(products!$A$1:$G$49,MATCH(orders!$D713,products!$A$1:$A$49,0),MATCH(orders!L$1,products!$A$1:$G$1,0))</f>
        <v>2.9849999999999999</v>
      </c>
      <c r="M713" s="6">
        <f t="shared" si="11"/>
        <v>17.91</v>
      </c>
      <c r="N713" t="str" cm="1">
        <f t="array" ref="N713">_xlfn.IFS( I713= "Rob", "Robusta", I713="Exc","Excelsa",I713="Ara","Arabica",I713="Lib", "Liberica")</f>
        <v>Robusta</v>
      </c>
      <c r="O713" t="str" cm="1">
        <f t="array" ref="O713">_xlfn.IFS(J713="M", "Medium",J713="L","Light",J713="D","Dark")</f>
        <v>Medium</v>
      </c>
      <c r="P713" t="str">
        <f>_xlfn.XLOOKUP(C713,customers!$A$1:$A$1001,customers!$I$1:$I$1001,,0)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8">
        <f>INDEX(products!$A$1:$G$49,MATCH(orders!$D714,products!$A$1:$A$49,0),MATCH(orders!K$1,products!$A$1:$G$1,0))</f>
        <v>0.5</v>
      </c>
      <c r="L714" s="6">
        <f>INDEX(products!$A$1:$G$49,MATCH(orders!$D714,products!$A$1:$A$49,0),MATCH(orders!L$1,products!$A$1:$G$1,0))</f>
        <v>8.25</v>
      </c>
      <c r="M714" s="6">
        <f t="shared" si="11"/>
        <v>16.5</v>
      </c>
      <c r="N714" t="str" cm="1">
        <f t="array" ref="N714">_xlfn.IFS( I714= "Rob", "Robusta", I714="Exc","Excelsa",I714="Ara","Arabica",I714="Lib", "Liberica")</f>
        <v>Excelsa</v>
      </c>
      <c r="O714" t="str" cm="1">
        <f t="array" ref="O714">_xlfn.IFS(J714="M", "Medium",J714="L","Light",J714="D","Dark")</f>
        <v>Medium</v>
      </c>
      <c r="P714" t="str">
        <f>_xlfn.XLOOKUP(C714,customers!$A$1:$A$1001,customers!$I$1:$I$1001,,0)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8">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 I715= "Rob", "Robusta", I715="Exc","Excelsa",I715="Ara","Arabica",I715="Lib", "Liberica")</f>
        <v>Robusta</v>
      </c>
      <c r="O715" t="str" cm="1">
        <f t="array" ref="O715">_xlfn.IFS(J715="M", "Medium",J715="L","Light",J715="D","Dark")</f>
        <v>Medium</v>
      </c>
      <c r="P715" t="str">
        <f>_xlfn.XLOOKUP(C715,customers!$A$1:$A$1001,customers!$I$1:$I$1001,,0)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8">
        <f>INDEX(products!$A$1:$G$49,MATCH(orders!$D716,products!$A$1:$A$49,0),MATCH(orders!K$1,products!$A$1:$G$1,0))</f>
        <v>0.2</v>
      </c>
      <c r="L716" s="6">
        <f>INDEX(products!$A$1:$G$49,MATCH(orders!$D716,products!$A$1:$A$49,0),MATCH(orders!L$1,products!$A$1:$G$1,0))</f>
        <v>3.645</v>
      </c>
      <c r="M716" s="6">
        <f t="shared" si="11"/>
        <v>14.58</v>
      </c>
      <c r="N716" t="str" cm="1">
        <f t="array" ref="N716">_xlfn.IFS( I716= "Rob", "Robusta", I716="Exc","Excelsa",I716="Ara","Arabica",I716="Lib", "Liberica")</f>
        <v>Excelsa</v>
      </c>
      <c r="O716" t="str" cm="1">
        <f t="array" ref="O716">_xlfn.IFS(J716="M", "Medium",J716="L","Light",J716="D","Dark")</f>
        <v>Dark</v>
      </c>
      <c r="P716" t="str">
        <f>_xlfn.XLOOKUP(C716,customers!$A$1:$A$1001,customers!$I$1:$I$1001,,0)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8">
        <f>INDEX(products!$A$1:$G$49,MATCH(orders!$D717,products!$A$1:$A$49,0),MATCH(orders!K$1,products!$A$1:$G$1,0))</f>
        <v>1</v>
      </c>
      <c r="L717" s="6">
        <f>INDEX(products!$A$1:$G$49,MATCH(orders!$D717,products!$A$1:$A$49,0),MATCH(orders!L$1,products!$A$1:$G$1,0))</f>
        <v>14.85</v>
      </c>
      <c r="M717" s="6">
        <f t="shared" si="11"/>
        <v>89.1</v>
      </c>
      <c r="N717" t="str" cm="1">
        <f t="array" ref="N717">_xlfn.IFS( I717= "Rob", "Robusta", I717="Exc","Excelsa",I717="Ara","Arabica",I717="Lib", "Liberica")</f>
        <v>Excelsa</v>
      </c>
      <c r="O717" t="str" cm="1">
        <f t="array" ref="O717">_xlfn.IFS(J717="M", "Medium",J717="L","Light",J717="D","Dark")</f>
        <v>Light</v>
      </c>
      <c r="P717" t="str">
        <f>_xlfn.XLOOKUP(C717,customers!$A$1:$A$1001,customers!$I$1:$I$1001,,0)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8">
        <f>INDEX(products!$A$1:$G$49,MATCH(orders!$D718,products!$A$1:$A$49,0),MATCH(orders!K$1,products!$A$1:$G$1,0))</f>
        <v>1</v>
      </c>
      <c r="L718" s="6">
        <f>INDEX(products!$A$1:$G$49,MATCH(orders!$D718,products!$A$1:$A$49,0),MATCH(orders!L$1,products!$A$1:$G$1,0))</f>
        <v>11.95</v>
      </c>
      <c r="M718" s="6">
        <f t="shared" si="11"/>
        <v>35.849999999999994</v>
      </c>
      <c r="N718" t="str" cm="1">
        <f t="array" ref="N718">_xlfn.IFS( I718= "Rob", "Robusta", I718="Exc","Excelsa",I718="Ara","Arabica",I718="Lib", "Liberica")</f>
        <v>Robusta</v>
      </c>
      <c r="O718" t="str" cm="1">
        <f t="array" ref="O718">_xlfn.IFS(J718="M", "Medium",J718="L","Light",J718="D","Dark")</f>
        <v>Light</v>
      </c>
      <c r="P718" t="str">
        <f>_xlfn.XLOOKUP(C718,customers!$A$1:$A$1001,customers!$I$1:$I$1001,,0)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8">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 I719= "Rob", "Robusta", I719="Exc","Excelsa",I719="Ara","Arabica",I719="Lib", "Liberica")</f>
        <v>Arabica</v>
      </c>
      <c r="O719" t="str" cm="1">
        <f t="array" ref="O719">_xlfn.IFS(J719="M", "Medium",J719="L","Light",J719="D","Dark")</f>
        <v>Dark</v>
      </c>
      <c r="P719" t="str">
        <f>_xlfn.XLOOKUP(C719,customers!$A$1:$A$1001,customers!$I$1:$I$1001,,0)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8">
        <f>INDEX(products!$A$1:$G$49,MATCH(orders!$D720,products!$A$1:$A$49,0),MATCH(orders!K$1,products!$A$1:$G$1,0))</f>
        <v>1</v>
      </c>
      <c r="L720" s="6">
        <f>INDEX(products!$A$1:$G$49,MATCH(orders!$D720,products!$A$1:$A$49,0),MATCH(orders!L$1,products!$A$1:$G$1,0))</f>
        <v>12.95</v>
      </c>
      <c r="M720" s="6">
        <f t="shared" si="11"/>
        <v>38.849999999999994</v>
      </c>
      <c r="N720" t="str" cm="1">
        <f t="array" ref="N720">_xlfn.IFS( I720= "Rob", "Robusta", I720="Exc","Excelsa",I720="Ara","Arabica",I720="Lib", "Liberica")</f>
        <v>Liberica</v>
      </c>
      <c r="O720" t="str" cm="1">
        <f t="array" ref="O720">_xlfn.IFS(J720="M", "Medium",J720="L","Light",J720="D","Dark")</f>
        <v>Dark</v>
      </c>
      <c r="P720" t="str">
        <f>_xlfn.XLOOKUP(C720,customers!$A$1:$A$1001,customers!$I$1:$I$1001,,0)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8">
        <f>INDEX(products!$A$1:$G$49,MATCH(orders!$D721,products!$A$1:$A$49,0),MATCH(orders!K$1,products!$A$1:$G$1,0))</f>
        <v>1</v>
      </c>
      <c r="L721" s="6">
        <f>INDEX(products!$A$1:$G$49,MATCH(orders!$D721,products!$A$1:$A$49,0),MATCH(orders!L$1,products!$A$1:$G$1,0))</f>
        <v>15.85</v>
      </c>
      <c r="M721" s="6">
        <f t="shared" si="11"/>
        <v>79.25</v>
      </c>
      <c r="N721" t="str" cm="1">
        <f t="array" ref="N721">_xlfn.IFS( I721= "Rob", "Robusta", I721="Exc","Excelsa",I721="Ara","Arabica",I721="Lib", "Liberica")</f>
        <v>Liberica</v>
      </c>
      <c r="O721" t="str" cm="1">
        <f t="array" ref="O721">_xlfn.IFS(J721="M", "Medium",J721="L","Light",J721="D","Dark")</f>
        <v>Light</v>
      </c>
      <c r="P721" t="str">
        <f>_xlfn.XLOOKUP(C721,customers!$A$1:$A$1001,customers!$I$1:$I$1001,,0)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8">
        <f>INDEX(products!$A$1:$G$49,MATCH(orders!$D722,products!$A$1:$A$49,0),MATCH(orders!K$1,products!$A$1:$G$1,0))</f>
        <v>0.5</v>
      </c>
      <c r="L722" s="6">
        <f>INDEX(products!$A$1:$G$49,MATCH(orders!$D722,products!$A$1:$A$49,0),MATCH(orders!L$1,products!$A$1:$G$1,0))</f>
        <v>7.29</v>
      </c>
      <c r="M722" s="6">
        <f t="shared" si="11"/>
        <v>36.450000000000003</v>
      </c>
      <c r="N722" t="str" cm="1">
        <f t="array" ref="N722">_xlfn.IFS( I722= "Rob", "Robusta", I722="Exc","Excelsa",I722="Ara","Arabica",I722="Lib", "Liberica")</f>
        <v>Excelsa</v>
      </c>
      <c r="O722" t="str" cm="1">
        <f t="array" ref="O722">_xlfn.IFS(J722="M", "Medium",J722="L","Light",J722="D","Dark")</f>
        <v>Dark</v>
      </c>
      <c r="P722" t="str">
        <f>_xlfn.XLOOKUP(C722,customers!$A$1:$A$1001,customers!$I$1:$I$1001,,0)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8">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 I723= "Rob", "Robusta", I723="Exc","Excelsa",I723="Ara","Arabica",I723="Lib", "Liberica")</f>
        <v>Robusta</v>
      </c>
      <c r="O723" t="str" cm="1">
        <f t="array" ref="O723">_xlfn.IFS(J723="M", "Medium",J723="L","Light",J723="D","Dark")</f>
        <v>Medium</v>
      </c>
      <c r="P723" t="str">
        <f>_xlfn.XLOOKUP(C723,customers!$A$1:$A$1001,customers!$I$1:$I$1001,,0)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8">
        <f>INDEX(products!$A$1:$G$49,MATCH(orders!$D724,products!$A$1:$A$49,0),MATCH(orders!K$1,products!$A$1:$G$1,0))</f>
        <v>1</v>
      </c>
      <c r="L724" s="6">
        <f>INDEX(products!$A$1:$G$49,MATCH(orders!$D724,products!$A$1:$A$49,0),MATCH(orders!L$1,products!$A$1:$G$1,0))</f>
        <v>12.15</v>
      </c>
      <c r="M724" s="6">
        <f t="shared" si="11"/>
        <v>24.3</v>
      </c>
      <c r="N724" t="str" cm="1">
        <f t="array" ref="N724">_xlfn.IFS( I724= "Rob", "Robusta", I724="Exc","Excelsa",I724="Ara","Arabica",I724="Lib", "Liberica")</f>
        <v>Excelsa</v>
      </c>
      <c r="O724" t="str" cm="1">
        <f t="array" ref="O724">_xlfn.IFS(J724="M", "Medium",J724="L","Light",J724="D","Dark")</f>
        <v>Dark</v>
      </c>
      <c r="P724" t="str">
        <f>_xlfn.XLOOKUP(C724,customers!$A$1:$A$1001,customers!$I$1:$I$1001,,0)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8">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 I725= "Rob", "Robusta", I725="Exc","Excelsa",I725="Ara","Arabica",I725="Lib", "Liberica")</f>
        <v>Excelsa</v>
      </c>
      <c r="O725" t="str" cm="1">
        <f t="array" ref="O725">_xlfn.IFS(J725="M", "Medium",J725="L","Light",J725="D","Dark")</f>
        <v>Medium</v>
      </c>
      <c r="P725" t="str">
        <f>_xlfn.XLOOKUP(C725,customers!$A$1:$A$1001,customers!$I$1:$I$1001,,0)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8">
        <f>INDEX(products!$A$1:$G$49,MATCH(orders!$D726,products!$A$1:$A$49,0),MATCH(orders!K$1,products!$A$1:$G$1,0))</f>
        <v>0.2</v>
      </c>
      <c r="L726" s="6">
        <f>INDEX(products!$A$1:$G$49,MATCH(orders!$D726,products!$A$1:$A$49,0),MATCH(orders!L$1,products!$A$1:$G$1,0))</f>
        <v>3.375</v>
      </c>
      <c r="M726" s="6">
        <f t="shared" si="11"/>
        <v>6.75</v>
      </c>
      <c r="N726" t="str" cm="1">
        <f t="array" ref="N726">_xlfn.IFS( I726= "Rob", "Robusta", I726="Exc","Excelsa",I726="Ara","Arabica",I726="Lib", "Liberica")</f>
        <v>Arabica</v>
      </c>
      <c r="O726" t="str" cm="1">
        <f t="array" ref="O726">_xlfn.IFS(J726="M", "Medium",J726="L","Light",J726="D","Dark")</f>
        <v>Medium</v>
      </c>
      <c r="P726" t="str">
        <f>_xlfn.XLOOKUP(C726,customers!$A$1:$A$1001,customers!$I$1:$I$1001,,0)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8">
        <f>INDEX(products!$A$1:$G$49,MATCH(orders!$D727,products!$A$1:$A$49,0),MATCH(orders!K$1,products!$A$1:$G$1,0))</f>
        <v>0.2</v>
      </c>
      <c r="L727" s="6">
        <f>INDEX(products!$A$1:$G$49,MATCH(orders!$D727,products!$A$1:$A$49,0),MATCH(orders!L$1,products!$A$1:$G$1,0))</f>
        <v>3.8849999999999998</v>
      </c>
      <c r="M727" s="6">
        <f t="shared" si="11"/>
        <v>23.31</v>
      </c>
      <c r="N727" t="str" cm="1">
        <f t="array" ref="N727">_xlfn.IFS( I727= "Rob", "Robusta", I727="Exc","Excelsa",I727="Ara","Arabica",I727="Lib", "Liberica")</f>
        <v>Arabica</v>
      </c>
      <c r="O727" t="str" cm="1">
        <f t="array" ref="O727">_xlfn.IFS(J727="M", "Medium",J727="L","Light",J727="D","Dark")</f>
        <v>Light</v>
      </c>
      <c r="P727" t="str">
        <f>_xlfn.XLOOKUP(C727,customers!$A$1:$A$1001,customers!$I$1:$I$1001,,0)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8">
        <f>INDEX(products!$A$1:$G$49,MATCH(orders!$D728,products!$A$1:$A$49,0),MATCH(orders!K$1,products!$A$1:$G$1,0))</f>
        <v>2.5</v>
      </c>
      <c r="L728" s="6">
        <f>INDEX(products!$A$1:$G$49,MATCH(orders!$D728,products!$A$1:$A$49,0),MATCH(orders!L$1,products!$A$1:$G$1,0))</f>
        <v>36.454999999999998</v>
      </c>
      <c r="M728" s="6">
        <f t="shared" si="11"/>
        <v>145.82</v>
      </c>
      <c r="N728" t="str" cm="1">
        <f t="array" ref="N728">_xlfn.IFS( I728= "Rob", "Robusta", I728="Exc","Excelsa",I728="Ara","Arabica",I728="Lib", "Liberica")</f>
        <v>Liberica</v>
      </c>
      <c r="O728" t="str" cm="1">
        <f t="array" ref="O728">_xlfn.IFS(J728="M", "Medium",J728="L","Light",J728="D","Dark")</f>
        <v>Light</v>
      </c>
      <c r="P728" t="str">
        <f>_xlfn.XLOOKUP(C728,customers!$A$1:$A$1001,customers!$I$1:$I$1001,,0)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8">
        <f>INDEX(products!$A$1:$G$49,MATCH(orders!$D729,products!$A$1:$A$49,0),MATCH(orders!K$1,products!$A$1:$G$1,0))</f>
        <v>0.5</v>
      </c>
      <c r="L729" s="6">
        <f>INDEX(products!$A$1:$G$49,MATCH(orders!$D729,products!$A$1:$A$49,0),MATCH(orders!L$1,products!$A$1:$G$1,0))</f>
        <v>5.97</v>
      </c>
      <c r="M729" s="6">
        <f t="shared" si="11"/>
        <v>29.849999999999998</v>
      </c>
      <c r="N729" t="str" cm="1">
        <f t="array" ref="N729">_xlfn.IFS( I729= "Rob", "Robusta", I729="Exc","Excelsa",I729="Ara","Arabica",I729="Lib", "Liberica")</f>
        <v>Robusta</v>
      </c>
      <c r="O729" t="str" cm="1">
        <f t="array" ref="O729">_xlfn.IFS(J729="M", "Medium",J729="L","Light",J729="D","Dark")</f>
        <v>Medium</v>
      </c>
      <c r="P729" t="str">
        <f>_xlfn.XLOOKUP(C729,customers!$A$1:$A$1001,customers!$I$1:$I$1001,,0)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8">
        <f>INDEX(products!$A$1:$G$49,MATCH(orders!$D730,products!$A$1:$A$49,0),MATCH(orders!K$1,products!$A$1:$G$1,0))</f>
        <v>0.5</v>
      </c>
      <c r="L730" s="6">
        <f>INDEX(products!$A$1:$G$49,MATCH(orders!$D730,products!$A$1:$A$49,0),MATCH(orders!L$1,products!$A$1:$G$1,0))</f>
        <v>7.29</v>
      </c>
      <c r="M730" s="6">
        <f t="shared" si="11"/>
        <v>21.87</v>
      </c>
      <c r="N730" t="str" cm="1">
        <f t="array" ref="N730">_xlfn.IFS( I730= "Rob", "Robusta", I730="Exc","Excelsa",I730="Ara","Arabica",I730="Lib", "Liberica")</f>
        <v>Excelsa</v>
      </c>
      <c r="O730" t="str" cm="1">
        <f t="array" ref="O730">_xlfn.IFS(J730="M", "Medium",J730="L","Light",J730="D","Dark")</f>
        <v>Dark</v>
      </c>
      <c r="P730" t="str">
        <f>_xlfn.XLOOKUP(C730,customers!$A$1:$A$1001,customers!$I$1:$I$1001,,0)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8">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 I731= "Rob", "Robusta", I731="Exc","Excelsa",I731="Ara","Arabica",I731="Lib", "Liberica")</f>
        <v>Liberica</v>
      </c>
      <c r="O731" t="str" cm="1">
        <f t="array" ref="O731">_xlfn.IFS(J731="M", "Medium",J731="L","Light",J731="D","Dark")</f>
        <v>Medium</v>
      </c>
      <c r="P731" t="str">
        <f>_xlfn.XLOOKUP(C731,customers!$A$1:$A$1001,customers!$I$1:$I$1001,,0)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8">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 I732= "Rob", "Robusta", I732="Exc","Excelsa",I732="Ara","Arabica",I732="Lib", "Liberica")</f>
        <v>Liberica</v>
      </c>
      <c r="O732" t="str" cm="1">
        <f t="array" ref="O732">_xlfn.IFS(J732="M", "Medium",J732="L","Light",J732="D","Dark")</f>
        <v>Light</v>
      </c>
      <c r="P732" t="str">
        <f>_xlfn.XLOOKUP(C732,customers!$A$1:$A$1001,customers!$I$1:$I$1001,,0)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8">
        <f>INDEX(products!$A$1:$G$49,MATCH(orders!$D733,products!$A$1:$A$49,0),MATCH(orders!K$1,products!$A$1:$G$1,0))</f>
        <v>0.2</v>
      </c>
      <c r="L733" s="6">
        <f>INDEX(products!$A$1:$G$49,MATCH(orders!$D733,products!$A$1:$A$49,0),MATCH(orders!L$1,products!$A$1:$G$1,0))</f>
        <v>3.8849999999999998</v>
      </c>
      <c r="M733" s="6">
        <f t="shared" si="11"/>
        <v>15.54</v>
      </c>
      <c r="N733" t="str" cm="1">
        <f t="array" ref="N733">_xlfn.IFS( I733= "Rob", "Robusta", I733="Exc","Excelsa",I733="Ara","Arabica",I733="Lib", "Liberica")</f>
        <v>Liberica</v>
      </c>
      <c r="O733" t="str" cm="1">
        <f t="array" ref="O733">_xlfn.IFS(J733="M", "Medium",J733="L","Light",J733="D","Dark")</f>
        <v>Dark</v>
      </c>
      <c r="P733" t="str">
        <f>_xlfn.XLOOKUP(C733,customers!$A$1:$A$1001,customers!$I$1:$I$1001,,0)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8">
        <f>INDEX(products!$A$1:$G$49,MATCH(orders!$D734,products!$A$1:$A$49,0),MATCH(orders!K$1,products!$A$1:$G$1,0))</f>
        <v>0.2</v>
      </c>
      <c r="L734" s="6">
        <f>INDEX(products!$A$1:$G$49,MATCH(orders!$D734,products!$A$1:$A$49,0),MATCH(orders!L$1,products!$A$1:$G$1,0))</f>
        <v>4.4550000000000001</v>
      </c>
      <c r="M734" s="6">
        <f t="shared" si="11"/>
        <v>8.91</v>
      </c>
      <c r="N734" t="str" cm="1">
        <f t="array" ref="N734">_xlfn.IFS( I734= "Rob", "Robusta", I734="Exc","Excelsa",I734="Ara","Arabica",I734="Lib", "Liberica")</f>
        <v>Excelsa</v>
      </c>
      <c r="O734" t="str" cm="1">
        <f t="array" ref="O734">_xlfn.IFS(J734="M", "Medium",J734="L","Light",J734="D","Dark")</f>
        <v>Light</v>
      </c>
      <c r="P734" t="str">
        <f>_xlfn.XLOOKUP(C734,customers!$A$1:$A$1001,customers!$I$1:$I$1001,,0)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8">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 I735= "Rob", "Robusta", I735="Exc","Excelsa",I735="Ara","Arabica",I735="Lib", "Liberica")</f>
        <v>Liberica</v>
      </c>
      <c r="O735" t="str" cm="1">
        <f t="array" ref="O735">_xlfn.IFS(J735="M", "Medium",J735="L","Light",J735="D","Dark")</f>
        <v>Medium</v>
      </c>
      <c r="P735" t="str">
        <f>_xlfn.XLOOKUP(C735,customers!$A$1:$A$1001,customers!$I$1:$I$1001,,0)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8">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 I736= "Rob", "Robusta", I736="Exc","Excelsa",I736="Ara","Arabica",I736="Lib", "Liberica")</f>
        <v>Robusta</v>
      </c>
      <c r="O736" t="str" cm="1">
        <f t="array" ref="O736">_xlfn.IFS(J736="M", "Medium",J736="L","Light",J736="D","Dark")</f>
        <v>Dark</v>
      </c>
      <c r="P736" t="str">
        <f>_xlfn.XLOOKUP(C736,customers!$A$1:$A$1001,customers!$I$1:$I$1001,,0)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8">
        <f>INDEX(products!$A$1:$G$49,MATCH(orders!$D737,products!$A$1:$A$49,0),MATCH(orders!K$1,products!$A$1:$G$1,0))</f>
        <v>0.2</v>
      </c>
      <c r="L737" s="6">
        <f>INDEX(products!$A$1:$G$49,MATCH(orders!$D737,products!$A$1:$A$49,0),MATCH(orders!L$1,products!$A$1:$G$1,0))</f>
        <v>3.645</v>
      </c>
      <c r="M737" s="6">
        <f t="shared" si="11"/>
        <v>21.87</v>
      </c>
      <c r="N737" t="str" cm="1">
        <f t="array" ref="N737">_xlfn.IFS( I737= "Rob", "Robusta", I737="Exc","Excelsa",I737="Ara","Arabica",I737="Lib", "Liberica")</f>
        <v>Excelsa</v>
      </c>
      <c r="O737" t="str" cm="1">
        <f t="array" ref="O737">_xlfn.IFS(J737="M", "Medium",J737="L","Light",J737="D","Dark")</f>
        <v>Dark</v>
      </c>
      <c r="P737" t="str">
        <f>_xlfn.XLOOKUP(C737,customers!$A$1:$A$1001,customers!$I$1:$I$1001,,0)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8">
        <f>INDEX(products!$A$1:$G$49,MATCH(orders!$D738,products!$A$1:$A$49,0),MATCH(orders!K$1,products!$A$1:$G$1,0))</f>
        <v>1</v>
      </c>
      <c r="L738" s="6">
        <f>INDEX(products!$A$1:$G$49,MATCH(orders!$D738,products!$A$1:$A$49,0),MATCH(orders!L$1,products!$A$1:$G$1,0))</f>
        <v>12.95</v>
      </c>
      <c r="M738" s="6">
        <f t="shared" si="11"/>
        <v>25.9</v>
      </c>
      <c r="N738" t="str" cm="1">
        <f t="array" ref="N738">_xlfn.IFS( I738= "Rob", "Robusta", I738="Exc","Excelsa",I738="Ara","Arabica",I738="Lib", "Liberica")</f>
        <v>Liberica</v>
      </c>
      <c r="O738" t="str" cm="1">
        <f t="array" ref="O738">_xlfn.IFS(J738="M", "Medium",J738="L","Light",J738="D","Dark")</f>
        <v>Dark</v>
      </c>
      <c r="P738" t="str">
        <f>_xlfn.XLOOKUP(C738,customers!$A$1:$A$1001,customers!$I$1:$I$1001,,0)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8">
        <f>INDEX(products!$A$1:$G$49,MATCH(orders!$D739,products!$A$1:$A$49,0),MATCH(orders!K$1,products!$A$1:$G$1,0))</f>
        <v>1</v>
      </c>
      <c r="L739" s="6">
        <f>INDEX(products!$A$1:$G$49,MATCH(orders!$D739,products!$A$1:$A$49,0),MATCH(orders!L$1,products!$A$1:$G$1,0))</f>
        <v>11.25</v>
      </c>
      <c r="M739" s="6">
        <f t="shared" si="11"/>
        <v>56.25</v>
      </c>
      <c r="N739" t="str" cm="1">
        <f t="array" ref="N739">_xlfn.IFS( I739= "Rob", "Robusta", I739="Exc","Excelsa",I739="Ara","Arabica",I739="Lib", "Liberica")</f>
        <v>Arabica</v>
      </c>
      <c r="O739" t="str" cm="1">
        <f t="array" ref="O739">_xlfn.IFS(J739="M", "Medium",J739="L","Light",J739="D","Dark")</f>
        <v>Medium</v>
      </c>
      <c r="P739" t="str">
        <f>_xlfn.XLOOKUP(C739,customers!$A$1:$A$1001,customers!$I$1:$I$1001,,0)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8">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 I740= "Rob", "Robusta", I740="Exc","Excelsa",I740="Ara","Arabica",I740="Lib", "Liberica")</f>
        <v>Robusta</v>
      </c>
      <c r="O740" t="str" cm="1">
        <f t="array" ref="O740">_xlfn.IFS(J740="M", "Medium",J740="L","Light",J740="D","Dark")</f>
        <v>Light</v>
      </c>
      <c r="P740" t="str">
        <f>_xlfn.XLOOKUP(C740,customers!$A$1:$A$1001,customers!$I$1:$I$1001,,0)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8">
        <f>INDEX(products!$A$1:$G$49,MATCH(orders!$D741,products!$A$1:$A$49,0),MATCH(orders!K$1,products!$A$1:$G$1,0))</f>
        <v>0.2</v>
      </c>
      <c r="L741" s="6">
        <f>INDEX(products!$A$1:$G$49,MATCH(orders!$D741,products!$A$1:$A$49,0),MATCH(orders!L$1,products!$A$1:$G$1,0))</f>
        <v>3.645</v>
      </c>
      <c r="M741" s="6">
        <f t="shared" si="11"/>
        <v>18.225000000000001</v>
      </c>
      <c r="N741" t="str" cm="1">
        <f t="array" ref="N741">_xlfn.IFS( I741= "Rob", "Robusta", I741="Exc","Excelsa",I741="Ara","Arabica",I741="Lib", "Liberica")</f>
        <v>Excelsa</v>
      </c>
      <c r="O741" t="str" cm="1">
        <f t="array" ref="O741">_xlfn.IFS(J741="M", "Medium",J741="L","Light",J741="D","Dark")</f>
        <v>Dark</v>
      </c>
      <c r="P741" t="str">
        <f>_xlfn.XLOOKUP(C741,customers!$A$1:$A$1001,customers!$I$1:$I$1001,,0)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8">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 I742= "Rob", "Robusta", I742="Exc","Excelsa",I742="Ara","Arabica",I742="Lib", "Liberica")</f>
        <v>Robusta</v>
      </c>
      <c r="O742" t="str" cm="1">
        <f t="array" ref="O742">_xlfn.IFS(J742="M", "Medium",J742="L","Light",J742="D","Dark")</f>
        <v>Light</v>
      </c>
      <c r="P742" t="str">
        <f>_xlfn.XLOOKUP(C742,customers!$A$1:$A$1001,customers!$I$1:$I$1001,,0)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8">
        <f>INDEX(products!$A$1:$G$49,MATCH(orders!$D743,products!$A$1:$A$49,0),MATCH(orders!K$1,products!$A$1:$G$1,0))</f>
        <v>0.2</v>
      </c>
      <c r="L743" s="6">
        <f>INDEX(products!$A$1:$G$49,MATCH(orders!$D743,products!$A$1:$A$49,0),MATCH(orders!L$1,products!$A$1:$G$1,0))</f>
        <v>4.3650000000000002</v>
      </c>
      <c r="M743" s="6">
        <f t="shared" si="11"/>
        <v>8.73</v>
      </c>
      <c r="N743" t="str" cm="1">
        <f t="array" ref="N743">_xlfn.IFS( I743= "Rob", "Robusta", I743="Exc","Excelsa",I743="Ara","Arabica",I743="Lib", "Liberica")</f>
        <v>Liberica</v>
      </c>
      <c r="O743" t="str" cm="1">
        <f t="array" ref="O743">_xlfn.IFS(J743="M", "Medium",J743="L","Light",J743="D","Dark")</f>
        <v>Medium</v>
      </c>
      <c r="P743" t="str">
        <f>_xlfn.XLOOKUP(C743,customers!$A$1:$A$1001,customers!$I$1:$I$1001,,0)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8">
        <f>INDEX(products!$A$1:$G$49,MATCH(orders!$D744,products!$A$1:$A$49,0),MATCH(orders!K$1,products!$A$1:$G$1,0))</f>
        <v>1</v>
      </c>
      <c r="L744" s="6">
        <f>INDEX(products!$A$1:$G$49,MATCH(orders!$D744,products!$A$1:$A$49,0),MATCH(orders!L$1,products!$A$1:$G$1,0))</f>
        <v>14.55</v>
      </c>
      <c r="M744" s="6">
        <f t="shared" si="11"/>
        <v>58.2</v>
      </c>
      <c r="N744" t="str" cm="1">
        <f t="array" ref="N744">_xlfn.IFS( I744= "Rob", "Robusta", I744="Exc","Excelsa",I744="Ara","Arabica",I744="Lib", "Liberica")</f>
        <v>Liberica</v>
      </c>
      <c r="O744" t="str" cm="1">
        <f t="array" ref="O744">_xlfn.IFS(J744="M", "Medium",J744="L","Light",J744="D","Dark")</f>
        <v>Medium</v>
      </c>
      <c r="P744" t="str">
        <f>_xlfn.XLOOKUP(C744,customers!$A$1:$A$1001,customers!$I$1:$I$1001,,0)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8">
        <f>INDEX(products!$A$1:$G$49,MATCH(orders!$D745,products!$A$1:$A$49,0),MATCH(orders!K$1,products!$A$1:$G$1,0))</f>
        <v>0.5</v>
      </c>
      <c r="L745" s="6">
        <f>INDEX(products!$A$1:$G$49,MATCH(orders!$D745,products!$A$1:$A$49,0),MATCH(orders!L$1,products!$A$1:$G$1,0))</f>
        <v>5.97</v>
      </c>
      <c r="M745" s="6">
        <f t="shared" si="11"/>
        <v>17.91</v>
      </c>
      <c r="N745" t="str" cm="1">
        <f t="array" ref="N745">_xlfn.IFS( I745= "Rob", "Robusta", I745="Exc","Excelsa",I745="Ara","Arabica",I745="Lib", "Liberica")</f>
        <v>Arabica</v>
      </c>
      <c r="O745" t="str" cm="1">
        <f t="array" ref="O745">_xlfn.IFS(J745="M", "Medium",J745="L","Light",J745="D","Dark")</f>
        <v>Dark</v>
      </c>
      <c r="P745" t="str">
        <f>_xlfn.XLOOKUP(C745,customers!$A$1:$A$1001,customers!$I$1:$I$1001,,0)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8">
        <f>INDEX(products!$A$1:$G$49,MATCH(orders!$D746,products!$A$1:$A$49,0),MATCH(orders!K$1,products!$A$1:$G$1,0))</f>
        <v>0.2</v>
      </c>
      <c r="L746" s="6">
        <f>INDEX(products!$A$1:$G$49,MATCH(orders!$D746,products!$A$1:$A$49,0),MATCH(orders!L$1,products!$A$1:$G$1,0))</f>
        <v>2.9849999999999999</v>
      </c>
      <c r="M746" s="6">
        <f t="shared" si="11"/>
        <v>17.91</v>
      </c>
      <c r="N746" t="str" cm="1">
        <f t="array" ref="N746">_xlfn.IFS( I746= "Rob", "Robusta", I746="Exc","Excelsa",I746="Ara","Arabica",I746="Lib", "Liberica")</f>
        <v>Robusta</v>
      </c>
      <c r="O746" t="str" cm="1">
        <f t="array" ref="O746">_xlfn.IFS(J746="M", "Medium",J746="L","Light",J746="D","Dark")</f>
        <v>Medium</v>
      </c>
      <c r="P746" t="str">
        <f>_xlfn.XLOOKUP(C746,customers!$A$1:$A$1001,customers!$I$1:$I$1001,,0)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8">
        <f>INDEX(products!$A$1:$G$49,MATCH(orders!$D747,products!$A$1:$A$49,0),MATCH(orders!K$1,products!$A$1:$G$1,0))</f>
        <v>0.5</v>
      </c>
      <c r="L747" s="6">
        <f>INDEX(products!$A$1:$G$49,MATCH(orders!$D747,products!$A$1:$A$49,0),MATCH(orders!L$1,products!$A$1:$G$1,0))</f>
        <v>7.29</v>
      </c>
      <c r="M747" s="6">
        <f t="shared" si="11"/>
        <v>14.58</v>
      </c>
      <c r="N747" t="str" cm="1">
        <f t="array" ref="N747">_xlfn.IFS( I747= "Rob", "Robusta", I747="Exc","Excelsa",I747="Ara","Arabica",I747="Lib", "Liberica")</f>
        <v>Excelsa</v>
      </c>
      <c r="O747" t="str" cm="1">
        <f t="array" ref="O747">_xlfn.IFS(J747="M", "Medium",J747="L","Light",J747="D","Dark")</f>
        <v>Dark</v>
      </c>
      <c r="P747" t="str">
        <f>_xlfn.XLOOKUP(C747,customers!$A$1:$A$1001,customers!$I$1:$I$1001,,0)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8">
        <f>INDEX(products!$A$1:$G$49,MATCH(orders!$D748,products!$A$1:$A$49,0),MATCH(orders!K$1,products!$A$1:$G$1,0))</f>
        <v>1</v>
      </c>
      <c r="L748" s="6">
        <f>INDEX(products!$A$1:$G$49,MATCH(orders!$D748,products!$A$1:$A$49,0),MATCH(orders!L$1,products!$A$1:$G$1,0))</f>
        <v>11.25</v>
      </c>
      <c r="M748" s="6">
        <f t="shared" si="11"/>
        <v>33.75</v>
      </c>
      <c r="N748" t="str" cm="1">
        <f t="array" ref="N748">_xlfn.IFS( I748= "Rob", "Robusta", I748="Exc","Excelsa",I748="Ara","Arabica",I748="Lib", "Liberica")</f>
        <v>Arabica</v>
      </c>
      <c r="O748" t="str" cm="1">
        <f t="array" ref="O748">_xlfn.IFS(J748="M", "Medium",J748="L","Light",J748="D","Dark")</f>
        <v>Medium</v>
      </c>
      <c r="P748" t="str">
        <f>_xlfn.XLOOKUP(C748,customers!$A$1:$A$1001,customers!$I$1:$I$1001,,0)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8">
        <f>INDEX(products!$A$1:$G$49,MATCH(orders!$D749,products!$A$1:$A$49,0),MATCH(orders!K$1,products!$A$1:$G$1,0))</f>
        <v>0.5</v>
      </c>
      <c r="L749" s="6">
        <f>INDEX(products!$A$1:$G$49,MATCH(orders!$D749,products!$A$1:$A$49,0),MATCH(orders!L$1,products!$A$1:$G$1,0))</f>
        <v>8.73</v>
      </c>
      <c r="M749" s="6">
        <f t="shared" si="11"/>
        <v>34.92</v>
      </c>
      <c r="N749" t="str" cm="1">
        <f t="array" ref="N749">_xlfn.IFS( I749= "Rob", "Robusta", I749="Exc","Excelsa",I749="Ara","Arabica",I749="Lib", "Liberica")</f>
        <v>Liberica</v>
      </c>
      <c r="O749" t="str" cm="1">
        <f t="array" ref="O749">_xlfn.IFS(J749="M", "Medium",J749="L","Light",J749="D","Dark")</f>
        <v>Medium</v>
      </c>
      <c r="P749" t="str">
        <f>_xlfn.XLOOKUP(C749,customers!$A$1:$A$1001,customers!$I$1:$I$1001,,0)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8">
        <f>INDEX(products!$A$1:$G$49,MATCH(orders!$D750,products!$A$1:$A$49,0),MATCH(orders!K$1,products!$A$1:$G$1,0))</f>
        <v>0.5</v>
      </c>
      <c r="L750" s="6">
        <f>INDEX(products!$A$1:$G$49,MATCH(orders!$D750,products!$A$1:$A$49,0),MATCH(orders!L$1,products!$A$1:$G$1,0))</f>
        <v>7.29</v>
      </c>
      <c r="M750" s="6">
        <f t="shared" si="11"/>
        <v>14.58</v>
      </c>
      <c r="N750" t="str" cm="1">
        <f t="array" ref="N750">_xlfn.IFS( I750= "Rob", "Robusta", I750="Exc","Excelsa",I750="Ara","Arabica",I750="Lib", "Liberica")</f>
        <v>Excelsa</v>
      </c>
      <c r="O750" t="str" cm="1">
        <f t="array" ref="O750">_xlfn.IFS(J750="M", "Medium",J750="L","Light",J750="D","Dark")</f>
        <v>Dark</v>
      </c>
      <c r="P750" t="str">
        <f>_xlfn.XLOOKUP(C750,customers!$A$1:$A$1001,customers!$I$1:$I$1001,,0)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8">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 I751= "Rob", "Robusta", I751="Exc","Excelsa",I751="Ara","Arabica",I751="Lib", "Liberica")</f>
        <v>Robusta</v>
      </c>
      <c r="O751" t="str" cm="1">
        <f t="array" ref="O751">_xlfn.IFS(J751="M", "Medium",J751="L","Light",J751="D","Dark")</f>
        <v>Dark</v>
      </c>
      <c r="P751" t="str">
        <f>_xlfn.XLOOKUP(C751,customers!$A$1:$A$1001,customers!$I$1:$I$1001,,0)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8">
        <f>INDEX(products!$A$1:$G$49,MATCH(orders!$D752,products!$A$1:$A$49,0),MATCH(orders!K$1,products!$A$1:$G$1,0))</f>
        <v>0.5</v>
      </c>
      <c r="L752" s="6">
        <f>INDEX(products!$A$1:$G$49,MATCH(orders!$D752,products!$A$1:$A$49,0),MATCH(orders!L$1,products!$A$1:$G$1,0))</f>
        <v>5.97</v>
      </c>
      <c r="M752" s="6">
        <f t="shared" si="11"/>
        <v>5.97</v>
      </c>
      <c r="N752" t="str" cm="1">
        <f t="array" ref="N752">_xlfn.IFS( I752= "Rob", "Robusta", I752="Exc","Excelsa",I752="Ara","Arabica",I752="Lib", "Liberica")</f>
        <v>Robusta</v>
      </c>
      <c r="O752" t="str" cm="1">
        <f t="array" ref="O752">_xlfn.IFS(J752="M", "Medium",J752="L","Light",J752="D","Dark")</f>
        <v>Medium</v>
      </c>
      <c r="P752" t="str">
        <f>_xlfn.XLOOKUP(C752,customers!$A$1:$A$1001,customers!$I$1:$I$1001,,0)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8">
        <f>INDEX(products!$A$1:$G$49,MATCH(orders!$D753,products!$A$1:$A$49,0),MATCH(orders!K$1,products!$A$1:$G$1,0))</f>
        <v>0.5</v>
      </c>
      <c r="L753" s="6">
        <f>INDEX(products!$A$1:$G$49,MATCH(orders!$D753,products!$A$1:$A$49,0),MATCH(orders!L$1,products!$A$1:$G$1,0))</f>
        <v>9.51</v>
      </c>
      <c r="M753" s="6">
        <f t="shared" si="11"/>
        <v>19.02</v>
      </c>
      <c r="N753" t="str" cm="1">
        <f t="array" ref="N753">_xlfn.IFS( I753= "Rob", "Robusta", I753="Exc","Excelsa",I753="Ara","Arabica",I753="Lib", "Liberica")</f>
        <v>Liberica</v>
      </c>
      <c r="O753" t="str" cm="1">
        <f t="array" ref="O753">_xlfn.IFS(J753="M", "Medium",J753="L","Light",J753="D","Dark")</f>
        <v>Light</v>
      </c>
      <c r="P753" t="str">
        <f>_xlfn.XLOOKUP(C753,customers!$A$1:$A$1001,customers!$I$1:$I$1001,,0)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8">
        <f>INDEX(products!$A$1:$G$49,MATCH(orders!$D754,products!$A$1:$A$49,0),MATCH(orders!K$1,products!$A$1:$G$1,0))</f>
        <v>1</v>
      </c>
      <c r="L754" s="6">
        <f>INDEX(products!$A$1:$G$49,MATCH(orders!$D754,products!$A$1:$A$49,0),MATCH(orders!L$1,products!$A$1:$G$1,0))</f>
        <v>13.75</v>
      </c>
      <c r="M754" s="6">
        <f t="shared" si="11"/>
        <v>27.5</v>
      </c>
      <c r="N754" t="str" cm="1">
        <f t="array" ref="N754">_xlfn.IFS( I754= "Rob", "Robusta", I754="Exc","Excelsa",I754="Ara","Arabica",I754="Lib", "Liberica")</f>
        <v>Excelsa</v>
      </c>
      <c r="O754" t="str" cm="1">
        <f t="array" ref="O754">_xlfn.IFS(J754="M", "Medium",J754="L","Light",J754="D","Dark")</f>
        <v>Medium</v>
      </c>
      <c r="P754" t="str">
        <f>_xlfn.XLOOKUP(C754,customers!$A$1:$A$1001,customers!$I$1:$I$1001,,0)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8">
        <f>INDEX(products!$A$1:$G$49,MATCH(orders!$D755,products!$A$1:$A$49,0),MATCH(orders!K$1,products!$A$1:$G$1,0))</f>
        <v>0.5</v>
      </c>
      <c r="L755" s="6">
        <f>INDEX(products!$A$1:$G$49,MATCH(orders!$D755,products!$A$1:$A$49,0),MATCH(orders!L$1,products!$A$1:$G$1,0))</f>
        <v>5.97</v>
      </c>
      <c r="M755" s="6">
        <f t="shared" si="11"/>
        <v>29.849999999999998</v>
      </c>
      <c r="N755" t="str" cm="1">
        <f t="array" ref="N755">_xlfn.IFS( I755= "Rob", "Robusta", I755="Exc","Excelsa",I755="Ara","Arabica",I755="Lib", "Liberica")</f>
        <v>Arabica</v>
      </c>
      <c r="O755" t="str" cm="1">
        <f t="array" ref="O755">_xlfn.IFS(J755="M", "Medium",J755="L","Light",J755="D","Dark")</f>
        <v>Dark</v>
      </c>
      <c r="P755" t="str">
        <f>_xlfn.XLOOKUP(C755,customers!$A$1:$A$1001,customers!$I$1:$I$1001,,0)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8">
        <f>INDEX(products!$A$1:$G$49,MATCH(orders!$D756,products!$A$1:$A$49,0),MATCH(orders!K$1,products!$A$1:$G$1,0))</f>
        <v>0.2</v>
      </c>
      <c r="L756" s="6">
        <f>INDEX(products!$A$1:$G$49,MATCH(orders!$D756,products!$A$1:$A$49,0),MATCH(orders!L$1,products!$A$1:$G$1,0))</f>
        <v>2.9849999999999999</v>
      </c>
      <c r="M756" s="6">
        <f t="shared" si="11"/>
        <v>17.91</v>
      </c>
      <c r="N756" t="str" cm="1">
        <f t="array" ref="N756">_xlfn.IFS( I756= "Rob", "Robusta", I756="Exc","Excelsa",I756="Ara","Arabica",I756="Lib", "Liberica")</f>
        <v>Arabica</v>
      </c>
      <c r="O756" t="str" cm="1">
        <f t="array" ref="O756">_xlfn.IFS(J756="M", "Medium",J756="L","Light",J756="D","Dark")</f>
        <v>Dark</v>
      </c>
      <c r="P756" t="str">
        <f>_xlfn.XLOOKUP(C756,customers!$A$1:$A$1001,customers!$I$1:$I$1001,,0)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8">
        <f>INDEX(products!$A$1:$G$49,MATCH(orders!$D757,products!$A$1:$A$49,0),MATCH(orders!K$1,products!$A$1:$G$1,0))</f>
        <v>0.2</v>
      </c>
      <c r="L757" s="6">
        <f>INDEX(products!$A$1:$G$49,MATCH(orders!$D757,products!$A$1:$A$49,0),MATCH(orders!L$1,products!$A$1:$G$1,0))</f>
        <v>4.7549999999999999</v>
      </c>
      <c r="M757" s="6">
        <f t="shared" si="11"/>
        <v>28.53</v>
      </c>
      <c r="N757" t="str" cm="1">
        <f t="array" ref="N757">_xlfn.IFS( I757= "Rob", "Robusta", I757="Exc","Excelsa",I757="Ara","Arabica",I757="Lib", "Liberica")</f>
        <v>Liberica</v>
      </c>
      <c r="O757" t="str" cm="1">
        <f t="array" ref="O757">_xlfn.IFS(J757="M", "Medium",J757="L","Light",J757="D","Dark")</f>
        <v>Light</v>
      </c>
      <c r="P757" t="str">
        <f>_xlfn.XLOOKUP(C757,customers!$A$1:$A$1001,customers!$I$1:$I$1001,,0)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8">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 I758= "Rob", "Robusta", I758="Exc","Excelsa",I758="Ara","Arabica",I758="Lib", "Liberica")</f>
        <v>Robusta</v>
      </c>
      <c r="O758" t="str" cm="1">
        <f t="array" ref="O758">_xlfn.IFS(J758="M", "Medium",J758="L","Light",J758="D","Dark")</f>
        <v>Dark</v>
      </c>
      <c r="P758" t="str">
        <f>_xlfn.XLOOKUP(C758,customers!$A$1:$A$1001,customers!$I$1:$I$1001,,0)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8">
        <f>INDEX(products!$A$1:$G$49,MATCH(orders!$D759,products!$A$1:$A$49,0),MATCH(orders!K$1,products!$A$1:$G$1,0))</f>
        <v>0.5</v>
      </c>
      <c r="L759" s="6">
        <f>INDEX(products!$A$1:$G$49,MATCH(orders!$D759,products!$A$1:$A$49,0),MATCH(orders!L$1,products!$A$1:$G$1,0))</f>
        <v>5.97</v>
      </c>
      <c r="M759" s="6">
        <f t="shared" si="11"/>
        <v>17.91</v>
      </c>
      <c r="N759" t="str" cm="1">
        <f t="array" ref="N759">_xlfn.IFS( I759= "Rob", "Robusta", I759="Exc","Excelsa",I759="Ara","Arabica",I759="Lib", "Liberica")</f>
        <v>Arabica</v>
      </c>
      <c r="O759" t="str" cm="1">
        <f t="array" ref="O759">_xlfn.IFS(J759="M", "Medium",J759="L","Light",J759="D","Dark")</f>
        <v>Dark</v>
      </c>
      <c r="P759" t="str">
        <f>_xlfn.XLOOKUP(C759,customers!$A$1:$A$1001,customers!$I$1:$I$1001,,0)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8">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 I760= "Rob", "Robusta", I760="Exc","Excelsa",I760="Ara","Arabica",I760="Lib", "Liberica")</f>
        <v>Robusta</v>
      </c>
      <c r="O760" t="str" cm="1">
        <f t="array" ref="O760">_xlfn.IFS(J760="M", "Medium",J760="L","Light",J760="D","Dark")</f>
        <v>Dark</v>
      </c>
      <c r="P760" t="str">
        <f>_xlfn.XLOOKUP(C760,customers!$A$1:$A$1001,customers!$I$1:$I$1001,,0)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8">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 I761= "Rob", "Robusta", I761="Exc","Excelsa",I761="Ara","Arabica",I761="Lib", "Liberica")</f>
        <v>Liberica</v>
      </c>
      <c r="O761" t="str" cm="1">
        <f t="array" ref="O761">_xlfn.IFS(J761="M", "Medium",J761="L","Light",J761="D","Dark")</f>
        <v>Dark</v>
      </c>
      <c r="P761" t="str">
        <f>_xlfn.XLOOKUP(C761,customers!$A$1:$A$1001,customers!$I$1:$I$1001,,0)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8">
        <f>INDEX(products!$A$1:$G$49,MATCH(orders!$D762,products!$A$1:$A$49,0),MATCH(orders!K$1,products!$A$1:$G$1,0))</f>
        <v>0.5</v>
      </c>
      <c r="L762" s="6">
        <f>INDEX(products!$A$1:$G$49,MATCH(orders!$D762,products!$A$1:$A$49,0),MATCH(orders!L$1,products!$A$1:$G$1,0))</f>
        <v>8.91</v>
      </c>
      <c r="M762" s="6">
        <f t="shared" si="11"/>
        <v>44.55</v>
      </c>
      <c r="N762" t="str" cm="1">
        <f t="array" ref="N762">_xlfn.IFS( I762= "Rob", "Robusta", I762="Exc","Excelsa",I762="Ara","Arabica",I762="Lib", "Liberica")</f>
        <v>Excelsa</v>
      </c>
      <c r="O762" t="str" cm="1">
        <f t="array" ref="O762">_xlfn.IFS(J762="M", "Medium",J762="L","Light",J762="D","Dark")</f>
        <v>Light</v>
      </c>
      <c r="P762" t="str">
        <f>_xlfn.XLOOKUP(C762,customers!$A$1:$A$1001,customers!$I$1:$I$1001,,0)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8">
        <f>INDEX(products!$A$1:$G$49,MATCH(orders!$D763,products!$A$1:$A$49,0),MATCH(orders!K$1,products!$A$1:$G$1,0))</f>
        <v>1</v>
      </c>
      <c r="L763" s="6">
        <f>INDEX(products!$A$1:$G$49,MATCH(orders!$D763,products!$A$1:$A$49,0),MATCH(orders!L$1,products!$A$1:$G$1,0))</f>
        <v>14.85</v>
      </c>
      <c r="M763" s="6">
        <f t="shared" si="11"/>
        <v>89.1</v>
      </c>
      <c r="N763" t="str" cm="1">
        <f t="array" ref="N763">_xlfn.IFS( I763= "Rob", "Robusta", I763="Exc","Excelsa",I763="Ara","Arabica",I763="Lib", "Liberica")</f>
        <v>Excelsa</v>
      </c>
      <c r="O763" t="str" cm="1">
        <f t="array" ref="O763">_xlfn.IFS(J763="M", "Medium",J763="L","Light",J763="D","Dark")</f>
        <v>Light</v>
      </c>
      <c r="P763" t="str">
        <f>_xlfn.XLOOKUP(C763,customers!$A$1:$A$1001,customers!$I$1:$I$1001,,0)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8">
        <f>INDEX(products!$A$1:$G$49,MATCH(orders!$D764,products!$A$1:$A$49,0),MATCH(orders!K$1,products!$A$1:$G$1,0))</f>
        <v>0.5</v>
      </c>
      <c r="L764" s="6">
        <f>INDEX(products!$A$1:$G$49,MATCH(orders!$D764,products!$A$1:$A$49,0),MATCH(orders!L$1,products!$A$1:$G$1,0))</f>
        <v>8.73</v>
      </c>
      <c r="M764" s="6">
        <f t="shared" si="11"/>
        <v>43.650000000000006</v>
      </c>
      <c r="N764" t="str" cm="1">
        <f t="array" ref="N764">_xlfn.IFS( I764= "Rob", "Robusta", I764="Exc","Excelsa",I764="Ara","Arabica",I764="Lib", "Liberica")</f>
        <v>Liberica</v>
      </c>
      <c r="O764" t="str" cm="1">
        <f t="array" ref="O764">_xlfn.IFS(J764="M", "Medium",J764="L","Light",J764="D","Dark")</f>
        <v>Medium</v>
      </c>
      <c r="P764" t="str">
        <f>_xlfn.XLOOKUP(C764,customers!$A$1:$A$1001,customers!$I$1:$I$1001,,0)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8">
        <f>INDEX(products!$A$1:$G$49,MATCH(orders!$D765,products!$A$1:$A$49,0),MATCH(orders!K$1,products!$A$1:$G$1,0))</f>
        <v>0.5</v>
      </c>
      <c r="L765" s="6">
        <f>INDEX(products!$A$1:$G$49,MATCH(orders!$D765,products!$A$1:$A$49,0),MATCH(orders!L$1,products!$A$1:$G$1,0))</f>
        <v>7.77</v>
      </c>
      <c r="M765" s="6">
        <f t="shared" si="11"/>
        <v>23.31</v>
      </c>
      <c r="N765" t="str" cm="1">
        <f t="array" ref="N765">_xlfn.IFS( I765= "Rob", "Robusta", I765="Exc","Excelsa",I765="Ara","Arabica",I765="Lib", "Liberica")</f>
        <v>Arabica</v>
      </c>
      <c r="O765" t="str" cm="1">
        <f t="array" ref="O765">_xlfn.IFS(J765="M", "Medium",J765="L","Light",J765="D","Dark")</f>
        <v>Light</v>
      </c>
      <c r="P765" t="str">
        <f>_xlfn.XLOOKUP(C765,customers!$A$1:$A$1001,customers!$I$1:$I$1001,,0)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8">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 I766= "Rob", "Robusta", I766="Exc","Excelsa",I766="Ara","Arabica",I766="Lib", "Liberica")</f>
        <v>Arabica</v>
      </c>
      <c r="O766" t="str" cm="1">
        <f t="array" ref="O766">_xlfn.IFS(J766="M", "Medium",J766="L","Light",J766="D","Dark")</f>
        <v>Light</v>
      </c>
      <c r="P766" t="str">
        <f>_xlfn.XLOOKUP(C766,customers!$A$1:$A$1001,customers!$I$1:$I$1001,,0)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8">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 I767= "Rob", "Robusta", I767="Exc","Excelsa",I767="Ara","Arabica",I767="Lib", "Liberica")</f>
        <v>Robusta</v>
      </c>
      <c r="O767" t="str" cm="1">
        <f t="array" ref="O767">_xlfn.IFS(J767="M", "Medium",J767="L","Light",J767="D","Dark")</f>
        <v>Medium</v>
      </c>
      <c r="P767" t="str">
        <f>_xlfn.XLOOKUP(C767,customers!$A$1:$A$1001,customers!$I$1:$I$1001,,0)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8">
        <f>INDEX(products!$A$1:$G$49,MATCH(orders!$D768,products!$A$1:$A$49,0),MATCH(orders!K$1,products!$A$1:$G$1,0))</f>
        <v>0.5</v>
      </c>
      <c r="L768" s="6">
        <f>INDEX(products!$A$1:$G$49,MATCH(orders!$D768,products!$A$1:$A$49,0),MATCH(orders!L$1,products!$A$1:$G$1,0))</f>
        <v>7.77</v>
      </c>
      <c r="M768" s="6">
        <f t="shared" si="11"/>
        <v>15.54</v>
      </c>
      <c r="N768" t="str" cm="1">
        <f t="array" ref="N768">_xlfn.IFS( I768= "Rob", "Robusta", I768="Exc","Excelsa",I768="Ara","Arabica",I768="Lib", "Liberica")</f>
        <v>Arabica</v>
      </c>
      <c r="O768" t="str" cm="1">
        <f t="array" ref="O768">_xlfn.IFS(J768="M", "Medium",J768="L","Light",J768="D","Dark")</f>
        <v>Light</v>
      </c>
      <c r="P768" t="str">
        <f>_xlfn.XLOOKUP(C768,customers!$A$1:$A$1001,customers!$I$1:$I$1001,,0)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8">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 I769= "Rob", "Robusta", I769="Exc","Excelsa",I769="Ara","Arabica",I769="Lib", "Liberica")</f>
        <v>Arabica</v>
      </c>
      <c r="O769" t="str" cm="1">
        <f t="array" ref="O769">_xlfn.IFS(J769="M", "Medium",J769="L","Light",J769="D","Dark")</f>
        <v>Light</v>
      </c>
      <c r="P769" t="str">
        <f>_xlfn.XLOOKUP(C769,customers!$A$1:$A$1001,customers!$I$1:$I$1001,,0)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8">
        <f>INDEX(products!$A$1:$G$49,MATCH(orders!$D770,products!$A$1:$A$49,0),MATCH(orders!K$1,products!$A$1:$G$1,0))</f>
        <v>1</v>
      </c>
      <c r="L770" s="6">
        <f>INDEX(products!$A$1:$G$49,MATCH(orders!$D770,products!$A$1:$A$49,0),MATCH(orders!L$1,products!$A$1:$G$1,0))</f>
        <v>11.95</v>
      </c>
      <c r="M770" s="6">
        <f t="shared" ref="M770:M833" si="12">L770*E770</f>
        <v>23.9</v>
      </c>
      <c r="N770" t="str" cm="1">
        <f t="array" ref="N770">_xlfn.IFS( I770= "Rob", "Robusta", I770="Exc","Excelsa",I770="Ara","Arabica",I770="Lib", "Liberica")</f>
        <v>Robusta</v>
      </c>
      <c r="O770" t="str" cm="1">
        <f t="array" ref="O770">_xlfn.IFS(J770="M", "Medium",J770="L","Light",J770="D","Dark")</f>
        <v>Light</v>
      </c>
      <c r="P770" t="str">
        <f>_xlfn.XLOOKUP(C770,customers!$A$1:$A$1001,customers!$I$1:$I$1001,,0)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8">
        <f>INDEX(products!$A$1:$G$49,MATCH(orders!$D771,products!$A$1:$A$49,0),MATCH(orders!K$1,products!$A$1:$G$1,0))</f>
        <v>2.5</v>
      </c>
      <c r="L771" s="6">
        <f>INDEX(products!$A$1:$G$49,MATCH(orders!$D771,products!$A$1:$A$49,0),MATCH(orders!L$1,products!$A$1:$G$1,0))</f>
        <v>22.884999999999998</v>
      </c>
      <c r="M771" s="6">
        <f t="shared" si="12"/>
        <v>137.31</v>
      </c>
      <c r="N771" t="str" cm="1">
        <f t="array" ref="N771">_xlfn.IFS( I771= "Rob", "Robusta", I771="Exc","Excelsa",I771="Ara","Arabica",I771="Lib", "Liberica")</f>
        <v>Robusta</v>
      </c>
      <c r="O771" t="str" cm="1">
        <f t="array" ref="O771">_xlfn.IFS(J771="M", "Medium",J771="L","Light",J771="D","Dark")</f>
        <v>Medium</v>
      </c>
      <c r="P771" t="str">
        <f>_xlfn.XLOOKUP(C771,customers!$A$1:$A$1001,customers!$I$1:$I$1001,,0)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8">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 I772= "Rob", "Robusta", I772="Exc","Excelsa",I772="Ara","Arabica",I772="Lib", "Liberica")</f>
        <v>Arabica</v>
      </c>
      <c r="O772" t="str" cm="1">
        <f t="array" ref="O772">_xlfn.IFS(J772="M", "Medium",J772="L","Light",J772="D","Dark")</f>
        <v>Dark</v>
      </c>
      <c r="P772" t="str">
        <f>_xlfn.XLOOKUP(C772,customers!$A$1:$A$1001,customers!$I$1:$I$1001,,0)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8">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 I773= "Rob", "Robusta", I773="Exc","Excelsa",I773="Ara","Arabica",I773="Lib", "Liberica")</f>
        <v>Robusta</v>
      </c>
      <c r="O773" t="str" cm="1">
        <f t="array" ref="O773">_xlfn.IFS(J773="M", "Medium",J773="L","Light",J773="D","Dark")</f>
        <v>Light</v>
      </c>
      <c r="P773" t="str">
        <f>_xlfn.XLOOKUP(C773,customers!$A$1:$A$1001,customers!$I$1:$I$1001,,0)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8">
        <f>INDEX(products!$A$1:$G$49,MATCH(orders!$D774,products!$A$1:$A$49,0),MATCH(orders!K$1,products!$A$1:$G$1,0))</f>
        <v>1</v>
      </c>
      <c r="L774" s="6">
        <f>INDEX(products!$A$1:$G$49,MATCH(orders!$D774,products!$A$1:$A$49,0),MATCH(orders!L$1,products!$A$1:$G$1,0))</f>
        <v>13.75</v>
      </c>
      <c r="M774" s="6">
        <f t="shared" si="12"/>
        <v>82.5</v>
      </c>
      <c r="N774" t="str" cm="1">
        <f t="array" ref="N774">_xlfn.IFS( I774= "Rob", "Robusta", I774="Exc","Excelsa",I774="Ara","Arabica",I774="Lib", "Liberica")</f>
        <v>Excelsa</v>
      </c>
      <c r="O774" t="str" cm="1">
        <f t="array" ref="O774">_xlfn.IFS(J774="M", "Medium",J774="L","Light",J774="D","Dark")</f>
        <v>Medium</v>
      </c>
      <c r="P774" t="str">
        <f>_xlfn.XLOOKUP(C774,customers!$A$1:$A$1001,customers!$I$1:$I$1001,,0)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8">
        <f>INDEX(products!$A$1:$G$49,MATCH(orders!$D775,products!$A$1:$A$49,0),MATCH(orders!K$1,products!$A$1:$G$1,0))</f>
        <v>0.2</v>
      </c>
      <c r="L775" s="6">
        <f>INDEX(products!$A$1:$G$49,MATCH(orders!$D775,products!$A$1:$A$49,0),MATCH(orders!L$1,products!$A$1:$G$1,0))</f>
        <v>4.3650000000000002</v>
      </c>
      <c r="M775" s="6">
        <f t="shared" si="12"/>
        <v>8.73</v>
      </c>
      <c r="N775" t="str" cm="1">
        <f t="array" ref="N775">_xlfn.IFS( I775= "Rob", "Robusta", I775="Exc","Excelsa",I775="Ara","Arabica",I775="Lib", "Liberica")</f>
        <v>Liberica</v>
      </c>
      <c r="O775" t="str" cm="1">
        <f t="array" ref="O775">_xlfn.IFS(J775="M", "Medium",J775="L","Light",J775="D","Dark")</f>
        <v>Medium</v>
      </c>
      <c r="P775" t="str">
        <f>_xlfn.XLOOKUP(C775,customers!$A$1:$A$1001,customers!$I$1:$I$1001,,0)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8">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 I776= "Rob", "Robusta", I776="Exc","Excelsa",I776="Ara","Arabica",I776="Lib", "Liberica")</f>
        <v>Robusta</v>
      </c>
      <c r="O776" t="str" cm="1">
        <f t="array" ref="O776">_xlfn.IFS(J776="M", "Medium",J776="L","Light",J776="D","Dark")</f>
        <v>Medium</v>
      </c>
      <c r="P776" t="str">
        <f>_xlfn.XLOOKUP(C776,customers!$A$1:$A$1001,customers!$I$1:$I$1001,,0)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8">
        <f>INDEX(products!$A$1:$G$49,MATCH(orders!$D777,products!$A$1:$A$49,0),MATCH(orders!K$1,products!$A$1:$G$1,0))</f>
        <v>0.5</v>
      </c>
      <c r="L777" s="6">
        <f>INDEX(products!$A$1:$G$49,MATCH(orders!$D777,products!$A$1:$A$49,0),MATCH(orders!L$1,products!$A$1:$G$1,0))</f>
        <v>8.91</v>
      </c>
      <c r="M777" s="6">
        <f t="shared" si="12"/>
        <v>17.82</v>
      </c>
      <c r="N777" t="str" cm="1">
        <f t="array" ref="N777">_xlfn.IFS( I777= "Rob", "Robusta", I777="Exc","Excelsa",I777="Ara","Arabica",I777="Lib", "Liberica")</f>
        <v>Excelsa</v>
      </c>
      <c r="O777" t="str" cm="1">
        <f t="array" ref="O777">_xlfn.IFS(J777="M", "Medium",J777="L","Light",J777="D","Dark")</f>
        <v>Light</v>
      </c>
      <c r="P777" t="str">
        <f>_xlfn.XLOOKUP(C777,customers!$A$1:$A$1001,customers!$I$1:$I$1001,,0)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8">
        <f>INDEX(products!$A$1:$G$49,MATCH(orders!$D778,products!$A$1:$A$49,0),MATCH(orders!K$1,products!$A$1:$G$1,0))</f>
        <v>0.5</v>
      </c>
      <c r="L778" s="6">
        <f>INDEX(products!$A$1:$G$49,MATCH(orders!$D778,products!$A$1:$A$49,0),MATCH(orders!L$1,products!$A$1:$G$1,0))</f>
        <v>6.75</v>
      </c>
      <c r="M778" s="6">
        <f t="shared" si="12"/>
        <v>20.25</v>
      </c>
      <c r="N778" t="str" cm="1">
        <f t="array" ref="N778">_xlfn.IFS( I778= "Rob", "Robusta", I778="Exc","Excelsa",I778="Ara","Arabica",I778="Lib", "Liberica")</f>
        <v>Arabica</v>
      </c>
      <c r="O778" t="str" cm="1">
        <f t="array" ref="O778">_xlfn.IFS(J778="M", "Medium",J778="L","Light",J778="D","Dark")</f>
        <v>Medium</v>
      </c>
      <c r="P778" t="str">
        <f>_xlfn.XLOOKUP(C778,customers!$A$1:$A$1001,customers!$I$1:$I$1001,,0)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8">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 I779= "Rob", "Robusta", I779="Exc","Excelsa",I779="Ara","Arabica",I779="Lib", "Liberica")</f>
        <v>Arabica</v>
      </c>
      <c r="O779" t="str" cm="1">
        <f t="array" ref="O779">_xlfn.IFS(J779="M", "Medium",J779="L","Light",J779="D","Dark")</f>
        <v>Light</v>
      </c>
      <c r="P779" t="str">
        <f>_xlfn.XLOOKUP(C779,customers!$A$1:$A$1001,customers!$I$1:$I$1001,,0)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8">
        <f>INDEX(products!$A$1:$G$49,MATCH(orders!$D780,products!$A$1:$A$49,0),MATCH(orders!K$1,products!$A$1:$G$1,0))</f>
        <v>0.5</v>
      </c>
      <c r="L780" s="6">
        <f>INDEX(products!$A$1:$G$49,MATCH(orders!$D780,products!$A$1:$A$49,0),MATCH(orders!L$1,products!$A$1:$G$1,0))</f>
        <v>9.51</v>
      </c>
      <c r="M780" s="6">
        <f t="shared" si="12"/>
        <v>19.02</v>
      </c>
      <c r="N780" t="str" cm="1">
        <f t="array" ref="N780">_xlfn.IFS( I780= "Rob", "Robusta", I780="Exc","Excelsa",I780="Ara","Arabica",I780="Lib", "Liberica")</f>
        <v>Liberica</v>
      </c>
      <c r="O780" t="str" cm="1">
        <f t="array" ref="O780">_xlfn.IFS(J780="M", "Medium",J780="L","Light",J780="D","Dark")</f>
        <v>Light</v>
      </c>
      <c r="P780" t="str">
        <f>_xlfn.XLOOKUP(C780,customers!$A$1:$A$1001,customers!$I$1:$I$1001,,0)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8">
        <f>INDEX(products!$A$1:$G$49,MATCH(orders!$D781,products!$A$1:$A$49,0),MATCH(orders!K$1,products!$A$1:$G$1,0))</f>
        <v>1</v>
      </c>
      <c r="L781" s="6">
        <f>INDEX(products!$A$1:$G$49,MATCH(orders!$D781,products!$A$1:$A$49,0),MATCH(orders!L$1,products!$A$1:$G$1,0))</f>
        <v>12.95</v>
      </c>
      <c r="M781" s="6">
        <f t="shared" si="12"/>
        <v>77.699999999999989</v>
      </c>
      <c r="N781" t="str" cm="1">
        <f t="array" ref="N781">_xlfn.IFS( I781= "Rob", "Robusta", I781="Exc","Excelsa",I781="Ara","Arabica",I781="Lib", "Liberica")</f>
        <v>Liberica</v>
      </c>
      <c r="O781" t="str" cm="1">
        <f t="array" ref="O781">_xlfn.IFS(J781="M", "Medium",J781="L","Light",J781="D","Dark")</f>
        <v>Dark</v>
      </c>
      <c r="P781" t="str">
        <f>_xlfn.XLOOKUP(C781,customers!$A$1:$A$1001,customers!$I$1:$I$1001,,0)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8">
        <f>INDEX(products!$A$1:$G$49,MATCH(orders!$D782,products!$A$1:$A$49,0),MATCH(orders!K$1,products!$A$1:$G$1,0))</f>
        <v>1</v>
      </c>
      <c r="L782" s="6">
        <f>INDEX(products!$A$1:$G$49,MATCH(orders!$D782,products!$A$1:$A$49,0),MATCH(orders!L$1,products!$A$1:$G$1,0))</f>
        <v>13.75</v>
      </c>
      <c r="M782" s="6">
        <f t="shared" si="12"/>
        <v>41.25</v>
      </c>
      <c r="N782" t="str" cm="1">
        <f t="array" ref="N782">_xlfn.IFS( I782= "Rob", "Robusta", I782="Exc","Excelsa",I782="Ara","Arabica",I782="Lib", "Liberica")</f>
        <v>Excelsa</v>
      </c>
      <c r="O782" t="str" cm="1">
        <f t="array" ref="O782">_xlfn.IFS(J782="M", "Medium",J782="L","Light",J782="D","Dark")</f>
        <v>Medium</v>
      </c>
      <c r="P782" t="str">
        <f>_xlfn.XLOOKUP(C782,customers!$A$1:$A$1001,customers!$I$1:$I$1001,,0)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8">
        <f>INDEX(products!$A$1:$G$49,MATCH(orders!$D783,products!$A$1:$A$49,0),MATCH(orders!K$1,products!$A$1:$G$1,0))</f>
        <v>2.5</v>
      </c>
      <c r="L783" s="6">
        <f>INDEX(products!$A$1:$G$49,MATCH(orders!$D783,products!$A$1:$A$49,0),MATCH(orders!L$1,products!$A$1:$G$1,0))</f>
        <v>36.454999999999998</v>
      </c>
      <c r="M783" s="6">
        <f t="shared" si="12"/>
        <v>145.82</v>
      </c>
      <c r="N783" t="str" cm="1">
        <f t="array" ref="N783">_xlfn.IFS( I783= "Rob", "Robusta", I783="Exc","Excelsa",I783="Ara","Arabica",I783="Lib", "Liberica")</f>
        <v>Liberica</v>
      </c>
      <c r="O783" t="str" cm="1">
        <f t="array" ref="O783">_xlfn.IFS(J783="M", "Medium",J783="L","Light",J783="D","Dark")</f>
        <v>Light</v>
      </c>
      <c r="P783" t="str">
        <f>_xlfn.XLOOKUP(C783,customers!$A$1:$A$1001,customers!$I$1:$I$1001,,0)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8">
        <f>INDEX(products!$A$1:$G$49,MATCH(orders!$D784,products!$A$1:$A$49,0),MATCH(orders!K$1,products!$A$1:$G$1,0))</f>
        <v>0.2</v>
      </c>
      <c r="L784" s="6">
        <f>INDEX(products!$A$1:$G$49,MATCH(orders!$D784,products!$A$1:$A$49,0),MATCH(orders!L$1,products!$A$1:$G$1,0))</f>
        <v>4.4550000000000001</v>
      </c>
      <c r="M784" s="6">
        <f t="shared" si="12"/>
        <v>26.73</v>
      </c>
      <c r="N784" t="str" cm="1">
        <f t="array" ref="N784">_xlfn.IFS( I784= "Rob", "Robusta", I784="Exc","Excelsa",I784="Ara","Arabica",I784="Lib", "Liberica")</f>
        <v>Excelsa</v>
      </c>
      <c r="O784" t="str" cm="1">
        <f t="array" ref="O784">_xlfn.IFS(J784="M", "Medium",J784="L","Light",J784="D","Dark")</f>
        <v>Light</v>
      </c>
      <c r="P784" t="str">
        <f>_xlfn.XLOOKUP(C784,customers!$A$1:$A$1001,customers!$I$1:$I$1001,,0)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8">
        <f>INDEX(products!$A$1:$G$49,MATCH(orders!$D785,products!$A$1:$A$49,0),MATCH(orders!K$1,products!$A$1:$G$1,0))</f>
        <v>0.5</v>
      </c>
      <c r="L785" s="6">
        <f>INDEX(products!$A$1:$G$49,MATCH(orders!$D785,products!$A$1:$A$49,0),MATCH(orders!L$1,products!$A$1:$G$1,0))</f>
        <v>8.73</v>
      </c>
      <c r="M785" s="6">
        <f t="shared" si="12"/>
        <v>43.650000000000006</v>
      </c>
      <c r="N785" t="str" cm="1">
        <f t="array" ref="N785">_xlfn.IFS( I785= "Rob", "Robusta", I785="Exc","Excelsa",I785="Ara","Arabica",I785="Lib", "Liberica")</f>
        <v>Liberica</v>
      </c>
      <c r="O785" t="str" cm="1">
        <f t="array" ref="O785">_xlfn.IFS(J785="M", "Medium",J785="L","Light",J785="D","Dark")</f>
        <v>Medium</v>
      </c>
      <c r="P785" t="str">
        <f>_xlfn.XLOOKUP(C785,customers!$A$1:$A$1001,customers!$I$1:$I$1001,,0)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8">
        <f>INDEX(products!$A$1:$G$49,MATCH(orders!$D786,products!$A$1:$A$49,0),MATCH(orders!K$1,products!$A$1:$G$1,0))</f>
        <v>1</v>
      </c>
      <c r="L786" s="6">
        <f>INDEX(products!$A$1:$G$49,MATCH(orders!$D786,products!$A$1:$A$49,0),MATCH(orders!L$1,products!$A$1:$G$1,0))</f>
        <v>15.85</v>
      </c>
      <c r="M786" s="6">
        <f t="shared" si="12"/>
        <v>31.7</v>
      </c>
      <c r="N786" t="str" cm="1">
        <f t="array" ref="N786">_xlfn.IFS( I786= "Rob", "Robusta", I786="Exc","Excelsa",I786="Ara","Arabica",I786="Lib", "Liberica")</f>
        <v>Liberica</v>
      </c>
      <c r="O786" t="str" cm="1">
        <f t="array" ref="O786">_xlfn.IFS(J786="M", "Medium",J786="L","Light",J786="D","Dark")</f>
        <v>Light</v>
      </c>
      <c r="P786" t="str">
        <f>_xlfn.XLOOKUP(C786,customers!$A$1:$A$1001,customers!$I$1:$I$1001,,0)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8">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 I787= "Rob", "Robusta", I787="Exc","Excelsa",I787="Ara","Arabica",I787="Lib", "Liberica")</f>
        <v>Arabica</v>
      </c>
      <c r="O787" t="str" cm="1">
        <f t="array" ref="O787">_xlfn.IFS(J787="M", "Medium",J787="L","Light",J787="D","Dark")</f>
        <v>Dark</v>
      </c>
      <c r="P787" t="str">
        <f>_xlfn.XLOOKUP(C787,customers!$A$1:$A$1001,customers!$I$1:$I$1001,,0)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8">
        <f>INDEX(products!$A$1:$G$49,MATCH(orders!$D788,products!$A$1:$A$49,0),MATCH(orders!K$1,products!$A$1:$G$1,0))</f>
        <v>2.5</v>
      </c>
      <c r="L788" s="6">
        <f>INDEX(products!$A$1:$G$49,MATCH(orders!$D788,products!$A$1:$A$49,0),MATCH(orders!L$1,products!$A$1:$G$1,0))</f>
        <v>27.945</v>
      </c>
      <c r="M788" s="6">
        <f t="shared" si="12"/>
        <v>27.945</v>
      </c>
      <c r="N788" t="str" cm="1">
        <f t="array" ref="N788">_xlfn.IFS( I788= "Rob", "Robusta", I788="Exc","Excelsa",I788="Ara","Arabica",I788="Lib", "Liberica")</f>
        <v>Excelsa</v>
      </c>
      <c r="O788" t="str" cm="1">
        <f t="array" ref="O788">_xlfn.IFS(J788="M", "Medium",J788="L","Light",J788="D","Dark")</f>
        <v>Dark</v>
      </c>
      <c r="P788" t="str">
        <f>_xlfn.XLOOKUP(C788,customers!$A$1:$A$1001,customers!$I$1:$I$1001,,0)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8">
        <f>INDEX(products!$A$1:$G$49,MATCH(orders!$D789,products!$A$1:$A$49,0),MATCH(orders!K$1,products!$A$1:$G$1,0))</f>
        <v>1</v>
      </c>
      <c r="L789" s="6">
        <f>INDEX(products!$A$1:$G$49,MATCH(orders!$D789,products!$A$1:$A$49,0),MATCH(orders!L$1,products!$A$1:$G$1,0))</f>
        <v>13.75</v>
      </c>
      <c r="M789" s="6">
        <f t="shared" si="12"/>
        <v>82.5</v>
      </c>
      <c r="N789" t="str" cm="1">
        <f t="array" ref="N789">_xlfn.IFS( I789= "Rob", "Robusta", I789="Exc","Excelsa",I789="Ara","Arabica",I789="Lib", "Liberica")</f>
        <v>Excelsa</v>
      </c>
      <c r="O789" t="str" cm="1">
        <f t="array" ref="O789">_xlfn.IFS(J789="M", "Medium",J789="L","Light",J789="D","Dark")</f>
        <v>Medium</v>
      </c>
      <c r="P789" t="str">
        <f>_xlfn.XLOOKUP(C789,customers!$A$1:$A$1001,customers!$I$1:$I$1001,,0)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8">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 I790= "Rob", "Robusta", I790="Exc","Excelsa",I790="Ara","Arabica",I790="Lib", "Liberica")</f>
        <v>Robusta</v>
      </c>
      <c r="O790" t="str" cm="1">
        <f t="array" ref="O790">_xlfn.IFS(J790="M", "Medium",J790="L","Light",J790="D","Dark")</f>
        <v>Medium</v>
      </c>
      <c r="P790" t="str">
        <f>_xlfn.XLOOKUP(C790,customers!$A$1:$A$1001,customers!$I$1:$I$1001,,0)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8">
        <f>INDEX(products!$A$1:$G$49,MATCH(orders!$D791,products!$A$1:$A$49,0),MATCH(orders!K$1,products!$A$1:$G$1,0))</f>
        <v>1</v>
      </c>
      <c r="L791" s="6">
        <f>INDEX(products!$A$1:$G$49,MATCH(orders!$D791,products!$A$1:$A$49,0),MATCH(orders!L$1,products!$A$1:$G$1,0))</f>
        <v>12.95</v>
      </c>
      <c r="M791" s="6">
        <f t="shared" si="12"/>
        <v>77.699999999999989</v>
      </c>
      <c r="N791" t="str" cm="1">
        <f t="array" ref="N791">_xlfn.IFS( I791= "Rob", "Robusta", I791="Exc","Excelsa",I791="Ara","Arabica",I791="Lib", "Liberica")</f>
        <v>Arabica</v>
      </c>
      <c r="O791" t="str" cm="1">
        <f t="array" ref="O791">_xlfn.IFS(J791="M", "Medium",J791="L","Light",J791="D","Dark")</f>
        <v>Light</v>
      </c>
      <c r="P791" t="str">
        <f>_xlfn.XLOOKUP(C791,customers!$A$1:$A$1001,customers!$I$1:$I$1001,,0)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8">
        <f>INDEX(products!$A$1:$G$49,MATCH(orders!$D792,products!$A$1:$A$49,0),MATCH(orders!K$1,products!$A$1:$G$1,0))</f>
        <v>0.5</v>
      </c>
      <c r="L792" s="6">
        <f>INDEX(products!$A$1:$G$49,MATCH(orders!$D792,products!$A$1:$A$49,0),MATCH(orders!L$1,products!$A$1:$G$1,0))</f>
        <v>7.77</v>
      </c>
      <c r="M792" s="6">
        <f t="shared" si="12"/>
        <v>23.31</v>
      </c>
      <c r="N792" t="str" cm="1">
        <f t="array" ref="N792">_xlfn.IFS( I792= "Rob", "Robusta", I792="Exc","Excelsa",I792="Ara","Arabica",I792="Lib", "Liberica")</f>
        <v>Arabica</v>
      </c>
      <c r="O792" t="str" cm="1">
        <f t="array" ref="O792">_xlfn.IFS(J792="M", "Medium",J792="L","Light",J792="D","Dark")</f>
        <v>Light</v>
      </c>
      <c r="P792" t="str">
        <f>_xlfn.XLOOKUP(C792,customers!$A$1:$A$1001,customers!$I$1:$I$1001,,0)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8">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 I793= "Rob", "Robusta", I793="Exc","Excelsa",I793="Ara","Arabica",I793="Lib", "Liberica")</f>
        <v>Liberica</v>
      </c>
      <c r="O793" t="str" cm="1">
        <f t="array" ref="O793">_xlfn.IFS(J793="M", "Medium",J793="L","Light",J793="D","Dark")</f>
        <v>Light</v>
      </c>
      <c r="P793" t="str">
        <f>_xlfn.XLOOKUP(C793,customers!$A$1:$A$1001,customers!$I$1:$I$1001,,0)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8">
        <f>INDEX(products!$A$1:$G$49,MATCH(orders!$D794,products!$A$1:$A$49,0),MATCH(orders!K$1,products!$A$1:$G$1,0))</f>
        <v>0.5</v>
      </c>
      <c r="L794" s="6">
        <f>INDEX(products!$A$1:$G$49,MATCH(orders!$D794,products!$A$1:$A$49,0),MATCH(orders!L$1,products!$A$1:$G$1,0))</f>
        <v>8.73</v>
      </c>
      <c r="M794" s="6">
        <f t="shared" si="12"/>
        <v>52.38</v>
      </c>
      <c r="N794" t="str" cm="1">
        <f t="array" ref="N794">_xlfn.IFS( I794= "Rob", "Robusta", I794="Exc","Excelsa",I794="Ara","Arabica",I794="Lib", "Liberica")</f>
        <v>Liberica</v>
      </c>
      <c r="O794" t="str" cm="1">
        <f t="array" ref="O794">_xlfn.IFS(J794="M", "Medium",J794="L","Light",J794="D","Dark")</f>
        <v>Medium</v>
      </c>
      <c r="P794" t="str">
        <f>_xlfn.XLOOKUP(C794,customers!$A$1:$A$1001,customers!$I$1:$I$1001,,0)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8">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 I795= "Rob", "Robusta", I795="Exc","Excelsa",I795="Ara","Arabica",I795="Lib", "Liberica")</f>
        <v>Robusta</v>
      </c>
      <c r="O795" t="str" cm="1">
        <f t="array" ref="O795">_xlfn.IFS(J795="M", "Medium",J795="L","Light",J795="D","Dark")</f>
        <v>Light</v>
      </c>
      <c r="P795" t="str">
        <f>_xlfn.XLOOKUP(C795,customers!$A$1:$A$1001,customers!$I$1:$I$1001,,0)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8">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 I796= "Rob", "Robusta", I796="Exc","Excelsa",I796="Ara","Arabica",I796="Lib", "Liberica")</f>
        <v>Arabica</v>
      </c>
      <c r="O796" t="str" cm="1">
        <f t="array" ref="O796">_xlfn.IFS(J796="M", "Medium",J796="L","Light",J796="D","Dark")</f>
        <v>Light</v>
      </c>
      <c r="P796" t="str">
        <f>_xlfn.XLOOKUP(C796,customers!$A$1:$A$1001,customers!$I$1:$I$1001,,0)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8">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 I797= "Rob", "Robusta", I797="Exc","Excelsa",I797="Ara","Arabica",I797="Lib", "Liberica")</f>
        <v>Robusta</v>
      </c>
      <c r="O797" t="str" cm="1">
        <f t="array" ref="O797">_xlfn.IFS(J797="M", "Medium",J797="L","Light",J797="D","Dark")</f>
        <v>Light</v>
      </c>
      <c r="P797" t="str">
        <f>_xlfn.XLOOKUP(C797,customers!$A$1:$A$1001,customers!$I$1:$I$1001,,0)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8">
        <f>INDEX(products!$A$1:$G$49,MATCH(orders!$D798,products!$A$1:$A$49,0),MATCH(orders!K$1,products!$A$1:$G$1,0))</f>
        <v>0.5</v>
      </c>
      <c r="L798" s="6">
        <f>INDEX(products!$A$1:$G$49,MATCH(orders!$D798,products!$A$1:$A$49,0),MATCH(orders!L$1,products!$A$1:$G$1,0))</f>
        <v>9.51</v>
      </c>
      <c r="M798" s="6">
        <f t="shared" si="12"/>
        <v>9.51</v>
      </c>
      <c r="N798" t="str" cm="1">
        <f t="array" ref="N798">_xlfn.IFS( I798= "Rob", "Robusta", I798="Exc","Excelsa",I798="Ara","Arabica",I798="Lib", "Liberica")</f>
        <v>Liberica</v>
      </c>
      <c r="O798" t="str" cm="1">
        <f t="array" ref="O798">_xlfn.IFS(J798="M", "Medium",J798="L","Light",J798="D","Dark")</f>
        <v>Light</v>
      </c>
      <c r="P798" t="str">
        <f>_xlfn.XLOOKUP(C798,customers!$A$1:$A$1001,customers!$I$1:$I$1001,,0)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8">
        <f>INDEX(products!$A$1:$G$49,MATCH(orders!$D799,products!$A$1:$A$49,0),MATCH(orders!K$1,products!$A$1:$G$1,0))</f>
        <v>0.5</v>
      </c>
      <c r="L799" s="6">
        <f>INDEX(products!$A$1:$G$49,MATCH(orders!$D799,products!$A$1:$A$49,0),MATCH(orders!L$1,products!$A$1:$G$1,0))</f>
        <v>7.77</v>
      </c>
      <c r="M799" s="6">
        <f t="shared" si="12"/>
        <v>31.08</v>
      </c>
      <c r="N799" t="str" cm="1">
        <f t="array" ref="N799">_xlfn.IFS( I799= "Rob", "Robusta", I799="Exc","Excelsa",I799="Ara","Arabica",I799="Lib", "Liberica")</f>
        <v>Arabica</v>
      </c>
      <c r="O799" t="str" cm="1">
        <f t="array" ref="O799">_xlfn.IFS(J799="M", "Medium",J799="L","Light",J799="D","Dark")</f>
        <v>Light</v>
      </c>
      <c r="P799" t="str">
        <f>_xlfn.XLOOKUP(C799,customers!$A$1:$A$1001,customers!$I$1:$I$1001,,0)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8">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 I800= "Rob", "Robusta", I800="Exc","Excelsa",I800="Ara","Arabica",I800="Lib", "Liberica")</f>
        <v>Robusta</v>
      </c>
      <c r="O800" t="str" cm="1">
        <f t="array" ref="O800">_xlfn.IFS(J800="M", "Medium",J800="L","Light",J800="D","Dark")</f>
        <v>Dark</v>
      </c>
      <c r="P800" t="str">
        <f>_xlfn.XLOOKUP(C800,customers!$A$1:$A$1001,customers!$I$1:$I$1001,,0)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8">
        <f>INDEX(products!$A$1:$G$49,MATCH(orders!$D801,products!$A$1:$A$49,0),MATCH(orders!K$1,products!$A$1:$G$1,0))</f>
        <v>1</v>
      </c>
      <c r="L801" s="6">
        <f>INDEX(products!$A$1:$G$49,MATCH(orders!$D801,products!$A$1:$A$49,0),MATCH(orders!L$1,products!$A$1:$G$1,0))</f>
        <v>12.15</v>
      </c>
      <c r="M801" s="6">
        <f t="shared" si="12"/>
        <v>36.450000000000003</v>
      </c>
      <c r="N801" t="str" cm="1">
        <f t="array" ref="N801">_xlfn.IFS( I801= "Rob", "Robusta", I801="Exc","Excelsa",I801="Ara","Arabica",I801="Lib", "Liberica")</f>
        <v>Excelsa</v>
      </c>
      <c r="O801" t="str" cm="1">
        <f t="array" ref="O801">_xlfn.IFS(J801="M", "Medium",J801="L","Light",J801="D","Dark")</f>
        <v>Dark</v>
      </c>
      <c r="P801" t="str">
        <f>_xlfn.XLOOKUP(C801,customers!$A$1:$A$1001,customers!$I$1:$I$1001,,0)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8">
        <f>INDEX(products!$A$1:$G$49,MATCH(orders!$D802,products!$A$1:$A$49,0),MATCH(orders!K$1,products!$A$1:$G$1,0))</f>
        <v>0.2</v>
      </c>
      <c r="L802" s="6">
        <f>INDEX(products!$A$1:$G$49,MATCH(orders!$D802,products!$A$1:$A$49,0),MATCH(orders!L$1,products!$A$1:$G$1,0))</f>
        <v>2.6849999999999996</v>
      </c>
      <c r="M802" s="6">
        <f t="shared" si="12"/>
        <v>16.11</v>
      </c>
      <c r="N802" t="str" cm="1">
        <f t="array" ref="N802">_xlfn.IFS( I802= "Rob", "Robusta", I802="Exc","Excelsa",I802="Ara","Arabica",I802="Lib", "Liberica")</f>
        <v>Robusta</v>
      </c>
      <c r="O802" t="str" cm="1">
        <f t="array" ref="O802">_xlfn.IFS(J802="M", "Medium",J802="L","Light",J802="D","Dark")</f>
        <v>Dark</v>
      </c>
      <c r="P802" t="str">
        <f>_xlfn.XLOOKUP(C802,customers!$A$1:$A$1001,customers!$I$1:$I$1001,,0)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8">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 I803= "Rob", "Robusta", I803="Exc","Excelsa",I803="Ara","Arabica",I803="Lib", "Liberica")</f>
        <v>Robusta</v>
      </c>
      <c r="O803" t="str" cm="1">
        <f t="array" ref="O803">_xlfn.IFS(J803="M", "Medium",J803="L","Light",J803="D","Dark")</f>
        <v>Dark</v>
      </c>
      <c r="P803" t="str">
        <f>_xlfn.XLOOKUP(C803,customers!$A$1:$A$1001,customers!$I$1:$I$1001,,0)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8">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 I804= "Rob", "Robusta", I804="Exc","Excelsa",I804="Ara","Arabica",I804="Lib", "Liberica")</f>
        <v>Robusta</v>
      </c>
      <c r="O804" t="str" cm="1">
        <f t="array" ref="O804">_xlfn.IFS(J804="M", "Medium",J804="L","Light",J804="D","Dark")</f>
        <v>Dark</v>
      </c>
      <c r="P804" t="str">
        <f>_xlfn.XLOOKUP(C804,customers!$A$1:$A$1001,customers!$I$1:$I$1001,,0)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8">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 I805= "Rob", "Robusta", I805="Exc","Excelsa",I805="Ara","Arabica",I805="Lib", "Liberica")</f>
        <v>Excelsa</v>
      </c>
      <c r="O805" t="str" cm="1">
        <f t="array" ref="O805">_xlfn.IFS(J805="M", "Medium",J805="L","Light",J805="D","Dark")</f>
        <v>Medium</v>
      </c>
      <c r="P805" t="str">
        <f>_xlfn.XLOOKUP(C805,customers!$A$1:$A$1001,customers!$I$1:$I$1001,,0)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8">
        <f>INDEX(products!$A$1:$G$49,MATCH(orders!$D806,products!$A$1:$A$49,0),MATCH(orders!K$1,products!$A$1:$G$1,0))</f>
        <v>1</v>
      </c>
      <c r="L806" s="6">
        <f>INDEX(products!$A$1:$G$49,MATCH(orders!$D806,products!$A$1:$A$49,0),MATCH(orders!L$1,products!$A$1:$G$1,0))</f>
        <v>11.95</v>
      </c>
      <c r="M806" s="6">
        <f t="shared" si="12"/>
        <v>23.9</v>
      </c>
      <c r="N806" t="str" cm="1">
        <f t="array" ref="N806">_xlfn.IFS( I806= "Rob", "Robusta", I806="Exc","Excelsa",I806="Ara","Arabica",I806="Lib", "Liberica")</f>
        <v>Robusta</v>
      </c>
      <c r="O806" t="str" cm="1">
        <f t="array" ref="O806">_xlfn.IFS(J806="M", "Medium",J806="L","Light",J806="D","Dark")</f>
        <v>Light</v>
      </c>
      <c r="P806" t="str">
        <f>_xlfn.XLOOKUP(C806,customers!$A$1:$A$1001,customers!$I$1:$I$1001,,0)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8">
        <f>INDEX(products!$A$1:$G$49,MATCH(orders!$D807,products!$A$1:$A$49,0),MATCH(orders!K$1,products!$A$1:$G$1,0))</f>
        <v>0.5</v>
      </c>
      <c r="L807" s="6">
        <f>INDEX(products!$A$1:$G$49,MATCH(orders!$D807,products!$A$1:$A$49,0),MATCH(orders!L$1,products!$A$1:$G$1,0))</f>
        <v>5.97</v>
      </c>
      <c r="M807" s="6">
        <f t="shared" si="12"/>
        <v>5.97</v>
      </c>
      <c r="N807" t="str" cm="1">
        <f t="array" ref="N807">_xlfn.IFS( I807= "Rob", "Robusta", I807="Exc","Excelsa",I807="Ara","Arabica",I807="Lib", "Liberica")</f>
        <v>Robusta</v>
      </c>
      <c r="O807" t="str" cm="1">
        <f t="array" ref="O807">_xlfn.IFS(J807="M", "Medium",J807="L","Light",J807="D","Dark")</f>
        <v>Medium</v>
      </c>
      <c r="P807" t="str">
        <f>_xlfn.XLOOKUP(C807,customers!$A$1:$A$1001,customers!$I$1:$I$1001,,0)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8">
        <f>INDEX(products!$A$1:$G$49,MATCH(orders!$D808,products!$A$1:$A$49,0),MATCH(orders!K$1,products!$A$1:$G$1,0))</f>
        <v>0.2</v>
      </c>
      <c r="L808" s="6">
        <f>INDEX(products!$A$1:$G$49,MATCH(orders!$D808,products!$A$1:$A$49,0),MATCH(orders!L$1,products!$A$1:$G$1,0))</f>
        <v>3.8849999999999998</v>
      </c>
      <c r="M808" s="6">
        <f t="shared" si="12"/>
        <v>7.77</v>
      </c>
      <c r="N808" t="str" cm="1">
        <f t="array" ref="N808">_xlfn.IFS( I808= "Rob", "Robusta", I808="Exc","Excelsa",I808="Ara","Arabica",I808="Lib", "Liberica")</f>
        <v>Liberica</v>
      </c>
      <c r="O808" t="str" cm="1">
        <f t="array" ref="O808">_xlfn.IFS(J808="M", "Medium",J808="L","Light",J808="D","Dark")</f>
        <v>Dark</v>
      </c>
      <c r="P808" t="str">
        <f>_xlfn.XLOOKUP(C808,customers!$A$1:$A$1001,customers!$I$1:$I$1001,,0)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8">
        <f>INDEX(products!$A$1:$G$49,MATCH(orders!$D809,products!$A$1:$A$49,0),MATCH(orders!K$1,products!$A$1:$G$1,0))</f>
        <v>0.5</v>
      </c>
      <c r="L809" s="6">
        <f>INDEX(products!$A$1:$G$49,MATCH(orders!$D809,products!$A$1:$A$49,0),MATCH(orders!L$1,products!$A$1:$G$1,0))</f>
        <v>7.77</v>
      </c>
      <c r="M809" s="6">
        <f t="shared" si="12"/>
        <v>23.31</v>
      </c>
      <c r="N809" t="str" cm="1">
        <f t="array" ref="N809">_xlfn.IFS( I809= "Rob", "Robusta", I809="Exc","Excelsa",I809="Ara","Arabica",I809="Lib", "Liberica")</f>
        <v>Liberica</v>
      </c>
      <c r="O809" t="str" cm="1">
        <f t="array" ref="O809">_xlfn.IFS(J809="M", "Medium",J809="L","Light",J809="D","Dark")</f>
        <v>Dark</v>
      </c>
      <c r="P809" t="str">
        <f>_xlfn.XLOOKUP(C809,customers!$A$1:$A$1001,customers!$I$1:$I$1001,,0)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8">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 I810= "Rob", "Robusta", I810="Exc","Excelsa",I810="Ara","Arabica",I810="Lib", "Liberica")</f>
        <v>Robusta</v>
      </c>
      <c r="O810" t="str" cm="1">
        <f t="array" ref="O810">_xlfn.IFS(J810="M", "Medium",J810="L","Light",J810="D","Dark")</f>
        <v>Light</v>
      </c>
      <c r="P810" t="str">
        <f>_xlfn.XLOOKUP(C810,customers!$A$1:$A$1001,customers!$I$1:$I$1001,,0)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8">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 I811= "Rob", "Robusta", I811="Exc","Excelsa",I811="Ara","Arabica",I811="Lib", "Liberica")</f>
        <v>Robusta</v>
      </c>
      <c r="O811" t="str" cm="1">
        <f t="array" ref="O811">_xlfn.IFS(J811="M", "Medium",J811="L","Light",J811="D","Dark")</f>
        <v>Dark</v>
      </c>
      <c r="P811" t="str">
        <f>_xlfn.XLOOKUP(C811,customers!$A$1:$A$1001,customers!$I$1:$I$1001,,0)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8">
        <f>INDEX(products!$A$1:$G$49,MATCH(orders!$D812,products!$A$1:$A$49,0),MATCH(orders!K$1,products!$A$1:$G$1,0))</f>
        <v>0.5</v>
      </c>
      <c r="L812" s="6">
        <f>INDEX(products!$A$1:$G$49,MATCH(orders!$D812,products!$A$1:$A$49,0),MATCH(orders!L$1,products!$A$1:$G$1,0))</f>
        <v>9.51</v>
      </c>
      <c r="M812" s="6">
        <f t="shared" si="12"/>
        <v>28.53</v>
      </c>
      <c r="N812" t="str" cm="1">
        <f t="array" ref="N812">_xlfn.IFS( I812= "Rob", "Robusta", I812="Exc","Excelsa",I812="Ara","Arabica",I812="Lib", "Liberica")</f>
        <v>Liberica</v>
      </c>
      <c r="O812" t="str" cm="1">
        <f t="array" ref="O812">_xlfn.IFS(J812="M", "Medium",J812="L","Light",J812="D","Dark")</f>
        <v>Light</v>
      </c>
      <c r="P812" t="str">
        <f>_xlfn.XLOOKUP(C812,customers!$A$1:$A$1001,customers!$I$1:$I$1001,,0)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8">
        <f>INDEX(products!$A$1:$G$49,MATCH(orders!$D813,products!$A$1:$A$49,0),MATCH(orders!K$1,products!$A$1:$G$1,0))</f>
        <v>1</v>
      </c>
      <c r="L813" s="6">
        <f>INDEX(products!$A$1:$G$49,MATCH(orders!$D813,products!$A$1:$A$49,0),MATCH(orders!L$1,products!$A$1:$G$1,0))</f>
        <v>11.25</v>
      </c>
      <c r="M813" s="6">
        <f t="shared" si="12"/>
        <v>67.5</v>
      </c>
      <c r="N813" t="str" cm="1">
        <f t="array" ref="N813">_xlfn.IFS( I813= "Rob", "Robusta", I813="Exc","Excelsa",I813="Ara","Arabica",I813="Lib", "Liberica")</f>
        <v>Arabica</v>
      </c>
      <c r="O813" t="str" cm="1">
        <f t="array" ref="O813">_xlfn.IFS(J813="M", "Medium",J813="L","Light",J813="D","Dark")</f>
        <v>Medium</v>
      </c>
      <c r="P813" t="str">
        <f>_xlfn.XLOOKUP(C813,customers!$A$1:$A$1001,customers!$I$1:$I$1001,,0)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8">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 I814= "Rob", "Robusta", I814="Exc","Excelsa",I814="Ara","Arabica",I814="Lib", "Liberica")</f>
        <v>Liberica</v>
      </c>
      <c r="O814" t="str" cm="1">
        <f t="array" ref="O814">_xlfn.IFS(J814="M", "Medium",J814="L","Light",J814="D","Dark")</f>
        <v>Dark</v>
      </c>
      <c r="P814" t="str">
        <f>_xlfn.XLOOKUP(C814,customers!$A$1:$A$1001,customers!$I$1:$I$1001,,0)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8">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 I815= "Rob", "Robusta", I815="Exc","Excelsa",I815="Ara","Arabica",I815="Lib", "Liberica")</f>
        <v>Excelsa</v>
      </c>
      <c r="O815" t="str" cm="1">
        <f t="array" ref="O815">_xlfn.IFS(J815="M", "Medium",J815="L","Light",J815="D","Dark")</f>
        <v>Medium</v>
      </c>
      <c r="P815" t="str">
        <f>_xlfn.XLOOKUP(C815,customers!$A$1:$A$1001,customers!$I$1:$I$1001,,0)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8">
        <f>INDEX(products!$A$1:$G$49,MATCH(orders!$D816,products!$A$1:$A$49,0),MATCH(orders!K$1,products!$A$1:$G$1,0))</f>
        <v>0.2</v>
      </c>
      <c r="L816" s="6">
        <f>INDEX(products!$A$1:$G$49,MATCH(orders!$D816,products!$A$1:$A$49,0),MATCH(orders!L$1,products!$A$1:$G$1,0))</f>
        <v>4.4550000000000001</v>
      </c>
      <c r="M816" s="6">
        <f t="shared" si="12"/>
        <v>8.91</v>
      </c>
      <c r="N816" t="str" cm="1">
        <f t="array" ref="N816">_xlfn.IFS( I816= "Rob", "Robusta", I816="Exc","Excelsa",I816="Ara","Arabica",I816="Lib", "Liberica")</f>
        <v>Excelsa</v>
      </c>
      <c r="O816" t="str" cm="1">
        <f t="array" ref="O816">_xlfn.IFS(J816="M", "Medium",J816="L","Light",J816="D","Dark")</f>
        <v>Light</v>
      </c>
      <c r="P816" t="str">
        <f>_xlfn.XLOOKUP(C816,customers!$A$1:$A$1001,customers!$I$1:$I$1001,,0)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8">
        <f>INDEX(products!$A$1:$G$49,MATCH(orders!$D817,products!$A$1:$A$49,0),MATCH(orders!K$1,products!$A$1:$G$1,0))</f>
        <v>0.5</v>
      </c>
      <c r="L817" s="6">
        <f>INDEX(products!$A$1:$G$49,MATCH(orders!$D817,products!$A$1:$A$49,0),MATCH(orders!L$1,products!$A$1:$G$1,0))</f>
        <v>5.97</v>
      </c>
      <c r="M817" s="6">
        <f t="shared" si="12"/>
        <v>35.82</v>
      </c>
      <c r="N817" t="str" cm="1">
        <f t="array" ref="N817">_xlfn.IFS( I817= "Rob", "Robusta", I817="Exc","Excelsa",I817="Ara","Arabica",I817="Lib", "Liberica")</f>
        <v>Robusta</v>
      </c>
      <c r="O817" t="str" cm="1">
        <f t="array" ref="O817">_xlfn.IFS(J817="M", "Medium",J817="L","Light",J817="D","Dark")</f>
        <v>Medium</v>
      </c>
      <c r="P817" t="str">
        <f>_xlfn.XLOOKUP(C817,customers!$A$1:$A$1001,customers!$I$1:$I$1001,,0)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8">
        <f>INDEX(products!$A$1:$G$49,MATCH(orders!$D818,products!$A$1:$A$49,0),MATCH(orders!K$1,products!$A$1:$G$1,0))</f>
        <v>0.5</v>
      </c>
      <c r="L818" s="6">
        <f>INDEX(products!$A$1:$G$49,MATCH(orders!$D818,products!$A$1:$A$49,0),MATCH(orders!L$1,products!$A$1:$G$1,0))</f>
        <v>9.51</v>
      </c>
      <c r="M818" s="6">
        <f t="shared" si="12"/>
        <v>38.04</v>
      </c>
      <c r="N818" t="str" cm="1">
        <f t="array" ref="N818">_xlfn.IFS( I818= "Rob", "Robusta", I818="Exc","Excelsa",I818="Ara","Arabica",I818="Lib", "Liberica")</f>
        <v>Liberica</v>
      </c>
      <c r="O818" t="str" cm="1">
        <f t="array" ref="O818">_xlfn.IFS(J818="M", "Medium",J818="L","Light",J818="D","Dark")</f>
        <v>Light</v>
      </c>
      <c r="P818" t="str">
        <f>_xlfn.XLOOKUP(C818,customers!$A$1:$A$1001,customers!$I$1:$I$1001,,0)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8">
        <f>INDEX(products!$A$1:$G$49,MATCH(orders!$D819,products!$A$1:$A$49,0),MATCH(orders!K$1,products!$A$1:$G$1,0))</f>
        <v>0.5</v>
      </c>
      <c r="L819" s="6">
        <f>INDEX(products!$A$1:$G$49,MATCH(orders!$D819,products!$A$1:$A$49,0),MATCH(orders!L$1,products!$A$1:$G$1,0))</f>
        <v>7.77</v>
      </c>
      <c r="M819" s="6">
        <f t="shared" si="12"/>
        <v>15.54</v>
      </c>
      <c r="N819" t="str" cm="1">
        <f t="array" ref="N819">_xlfn.IFS( I819= "Rob", "Robusta", I819="Exc","Excelsa",I819="Ara","Arabica",I819="Lib", "Liberica")</f>
        <v>Liberica</v>
      </c>
      <c r="O819" t="str" cm="1">
        <f t="array" ref="O819">_xlfn.IFS(J819="M", "Medium",J819="L","Light",J819="D","Dark")</f>
        <v>Dark</v>
      </c>
      <c r="P819" t="str">
        <f>_xlfn.XLOOKUP(C819,customers!$A$1:$A$1001,customers!$I$1:$I$1001,,0)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8">
        <f>INDEX(products!$A$1:$G$49,MATCH(orders!$D820,products!$A$1:$A$49,0),MATCH(orders!K$1,products!$A$1:$G$1,0))</f>
        <v>1</v>
      </c>
      <c r="L820" s="6">
        <f>INDEX(products!$A$1:$G$49,MATCH(orders!$D820,products!$A$1:$A$49,0),MATCH(orders!L$1,products!$A$1:$G$1,0))</f>
        <v>15.85</v>
      </c>
      <c r="M820" s="6">
        <f t="shared" si="12"/>
        <v>79.25</v>
      </c>
      <c r="N820" t="str" cm="1">
        <f t="array" ref="N820">_xlfn.IFS( I820= "Rob", "Robusta", I820="Exc","Excelsa",I820="Ara","Arabica",I820="Lib", "Liberica")</f>
        <v>Liberica</v>
      </c>
      <c r="O820" t="str" cm="1">
        <f t="array" ref="O820">_xlfn.IFS(J820="M", "Medium",J820="L","Light",J820="D","Dark")</f>
        <v>Light</v>
      </c>
      <c r="P820" t="str">
        <f>_xlfn.XLOOKUP(C820,customers!$A$1:$A$1001,customers!$I$1:$I$1001,,0)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8">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 I821= "Rob", "Robusta", I821="Exc","Excelsa",I821="Ara","Arabica",I821="Lib", "Liberica")</f>
        <v>Liberica</v>
      </c>
      <c r="O821" t="str" cm="1">
        <f t="array" ref="O821">_xlfn.IFS(J821="M", "Medium",J821="L","Light",J821="D","Dark")</f>
        <v>Light</v>
      </c>
      <c r="P821" t="str">
        <f>_xlfn.XLOOKUP(C821,customers!$A$1:$A$1001,customers!$I$1:$I$1001,,0)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8">
        <f>INDEX(products!$A$1:$G$49,MATCH(orders!$D822,products!$A$1:$A$49,0),MATCH(orders!K$1,products!$A$1:$G$1,0))</f>
        <v>1</v>
      </c>
      <c r="L822" s="6">
        <f>INDEX(products!$A$1:$G$49,MATCH(orders!$D822,products!$A$1:$A$49,0),MATCH(orders!L$1,products!$A$1:$G$1,0))</f>
        <v>13.75</v>
      </c>
      <c r="M822" s="6">
        <f t="shared" si="12"/>
        <v>55</v>
      </c>
      <c r="N822" t="str" cm="1">
        <f t="array" ref="N822">_xlfn.IFS( I822= "Rob", "Robusta", I822="Exc","Excelsa",I822="Ara","Arabica",I822="Lib", "Liberica")</f>
        <v>Excelsa</v>
      </c>
      <c r="O822" t="str" cm="1">
        <f t="array" ref="O822">_xlfn.IFS(J822="M", "Medium",J822="L","Light",J822="D","Dark")</f>
        <v>Medium</v>
      </c>
      <c r="P822" t="str">
        <f>_xlfn.XLOOKUP(C822,customers!$A$1:$A$1001,customers!$I$1:$I$1001,,0)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8">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 I823= "Rob", "Robusta", I823="Exc","Excelsa",I823="Ara","Arabica",I823="Lib", "Liberica")</f>
        <v>Robusta</v>
      </c>
      <c r="O823" t="str" cm="1">
        <f t="array" ref="O823">_xlfn.IFS(J823="M", "Medium",J823="L","Light",J823="D","Dark")</f>
        <v>Dark</v>
      </c>
      <c r="P823" t="str">
        <f>_xlfn.XLOOKUP(C823,customers!$A$1:$A$1001,customers!$I$1:$I$1001,,0)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8">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 I824= "Rob", "Robusta", I824="Exc","Excelsa",I824="Ara","Arabica",I824="Lib", "Liberica")</f>
        <v>Excelsa</v>
      </c>
      <c r="O824" t="str" cm="1">
        <f t="array" ref="O824">_xlfn.IFS(J824="M", "Medium",J824="L","Light",J824="D","Dark")</f>
        <v>Light</v>
      </c>
      <c r="P824" t="str">
        <f>_xlfn.XLOOKUP(C824,customers!$A$1:$A$1001,customers!$I$1:$I$1001,,0)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8">
        <f>INDEX(products!$A$1:$G$49,MATCH(orders!$D825,products!$A$1:$A$49,0),MATCH(orders!K$1,products!$A$1:$G$1,0))</f>
        <v>1</v>
      </c>
      <c r="L825" s="6">
        <f>INDEX(products!$A$1:$G$49,MATCH(orders!$D825,products!$A$1:$A$49,0),MATCH(orders!L$1,products!$A$1:$G$1,0))</f>
        <v>15.85</v>
      </c>
      <c r="M825" s="6">
        <f t="shared" si="12"/>
        <v>47.55</v>
      </c>
      <c r="N825" t="str" cm="1">
        <f t="array" ref="N825">_xlfn.IFS( I825= "Rob", "Robusta", I825="Exc","Excelsa",I825="Ara","Arabica",I825="Lib", "Liberica")</f>
        <v>Liberica</v>
      </c>
      <c r="O825" t="str" cm="1">
        <f t="array" ref="O825">_xlfn.IFS(J825="M", "Medium",J825="L","Light",J825="D","Dark")</f>
        <v>Light</v>
      </c>
      <c r="P825" t="str">
        <f>_xlfn.XLOOKUP(C825,customers!$A$1:$A$1001,customers!$I$1:$I$1001,,0)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8">
        <f>INDEX(products!$A$1:$G$49,MATCH(orders!$D826,products!$A$1:$A$49,0),MATCH(orders!K$1,products!$A$1:$G$1,0))</f>
        <v>0.2</v>
      </c>
      <c r="L826" s="6">
        <f>INDEX(products!$A$1:$G$49,MATCH(orders!$D826,products!$A$1:$A$49,0),MATCH(orders!L$1,products!$A$1:$G$1,0))</f>
        <v>3.375</v>
      </c>
      <c r="M826" s="6">
        <f t="shared" si="12"/>
        <v>16.875</v>
      </c>
      <c r="N826" t="str" cm="1">
        <f t="array" ref="N826">_xlfn.IFS( I826= "Rob", "Robusta", I826="Exc","Excelsa",I826="Ara","Arabica",I826="Lib", "Liberica")</f>
        <v>Arabica</v>
      </c>
      <c r="O826" t="str" cm="1">
        <f t="array" ref="O826">_xlfn.IFS(J826="M", "Medium",J826="L","Light",J826="D","Dark")</f>
        <v>Medium</v>
      </c>
      <c r="P826" t="str">
        <f>_xlfn.XLOOKUP(C826,customers!$A$1:$A$1001,customers!$I$1:$I$1001,,0)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8">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 I827= "Rob", "Robusta", I827="Exc","Excelsa",I827="Ara","Arabica",I827="Lib", "Liberica")</f>
        <v>Arabica</v>
      </c>
      <c r="O827" t="str" cm="1">
        <f t="array" ref="O827">_xlfn.IFS(J827="M", "Medium",J827="L","Light",J827="D","Dark")</f>
        <v>Dark</v>
      </c>
      <c r="P827" t="str">
        <f>_xlfn.XLOOKUP(C827,customers!$A$1:$A$1001,customers!$I$1:$I$1001,,0)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8">
        <f>INDEX(products!$A$1:$G$49,MATCH(orders!$D828,products!$A$1:$A$49,0),MATCH(orders!K$1,products!$A$1:$G$1,0))</f>
        <v>0.5</v>
      </c>
      <c r="L828" s="6">
        <f>INDEX(products!$A$1:$G$49,MATCH(orders!$D828,products!$A$1:$A$49,0),MATCH(orders!L$1,products!$A$1:$G$1,0))</f>
        <v>8.25</v>
      </c>
      <c r="M828" s="6">
        <f t="shared" si="12"/>
        <v>41.25</v>
      </c>
      <c r="N828" t="str" cm="1">
        <f t="array" ref="N828">_xlfn.IFS( I828= "Rob", "Robusta", I828="Exc","Excelsa",I828="Ara","Arabica",I828="Lib", "Liberica")</f>
        <v>Excelsa</v>
      </c>
      <c r="O828" t="str" cm="1">
        <f t="array" ref="O828">_xlfn.IFS(J828="M", "Medium",J828="L","Light",J828="D","Dark")</f>
        <v>Medium</v>
      </c>
      <c r="P828" t="str">
        <f>_xlfn.XLOOKUP(C828,customers!$A$1:$A$1001,customers!$I$1:$I$1001,,0)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8">
        <f>INDEX(products!$A$1:$G$49,MATCH(orders!$D829,products!$A$1:$A$49,0),MATCH(orders!K$1,products!$A$1:$G$1,0))</f>
        <v>0.2</v>
      </c>
      <c r="L829" s="6">
        <f>INDEX(products!$A$1:$G$49,MATCH(orders!$D829,products!$A$1:$A$49,0),MATCH(orders!L$1,products!$A$1:$G$1,0))</f>
        <v>4.125</v>
      </c>
      <c r="M829" s="6">
        <f t="shared" si="12"/>
        <v>20.625</v>
      </c>
      <c r="N829" t="str" cm="1">
        <f t="array" ref="N829">_xlfn.IFS( I829= "Rob", "Robusta", I829="Exc","Excelsa",I829="Ara","Arabica",I829="Lib", "Liberica")</f>
        <v>Excelsa</v>
      </c>
      <c r="O829" t="str" cm="1">
        <f t="array" ref="O829">_xlfn.IFS(J829="M", "Medium",J829="L","Light",J829="D","Dark")</f>
        <v>Medium</v>
      </c>
      <c r="P829" t="str">
        <f>_xlfn.XLOOKUP(C829,customers!$A$1:$A$1001,customers!$I$1:$I$1001,,0)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8">
        <f>INDEX(products!$A$1:$G$49,MATCH(orders!$D830,products!$A$1:$A$49,0),MATCH(orders!K$1,products!$A$1:$G$1,0))</f>
        <v>2.5</v>
      </c>
      <c r="L830" s="6">
        <f>INDEX(products!$A$1:$G$49,MATCH(orders!$D830,products!$A$1:$A$49,0),MATCH(orders!L$1,products!$A$1:$G$1,0))</f>
        <v>22.884999999999998</v>
      </c>
      <c r="M830" s="6">
        <f t="shared" si="12"/>
        <v>137.31</v>
      </c>
      <c r="N830" t="str" cm="1">
        <f t="array" ref="N830">_xlfn.IFS( I830= "Rob", "Robusta", I830="Exc","Excelsa",I830="Ara","Arabica",I830="Lib", "Liberica")</f>
        <v>Arabica</v>
      </c>
      <c r="O830" t="str" cm="1">
        <f t="array" ref="O830">_xlfn.IFS(J830="M", "Medium",J830="L","Light",J830="D","Dark")</f>
        <v>Dark</v>
      </c>
      <c r="P830" t="str">
        <f>_xlfn.XLOOKUP(C830,customers!$A$1:$A$1001,customers!$I$1:$I$1001,,0)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8">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 I831= "Rob", "Robusta", I831="Exc","Excelsa",I831="Ara","Arabica",I831="Lib", "Liberica")</f>
        <v>Arabica</v>
      </c>
      <c r="O831" t="str" cm="1">
        <f t="array" ref="O831">_xlfn.IFS(J831="M", "Medium",J831="L","Light",J831="D","Dark")</f>
        <v>Dark</v>
      </c>
      <c r="P831" t="str">
        <f>_xlfn.XLOOKUP(C831,customers!$A$1:$A$1001,customers!$I$1:$I$1001,,0)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8">
        <f>INDEX(products!$A$1:$G$49,MATCH(orders!$D832,products!$A$1:$A$49,0),MATCH(orders!K$1,products!$A$1:$G$1,0))</f>
        <v>1</v>
      </c>
      <c r="L832" s="6">
        <f>INDEX(products!$A$1:$G$49,MATCH(orders!$D832,products!$A$1:$A$49,0),MATCH(orders!L$1,products!$A$1:$G$1,0))</f>
        <v>13.75</v>
      </c>
      <c r="M832" s="6">
        <f t="shared" si="12"/>
        <v>27.5</v>
      </c>
      <c r="N832" t="str" cm="1">
        <f t="array" ref="N832">_xlfn.IFS( I832= "Rob", "Robusta", I832="Exc","Excelsa",I832="Ara","Arabica",I832="Lib", "Liberica")</f>
        <v>Excelsa</v>
      </c>
      <c r="O832" t="str" cm="1">
        <f t="array" ref="O832">_xlfn.IFS(J832="M", "Medium",J832="L","Light",J832="D","Dark")</f>
        <v>Medium</v>
      </c>
      <c r="P832" t="str">
        <f>_xlfn.XLOOKUP(C832,customers!$A$1:$A$1001,customers!$I$1:$I$1001,,0)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8">
        <f>INDEX(products!$A$1:$G$49,MATCH(orders!$D833,products!$A$1:$A$49,0),MATCH(orders!K$1,products!$A$1:$G$1,0))</f>
        <v>0.2</v>
      </c>
      <c r="L833" s="6">
        <f>INDEX(products!$A$1:$G$49,MATCH(orders!$D833,products!$A$1:$A$49,0),MATCH(orders!L$1,products!$A$1:$G$1,0))</f>
        <v>2.9849999999999999</v>
      </c>
      <c r="M833" s="6">
        <f t="shared" si="12"/>
        <v>5.97</v>
      </c>
      <c r="N833" t="str" cm="1">
        <f t="array" ref="N833">_xlfn.IFS( I833= "Rob", "Robusta", I833="Exc","Excelsa",I833="Ara","Arabica",I833="Lib", "Liberica")</f>
        <v>Arabica</v>
      </c>
      <c r="O833" t="str" cm="1">
        <f t="array" ref="O833">_xlfn.IFS(J833="M", "Medium",J833="L","Light",J833="D","Dark")</f>
        <v>Dark</v>
      </c>
      <c r="P833" t="str">
        <f>_xlfn.XLOOKUP(C833,customers!$A$1:$A$1001,customers!$I$1:$I$1001,,0)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8">
        <f>INDEX(products!$A$1:$G$49,MATCH(orders!$D834,products!$A$1:$A$49,0),MATCH(orders!K$1,products!$A$1:$G$1,0))</f>
        <v>1</v>
      </c>
      <c r="L834" s="6">
        <f>INDEX(products!$A$1:$G$49,MATCH(orders!$D834,products!$A$1:$A$49,0),MATCH(orders!L$1,products!$A$1:$G$1,0))</f>
        <v>9.9499999999999993</v>
      </c>
      <c r="M834" s="6">
        <f t="shared" ref="M834:M897" si="13">L834*E834</f>
        <v>59.699999999999996</v>
      </c>
      <c r="N834" t="str" cm="1">
        <f t="array" ref="N834">_xlfn.IFS( I834= "Rob", "Robusta", I834="Exc","Excelsa",I834="Ara","Arabica",I834="Lib", "Liberica")</f>
        <v>Robusta</v>
      </c>
      <c r="O834" t="str" cm="1">
        <f t="array" ref="O834">_xlfn.IFS(J834="M", "Medium",J834="L","Light",J834="D","Dark")</f>
        <v>Medium</v>
      </c>
      <c r="P834" t="str">
        <f>_xlfn.XLOOKUP(C834,customers!$A$1:$A$1001,customers!$I$1:$I$1001,,0)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8">
        <f>INDEX(products!$A$1:$G$49,MATCH(orders!$D835,products!$A$1:$A$49,0),MATCH(orders!K$1,products!$A$1:$G$1,0))</f>
        <v>2.5</v>
      </c>
      <c r="L835" s="6">
        <f>INDEX(products!$A$1:$G$49,MATCH(orders!$D835,products!$A$1:$A$49,0),MATCH(orders!L$1,products!$A$1:$G$1,0))</f>
        <v>20.584999999999997</v>
      </c>
      <c r="M835" s="6">
        <f t="shared" si="13"/>
        <v>82.339999999999989</v>
      </c>
      <c r="N835" t="str" cm="1">
        <f t="array" ref="N835">_xlfn.IFS( I835= "Rob", "Robusta", I835="Exc","Excelsa",I835="Ara","Arabica",I835="Lib", "Liberica")</f>
        <v>Robusta</v>
      </c>
      <c r="O835" t="str" cm="1">
        <f t="array" ref="O835">_xlfn.IFS(J835="M", "Medium",J835="L","Light",J835="D","Dark")</f>
        <v>Dark</v>
      </c>
      <c r="P835" t="str">
        <f>_xlfn.XLOOKUP(C835,customers!$A$1:$A$1001,customers!$I$1:$I$1001,,0)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8">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 I836= "Rob", "Robusta", I836="Exc","Excelsa",I836="Ara","Arabica",I836="Lib", "Liberica")</f>
        <v>Arabica</v>
      </c>
      <c r="O836" t="str" cm="1">
        <f t="array" ref="O836">_xlfn.IFS(J836="M", "Medium",J836="L","Light",J836="D","Dark")</f>
        <v>Dark</v>
      </c>
      <c r="P836" t="str">
        <f>_xlfn.XLOOKUP(C836,customers!$A$1:$A$1001,customers!$I$1:$I$1001,,0)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8">
        <f>INDEX(products!$A$1:$G$49,MATCH(orders!$D837,products!$A$1:$A$49,0),MATCH(orders!K$1,products!$A$1:$G$1,0))</f>
        <v>0.5</v>
      </c>
      <c r="L837" s="6">
        <f>INDEX(products!$A$1:$G$49,MATCH(orders!$D837,products!$A$1:$A$49,0),MATCH(orders!L$1,products!$A$1:$G$1,0))</f>
        <v>8.91</v>
      </c>
      <c r="M837" s="6">
        <f t="shared" si="13"/>
        <v>8.91</v>
      </c>
      <c r="N837" t="str" cm="1">
        <f t="array" ref="N837">_xlfn.IFS( I837= "Rob", "Robusta", I837="Exc","Excelsa",I837="Ara","Arabica",I837="Lib", "Liberica")</f>
        <v>Excelsa</v>
      </c>
      <c r="O837" t="str" cm="1">
        <f t="array" ref="O837">_xlfn.IFS(J837="M", "Medium",J837="L","Light",J837="D","Dark")</f>
        <v>Light</v>
      </c>
      <c r="P837" t="str">
        <f>_xlfn.XLOOKUP(C837,customers!$A$1:$A$1001,customers!$I$1:$I$1001,,0)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8">
        <f>INDEX(products!$A$1:$G$49,MATCH(orders!$D838,products!$A$1:$A$49,0),MATCH(orders!K$1,products!$A$1:$G$1,0))</f>
        <v>0.2</v>
      </c>
      <c r="L838" s="6">
        <f>INDEX(products!$A$1:$G$49,MATCH(orders!$D838,products!$A$1:$A$49,0),MATCH(orders!L$1,products!$A$1:$G$1,0))</f>
        <v>2.9849999999999999</v>
      </c>
      <c r="M838" s="6">
        <f t="shared" si="13"/>
        <v>11.94</v>
      </c>
      <c r="N838" t="str" cm="1">
        <f t="array" ref="N838">_xlfn.IFS( I838= "Rob", "Robusta", I838="Exc","Excelsa",I838="Ara","Arabica",I838="Lib", "Liberica")</f>
        <v>Arabica</v>
      </c>
      <c r="O838" t="str" cm="1">
        <f t="array" ref="O838">_xlfn.IFS(J838="M", "Medium",J838="L","Light",J838="D","Dark")</f>
        <v>Dark</v>
      </c>
      <c r="P838" t="str">
        <f>_xlfn.XLOOKUP(C838,customers!$A$1:$A$1001,customers!$I$1:$I$1001,,0)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8">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 I839= "Rob", "Robusta", I839="Exc","Excelsa",I839="Ara","Arabica",I839="Lib", "Liberica")</f>
        <v>Liberica</v>
      </c>
      <c r="O839" t="str" cm="1">
        <f t="array" ref="O839">_xlfn.IFS(J839="M", "Medium",J839="L","Light",J839="D","Dark")</f>
        <v>Medium</v>
      </c>
      <c r="P839" t="str">
        <f>_xlfn.XLOOKUP(C839,customers!$A$1:$A$1001,customers!$I$1:$I$1001,,0)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8">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 I840= "Rob", "Robusta", I840="Exc","Excelsa",I840="Ara","Arabica",I840="Lib", "Liberica")</f>
        <v>Arabica</v>
      </c>
      <c r="O840" t="str" cm="1">
        <f t="array" ref="O840">_xlfn.IFS(J840="M", "Medium",J840="L","Light",J840="D","Dark")</f>
        <v>Dark</v>
      </c>
      <c r="P840" t="str">
        <f>_xlfn.XLOOKUP(C840,customers!$A$1:$A$1001,customers!$I$1:$I$1001,,0)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8">
        <f>INDEX(products!$A$1:$G$49,MATCH(orders!$D841,products!$A$1:$A$49,0),MATCH(orders!K$1,products!$A$1:$G$1,0))</f>
        <v>0.5</v>
      </c>
      <c r="L841" s="6">
        <f>INDEX(products!$A$1:$G$49,MATCH(orders!$D841,products!$A$1:$A$49,0),MATCH(orders!L$1,products!$A$1:$G$1,0))</f>
        <v>8.25</v>
      </c>
      <c r="M841" s="6">
        <f t="shared" si="13"/>
        <v>41.25</v>
      </c>
      <c r="N841" t="str" cm="1">
        <f t="array" ref="N841">_xlfn.IFS( I841= "Rob", "Robusta", I841="Exc","Excelsa",I841="Ara","Arabica",I841="Lib", "Liberica")</f>
        <v>Excelsa</v>
      </c>
      <c r="O841" t="str" cm="1">
        <f t="array" ref="O841">_xlfn.IFS(J841="M", "Medium",J841="L","Light",J841="D","Dark")</f>
        <v>Medium</v>
      </c>
      <c r="P841" t="str">
        <f>_xlfn.XLOOKUP(C841,customers!$A$1:$A$1001,customers!$I$1:$I$1001,,0)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8">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 I842= "Rob", "Robusta", I842="Exc","Excelsa",I842="Ara","Arabica",I842="Lib", "Liberica")</f>
        <v>Robusta</v>
      </c>
      <c r="O842" t="str" cm="1">
        <f t="array" ref="O842">_xlfn.IFS(J842="M", "Medium",J842="L","Light",J842="D","Dark")</f>
        <v>Light</v>
      </c>
      <c r="P842" t="str">
        <f>_xlfn.XLOOKUP(C842,customers!$A$1:$A$1001,customers!$I$1:$I$1001,,0)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8">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 I843= "Rob", "Robusta", I843="Exc","Excelsa",I843="Ara","Arabica",I843="Lib", "Liberica")</f>
        <v>Liberica</v>
      </c>
      <c r="O843" t="str" cm="1">
        <f t="array" ref="O843">_xlfn.IFS(J843="M", "Medium",J843="L","Light",J843="D","Dark")</f>
        <v>Medium</v>
      </c>
      <c r="P843" t="str">
        <f>_xlfn.XLOOKUP(C843,customers!$A$1:$A$1001,customers!$I$1:$I$1001,,0)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8">
        <f>INDEX(products!$A$1:$G$49,MATCH(orders!$D844,products!$A$1:$A$49,0),MATCH(orders!K$1,products!$A$1:$G$1,0))</f>
        <v>0.2</v>
      </c>
      <c r="L844" s="6">
        <f>INDEX(products!$A$1:$G$49,MATCH(orders!$D844,products!$A$1:$A$49,0),MATCH(orders!L$1,products!$A$1:$G$1,0))</f>
        <v>4.125</v>
      </c>
      <c r="M844" s="6">
        <f t="shared" si="13"/>
        <v>8.25</v>
      </c>
      <c r="N844" t="str" cm="1">
        <f t="array" ref="N844">_xlfn.IFS( I844= "Rob", "Robusta", I844="Exc","Excelsa",I844="Ara","Arabica",I844="Lib", "Liberica")</f>
        <v>Excelsa</v>
      </c>
      <c r="O844" t="str" cm="1">
        <f t="array" ref="O844">_xlfn.IFS(J844="M", "Medium",J844="L","Light",J844="D","Dark")</f>
        <v>Medium</v>
      </c>
      <c r="P844" t="str">
        <f>_xlfn.XLOOKUP(C844,customers!$A$1:$A$1001,customers!$I$1:$I$1001,,0)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8">
        <f>INDEX(products!$A$1:$G$49,MATCH(orders!$D845,products!$A$1:$A$49,0),MATCH(orders!K$1,products!$A$1:$G$1,0))</f>
        <v>0.2</v>
      </c>
      <c r="L845" s="6">
        <f>INDEX(products!$A$1:$G$49,MATCH(orders!$D845,products!$A$1:$A$49,0),MATCH(orders!L$1,products!$A$1:$G$1,0))</f>
        <v>4.125</v>
      </c>
      <c r="M845" s="6">
        <f t="shared" si="13"/>
        <v>8.25</v>
      </c>
      <c r="N845" t="str" cm="1">
        <f t="array" ref="N845">_xlfn.IFS( I845= "Rob", "Robusta", I845="Exc","Excelsa",I845="Ara","Arabica",I845="Lib", "Liberica")</f>
        <v>Excelsa</v>
      </c>
      <c r="O845" t="str" cm="1">
        <f t="array" ref="O845">_xlfn.IFS(J845="M", "Medium",J845="L","Light",J845="D","Dark")</f>
        <v>Medium</v>
      </c>
      <c r="P845" t="str">
        <f>_xlfn.XLOOKUP(C845,customers!$A$1:$A$1001,customers!$I$1:$I$1001,,0)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8">
        <f>INDEX(products!$A$1:$G$49,MATCH(orders!$D846,products!$A$1:$A$49,0),MATCH(orders!K$1,products!$A$1:$G$1,0))</f>
        <v>0.5</v>
      </c>
      <c r="L846" s="6">
        <f>INDEX(products!$A$1:$G$49,MATCH(orders!$D846,products!$A$1:$A$49,0),MATCH(orders!L$1,products!$A$1:$G$1,0))</f>
        <v>5.97</v>
      </c>
      <c r="M846" s="6">
        <f t="shared" si="13"/>
        <v>35.82</v>
      </c>
      <c r="N846" t="str" cm="1">
        <f t="array" ref="N846">_xlfn.IFS( I846= "Rob", "Robusta", I846="Exc","Excelsa",I846="Ara","Arabica",I846="Lib", "Liberica")</f>
        <v>Arabica</v>
      </c>
      <c r="O846" t="str" cm="1">
        <f t="array" ref="O846">_xlfn.IFS(J846="M", "Medium",J846="L","Light",J846="D","Dark")</f>
        <v>Dark</v>
      </c>
      <c r="P846" t="str">
        <f>_xlfn.XLOOKUP(C846,customers!$A$1:$A$1001,customers!$I$1:$I$1001,,0)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8">
        <f>INDEX(products!$A$1:$G$49,MATCH(orders!$D847,products!$A$1:$A$49,0),MATCH(orders!K$1,products!$A$1:$G$1,0))</f>
        <v>2.5</v>
      </c>
      <c r="L847" s="6">
        <f>INDEX(products!$A$1:$G$49,MATCH(orders!$D847,products!$A$1:$A$49,0),MATCH(orders!L$1,products!$A$1:$G$1,0))</f>
        <v>27.945</v>
      </c>
      <c r="M847" s="6">
        <f t="shared" si="13"/>
        <v>167.67000000000002</v>
      </c>
      <c r="N847" t="str" cm="1">
        <f t="array" ref="N847">_xlfn.IFS( I847= "Rob", "Robusta", I847="Exc","Excelsa",I847="Ara","Arabica",I847="Lib", "Liberica")</f>
        <v>Excelsa</v>
      </c>
      <c r="O847" t="str" cm="1">
        <f t="array" ref="O847">_xlfn.IFS(J847="M", "Medium",J847="L","Light",J847="D","Dark")</f>
        <v>Dark</v>
      </c>
      <c r="P847" t="str">
        <f>_xlfn.XLOOKUP(C847,customers!$A$1:$A$1001,customers!$I$1:$I$1001,,0)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8">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 I848= "Rob", "Robusta", I848="Exc","Excelsa",I848="Ara","Arabica",I848="Lib", "Liberica")</f>
        <v>Arabica</v>
      </c>
      <c r="O848" t="str" cm="1">
        <f t="array" ref="O848">_xlfn.IFS(J848="M", "Medium",J848="L","Light",J848="D","Dark")</f>
        <v>Medium</v>
      </c>
      <c r="P848" t="str">
        <f>_xlfn.XLOOKUP(C848,customers!$A$1:$A$1001,customers!$I$1:$I$1001,,0)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8">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 I849= "Rob", "Robusta", I849="Exc","Excelsa",I849="Ara","Arabica",I849="Lib", "Liberica")</f>
        <v>Arabica</v>
      </c>
      <c r="O849" t="str" cm="1">
        <f t="array" ref="O849">_xlfn.IFS(J849="M", "Medium",J849="L","Light",J849="D","Dark")</f>
        <v>Dark</v>
      </c>
      <c r="P849" t="str">
        <f>_xlfn.XLOOKUP(C849,customers!$A$1:$A$1001,customers!$I$1:$I$1001,,0)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8">
        <f>INDEX(products!$A$1:$G$49,MATCH(orders!$D850,products!$A$1:$A$49,0),MATCH(orders!K$1,products!$A$1:$G$1,0))</f>
        <v>0.5</v>
      </c>
      <c r="L850" s="6">
        <f>INDEX(products!$A$1:$G$49,MATCH(orders!$D850,products!$A$1:$A$49,0),MATCH(orders!L$1,products!$A$1:$G$1,0))</f>
        <v>8.91</v>
      </c>
      <c r="M850" s="6">
        <f t="shared" si="13"/>
        <v>53.46</v>
      </c>
      <c r="N850" t="str" cm="1">
        <f t="array" ref="N850">_xlfn.IFS( I850= "Rob", "Robusta", I850="Exc","Excelsa",I850="Ara","Arabica",I850="Lib", "Liberica")</f>
        <v>Excelsa</v>
      </c>
      <c r="O850" t="str" cm="1">
        <f t="array" ref="O850">_xlfn.IFS(J850="M", "Medium",J850="L","Light",J850="D","Dark")</f>
        <v>Light</v>
      </c>
      <c r="P850" t="str">
        <f>_xlfn.XLOOKUP(C850,customers!$A$1:$A$1001,customers!$I$1:$I$1001,,0)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8">
        <f>INDEX(products!$A$1:$G$49,MATCH(orders!$D851,products!$A$1:$A$49,0),MATCH(orders!K$1,products!$A$1:$G$1,0))</f>
        <v>0.2</v>
      </c>
      <c r="L851" s="6">
        <f>INDEX(products!$A$1:$G$49,MATCH(orders!$D851,products!$A$1:$A$49,0),MATCH(orders!L$1,products!$A$1:$G$1,0))</f>
        <v>3.8849999999999998</v>
      </c>
      <c r="M851" s="6">
        <f t="shared" si="13"/>
        <v>23.31</v>
      </c>
      <c r="N851" t="str" cm="1">
        <f t="array" ref="N851">_xlfn.IFS( I851= "Rob", "Robusta", I851="Exc","Excelsa",I851="Ara","Arabica",I851="Lib", "Liberica")</f>
        <v>Arabica</v>
      </c>
      <c r="O851" t="str" cm="1">
        <f t="array" ref="O851">_xlfn.IFS(J851="M", "Medium",J851="L","Light",J851="D","Dark")</f>
        <v>Light</v>
      </c>
      <c r="P851" t="str">
        <f>_xlfn.XLOOKUP(C851,customers!$A$1:$A$1001,customers!$I$1:$I$1001,,0)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8">
        <f>INDEX(products!$A$1:$G$49,MATCH(orders!$D852,products!$A$1:$A$49,0),MATCH(orders!K$1,products!$A$1:$G$1,0))</f>
        <v>0.2</v>
      </c>
      <c r="L852" s="6">
        <f>INDEX(products!$A$1:$G$49,MATCH(orders!$D852,products!$A$1:$A$49,0),MATCH(orders!L$1,products!$A$1:$G$1,0))</f>
        <v>3.375</v>
      </c>
      <c r="M852" s="6">
        <f t="shared" si="13"/>
        <v>6.75</v>
      </c>
      <c r="N852" t="str" cm="1">
        <f t="array" ref="N852">_xlfn.IFS( I852= "Rob", "Robusta", I852="Exc","Excelsa",I852="Ara","Arabica",I852="Lib", "Liberica")</f>
        <v>Arabica</v>
      </c>
      <c r="O852" t="str" cm="1">
        <f t="array" ref="O852">_xlfn.IFS(J852="M", "Medium",J852="L","Light",J852="D","Dark")</f>
        <v>Medium</v>
      </c>
      <c r="P852" t="str">
        <f>_xlfn.XLOOKUP(C852,customers!$A$1:$A$1001,customers!$I$1:$I$1001,,0)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8">
        <f>INDEX(products!$A$1:$G$49,MATCH(orders!$D853,products!$A$1:$A$49,0),MATCH(orders!K$1,products!$A$1:$G$1,0))</f>
        <v>0.5</v>
      </c>
      <c r="L853" s="6">
        <f>INDEX(products!$A$1:$G$49,MATCH(orders!$D853,products!$A$1:$A$49,0),MATCH(orders!L$1,products!$A$1:$G$1,0))</f>
        <v>7.77</v>
      </c>
      <c r="M853" s="6">
        <f t="shared" si="13"/>
        <v>7.77</v>
      </c>
      <c r="N853" t="str" cm="1">
        <f t="array" ref="N853">_xlfn.IFS( I853= "Rob", "Robusta", I853="Exc","Excelsa",I853="Ara","Arabica",I853="Lib", "Liberica")</f>
        <v>Liberica</v>
      </c>
      <c r="O853" t="str" cm="1">
        <f t="array" ref="O853">_xlfn.IFS(J853="M", "Medium",J853="L","Light",J853="D","Dark")</f>
        <v>Dark</v>
      </c>
      <c r="P853" t="str">
        <f>_xlfn.XLOOKUP(C853,customers!$A$1:$A$1001,customers!$I$1:$I$1001,,0)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8">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 I854= "Rob", "Robusta", I854="Exc","Excelsa",I854="Ara","Arabica",I854="Lib", "Liberica")</f>
        <v>Liberica</v>
      </c>
      <c r="O854" t="str" cm="1">
        <f t="array" ref="O854">_xlfn.IFS(J854="M", "Medium",J854="L","Light",J854="D","Dark")</f>
        <v>Dark</v>
      </c>
      <c r="P854" t="str">
        <f>_xlfn.XLOOKUP(C854,customers!$A$1:$A$1001,customers!$I$1:$I$1001,,0)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8">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 I855= "Rob", "Robusta", I855="Exc","Excelsa",I855="Ara","Arabica",I855="Lib", "Liberica")</f>
        <v>Arabica</v>
      </c>
      <c r="O855" t="str" cm="1">
        <f t="array" ref="O855">_xlfn.IFS(J855="M", "Medium",J855="L","Light",J855="D","Dark")</f>
        <v>Dark</v>
      </c>
      <c r="P855" t="str">
        <f>_xlfn.XLOOKUP(C855,customers!$A$1:$A$1001,customers!$I$1:$I$1001,,0)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8">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 I856= "Rob", "Robusta", I856="Exc","Excelsa",I856="Ara","Arabica",I856="Lib", "Liberica")</f>
        <v>Robusta</v>
      </c>
      <c r="O856" t="str" cm="1">
        <f t="array" ref="O856">_xlfn.IFS(J856="M", "Medium",J856="L","Light",J856="D","Dark")</f>
        <v>Light</v>
      </c>
      <c r="P856" t="str">
        <f>_xlfn.XLOOKUP(C856,customers!$A$1:$A$1001,customers!$I$1:$I$1001,,0)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8">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 I857= "Rob", "Robusta", I857="Exc","Excelsa",I857="Ara","Arabica",I857="Lib", "Liberica")</f>
        <v>Liberica</v>
      </c>
      <c r="O857" t="str" cm="1">
        <f t="array" ref="O857">_xlfn.IFS(J857="M", "Medium",J857="L","Light",J857="D","Dark")</f>
        <v>Dark</v>
      </c>
      <c r="P857" t="str">
        <f>_xlfn.XLOOKUP(C857,customers!$A$1:$A$1001,customers!$I$1:$I$1001,,0)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8">
        <f>INDEX(products!$A$1:$G$49,MATCH(orders!$D858,products!$A$1:$A$49,0),MATCH(orders!K$1,products!$A$1:$G$1,0))</f>
        <v>0.2</v>
      </c>
      <c r="L858" s="6">
        <f>INDEX(products!$A$1:$G$49,MATCH(orders!$D858,products!$A$1:$A$49,0),MATCH(orders!L$1,products!$A$1:$G$1,0))</f>
        <v>4.3650000000000002</v>
      </c>
      <c r="M858" s="6">
        <f t="shared" si="13"/>
        <v>8.73</v>
      </c>
      <c r="N858" t="str" cm="1">
        <f t="array" ref="N858">_xlfn.IFS( I858= "Rob", "Robusta", I858="Exc","Excelsa",I858="Ara","Arabica",I858="Lib", "Liberica")</f>
        <v>Liberica</v>
      </c>
      <c r="O858" t="str" cm="1">
        <f t="array" ref="O858">_xlfn.IFS(J858="M", "Medium",J858="L","Light",J858="D","Dark")</f>
        <v>Medium</v>
      </c>
      <c r="P858" t="str">
        <f>_xlfn.XLOOKUP(C858,customers!$A$1:$A$1001,customers!$I$1:$I$1001,,0)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8">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 I859= "Rob", "Robusta", I859="Exc","Excelsa",I859="Ara","Arabica",I859="Lib", "Liberica")</f>
        <v>Robusta</v>
      </c>
      <c r="O859" t="str" cm="1">
        <f t="array" ref="O859">_xlfn.IFS(J859="M", "Medium",J859="L","Light",J859="D","Dark")</f>
        <v>Light</v>
      </c>
      <c r="P859" t="str">
        <f>_xlfn.XLOOKUP(C859,customers!$A$1:$A$1001,customers!$I$1:$I$1001,,0)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8">
        <f>INDEX(products!$A$1:$G$49,MATCH(orders!$D860,products!$A$1:$A$49,0),MATCH(orders!K$1,products!$A$1:$G$1,0))</f>
        <v>0.5</v>
      </c>
      <c r="L860" s="6">
        <f>INDEX(products!$A$1:$G$49,MATCH(orders!$D860,products!$A$1:$A$49,0),MATCH(orders!L$1,products!$A$1:$G$1,0))</f>
        <v>8.73</v>
      </c>
      <c r="M860" s="6">
        <f t="shared" si="13"/>
        <v>34.92</v>
      </c>
      <c r="N860" t="str" cm="1">
        <f t="array" ref="N860">_xlfn.IFS( I860= "Rob", "Robusta", I860="Exc","Excelsa",I860="Ara","Arabica",I860="Lib", "Liberica")</f>
        <v>Liberica</v>
      </c>
      <c r="O860" t="str" cm="1">
        <f t="array" ref="O860">_xlfn.IFS(J860="M", "Medium",J860="L","Light",J860="D","Dark")</f>
        <v>Medium</v>
      </c>
      <c r="P860" t="str">
        <f>_xlfn.XLOOKUP(C860,customers!$A$1:$A$1001,customers!$I$1:$I$1001,,0)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8">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 I861= "Rob", "Robusta", I861="Exc","Excelsa",I861="Ara","Arabica",I861="Lib", "Liberica")</f>
        <v>Arabica</v>
      </c>
      <c r="O861" t="str" cm="1">
        <f t="array" ref="O861">_xlfn.IFS(J861="M", "Medium",J861="L","Light",J861="D","Dark")</f>
        <v>Light</v>
      </c>
      <c r="P861" t="str">
        <f>_xlfn.XLOOKUP(C861,customers!$A$1:$A$1001,customers!$I$1:$I$1001,,0)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8">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 I862= "Rob", "Robusta", I862="Exc","Excelsa",I862="Ara","Arabica",I862="Lib", "Liberica")</f>
        <v>Arabica</v>
      </c>
      <c r="O862" t="str" cm="1">
        <f t="array" ref="O862">_xlfn.IFS(J862="M", "Medium",J862="L","Light",J862="D","Dark")</f>
        <v>Medium</v>
      </c>
      <c r="P862" t="str">
        <f>_xlfn.XLOOKUP(C862,customers!$A$1:$A$1001,customers!$I$1:$I$1001,,0)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8">
        <f>INDEX(products!$A$1:$G$49,MATCH(orders!$D863,products!$A$1:$A$49,0),MATCH(orders!K$1,products!$A$1:$G$1,0))</f>
        <v>1</v>
      </c>
      <c r="L863" s="6">
        <f>INDEX(products!$A$1:$G$49,MATCH(orders!$D863,products!$A$1:$A$49,0),MATCH(orders!L$1,products!$A$1:$G$1,0))</f>
        <v>12.95</v>
      </c>
      <c r="M863" s="6">
        <f t="shared" si="13"/>
        <v>77.699999999999989</v>
      </c>
      <c r="N863" t="str" cm="1">
        <f t="array" ref="N863">_xlfn.IFS( I863= "Rob", "Robusta", I863="Exc","Excelsa",I863="Ara","Arabica",I863="Lib", "Liberica")</f>
        <v>Liberica</v>
      </c>
      <c r="O863" t="str" cm="1">
        <f t="array" ref="O863">_xlfn.IFS(J863="M", "Medium",J863="L","Light",J863="D","Dark")</f>
        <v>Dark</v>
      </c>
      <c r="P863" t="str">
        <f>_xlfn.XLOOKUP(C863,customers!$A$1:$A$1001,customers!$I$1:$I$1001,,0)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8">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 I864= "Rob", "Robusta", I864="Exc","Excelsa",I864="Ara","Arabica",I864="Lib", "Liberica")</f>
        <v>Robusta</v>
      </c>
      <c r="O864" t="str" cm="1">
        <f t="array" ref="O864">_xlfn.IFS(J864="M", "Medium",J864="L","Light",J864="D","Dark")</f>
        <v>Medium</v>
      </c>
      <c r="P864" t="str">
        <f>_xlfn.XLOOKUP(C864,customers!$A$1:$A$1001,customers!$I$1:$I$1001,,0)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8">
        <f>INDEX(products!$A$1:$G$49,MATCH(orders!$D865,products!$A$1:$A$49,0),MATCH(orders!K$1,products!$A$1:$G$1,0))</f>
        <v>1</v>
      </c>
      <c r="L865" s="6">
        <f>INDEX(products!$A$1:$G$49,MATCH(orders!$D865,products!$A$1:$A$49,0),MATCH(orders!L$1,products!$A$1:$G$1,0))</f>
        <v>14.55</v>
      </c>
      <c r="M865" s="6">
        <f t="shared" si="13"/>
        <v>29.1</v>
      </c>
      <c r="N865" t="str" cm="1">
        <f t="array" ref="N865">_xlfn.IFS( I865= "Rob", "Robusta", I865="Exc","Excelsa",I865="Ara","Arabica",I865="Lib", "Liberica")</f>
        <v>Liberica</v>
      </c>
      <c r="O865" t="str" cm="1">
        <f t="array" ref="O865">_xlfn.IFS(J865="M", "Medium",J865="L","Light",J865="D","Dark")</f>
        <v>Medium</v>
      </c>
      <c r="P865" t="str">
        <f>_xlfn.XLOOKUP(C865,customers!$A$1:$A$1001,customers!$I$1:$I$1001,,0)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8">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 I866= "Rob", "Robusta", I866="Exc","Excelsa",I866="Ara","Arabica",I866="Lib", "Liberica")</f>
        <v>Robusta</v>
      </c>
      <c r="O866" t="str" cm="1">
        <f t="array" ref="O866">_xlfn.IFS(J866="M", "Medium",J866="L","Light",J866="D","Dark")</f>
        <v>Light</v>
      </c>
      <c r="P866" t="str">
        <f>_xlfn.XLOOKUP(C866,customers!$A$1:$A$1001,customers!$I$1:$I$1001,,0)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8">
        <f>INDEX(products!$A$1:$G$49,MATCH(orders!$D867,products!$A$1:$A$49,0),MATCH(orders!K$1,products!$A$1:$G$1,0))</f>
        <v>0.5</v>
      </c>
      <c r="L867" s="6">
        <f>INDEX(products!$A$1:$G$49,MATCH(orders!$D867,products!$A$1:$A$49,0),MATCH(orders!L$1,products!$A$1:$G$1,0))</f>
        <v>6.75</v>
      </c>
      <c r="M867" s="6">
        <f t="shared" si="13"/>
        <v>6.75</v>
      </c>
      <c r="N867" t="str" cm="1">
        <f t="array" ref="N867">_xlfn.IFS( I867= "Rob", "Robusta", I867="Exc","Excelsa",I867="Ara","Arabica",I867="Lib", "Liberica")</f>
        <v>Arabica</v>
      </c>
      <c r="O867" t="str" cm="1">
        <f t="array" ref="O867">_xlfn.IFS(J867="M", "Medium",J867="L","Light",J867="D","Dark")</f>
        <v>Medium</v>
      </c>
      <c r="P867" t="str">
        <f>_xlfn.XLOOKUP(C867,customers!$A$1:$A$1001,customers!$I$1:$I$1001,,0)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8">
        <f>INDEX(products!$A$1:$G$49,MATCH(orders!$D868,products!$A$1:$A$49,0),MATCH(orders!K$1,products!$A$1:$G$1,0))</f>
        <v>0.5</v>
      </c>
      <c r="L868" s="6">
        <f>INDEX(products!$A$1:$G$49,MATCH(orders!$D868,products!$A$1:$A$49,0),MATCH(orders!L$1,products!$A$1:$G$1,0))</f>
        <v>5.97</v>
      </c>
      <c r="M868" s="6">
        <f t="shared" si="13"/>
        <v>17.91</v>
      </c>
      <c r="N868" t="str" cm="1">
        <f t="array" ref="N868">_xlfn.IFS( I868= "Rob", "Robusta", I868="Exc","Excelsa",I868="Ara","Arabica",I868="Lib", "Liberica")</f>
        <v>Arabica</v>
      </c>
      <c r="O868" t="str" cm="1">
        <f t="array" ref="O868">_xlfn.IFS(J868="M", "Medium",J868="L","Light",J868="D","Dark")</f>
        <v>Dark</v>
      </c>
      <c r="P868" t="str">
        <f>_xlfn.XLOOKUP(C868,customers!$A$1:$A$1001,customers!$I$1:$I$1001,,0)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8">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 I869= "Rob", "Robusta", I869="Exc","Excelsa",I869="Ara","Arabica",I869="Lib", "Liberica")</f>
        <v>Arabica</v>
      </c>
      <c r="O869" t="str" cm="1">
        <f t="array" ref="O869">_xlfn.IFS(J869="M", "Medium",J869="L","Light",J869="D","Dark")</f>
        <v>Light</v>
      </c>
      <c r="P869" t="str">
        <f>_xlfn.XLOOKUP(C869,customers!$A$1:$A$1001,customers!$I$1:$I$1001,,0)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8">
        <f>INDEX(products!$A$1:$G$49,MATCH(orders!$D870,products!$A$1:$A$49,0),MATCH(orders!K$1,products!$A$1:$G$1,0))</f>
        <v>0.5</v>
      </c>
      <c r="L870" s="6">
        <f>INDEX(products!$A$1:$G$49,MATCH(orders!$D870,products!$A$1:$A$49,0),MATCH(orders!L$1,products!$A$1:$G$1,0))</f>
        <v>8.25</v>
      </c>
      <c r="M870" s="6">
        <f t="shared" si="13"/>
        <v>41.25</v>
      </c>
      <c r="N870" t="str" cm="1">
        <f t="array" ref="N870">_xlfn.IFS( I870= "Rob", "Robusta", I870="Exc","Excelsa",I870="Ara","Arabica",I870="Lib", "Liberica")</f>
        <v>Excelsa</v>
      </c>
      <c r="O870" t="str" cm="1">
        <f t="array" ref="O870">_xlfn.IFS(J870="M", "Medium",J870="L","Light",J870="D","Dark")</f>
        <v>Medium</v>
      </c>
      <c r="P870" t="str">
        <f>_xlfn.XLOOKUP(C870,customers!$A$1:$A$1001,customers!$I$1:$I$1001,,0)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8">
        <f>INDEX(products!$A$1:$G$49,MATCH(orders!$D871,products!$A$1:$A$49,0),MATCH(orders!K$1,products!$A$1:$G$1,0))</f>
        <v>0.5</v>
      </c>
      <c r="L871" s="6">
        <f>INDEX(products!$A$1:$G$49,MATCH(orders!$D871,products!$A$1:$A$49,0),MATCH(orders!L$1,products!$A$1:$G$1,0))</f>
        <v>5.97</v>
      </c>
      <c r="M871" s="6">
        <f t="shared" si="13"/>
        <v>17.91</v>
      </c>
      <c r="N871" t="str" cm="1">
        <f t="array" ref="N871">_xlfn.IFS( I871= "Rob", "Robusta", I871="Exc","Excelsa",I871="Ara","Arabica",I871="Lib", "Liberica")</f>
        <v>Robusta</v>
      </c>
      <c r="O871" t="str" cm="1">
        <f t="array" ref="O871">_xlfn.IFS(J871="M", "Medium",J871="L","Light",J871="D","Dark")</f>
        <v>Medium</v>
      </c>
      <c r="P871" t="str">
        <f>_xlfn.XLOOKUP(C871,customers!$A$1:$A$1001,customers!$I$1:$I$1001,,0)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8">
        <f>INDEX(products!$A$1:$G$49,MATCH(orders!$D872,products!$A$1:$A$49,0),MATCH(orders!K$1,products!$A$1:$G$1,0))</f>
        <v>0.5</v>
      </c>
      <c r="L872" s="6">
        <f>INDEX(products!$A$1:$G$49,MATCH(orders!$D872,products!$A$1:$A$49,0),MATCH(orders!L$1,products!$A$1:$G$1,0))</f>
        <v>7.29</v>
      </c>
      <c r="M872" s="6">
        <f t="shared" si="13"/>
        <v>7.29</v>
      </c>
      <c r="N872" t="str" cm="1">
        <f t="array" ref="N872">_xlfn.IFS( I872= "Rob", "Robusta", I872="Exc","Excelsa",I872="Ara","Arabica",I872="Lib", "Liberica")</f>
        <v>Excelsa</v>
      </c>
      <c r="O872" t="str" cm="1">
        <f t="array" ref="O872">_xlfn.IFS(J872="M", "Medium",J872="L","Light",J872="D","Dark")</f>
        <v>Dark</v>
      </c>
      <c r="P872" t="str">
        <f>_xlfn.XLOOKUP(C872,customers!$A$1:$A$1001,customers!$I$1:$I$1001,,0)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8">
        <f>INDEX(products!$A$1:$G$49,MATCH(orders!$D873,products!$A$1:$A$49,0),MATCH(orders!K$1,products!$A$1:$G$1,0))</f>
        <v>1</v>
      </c>
      <c r="L873" s="6">
        <f>INDEX(products!$A$1:$G$49,MATCH(orders!$D873,products!$A$1:$A$49,0),MATCH(orders!L$1,products!$A$1:$G$1,0))</f>
        <v>14.85</v>
      </c>
      <c r="M873" s="6">
        <f t="shared" si="13"/>
        <v>29.7</v>
      </c>
      <c r="N873" t="str" cm="1">
        <f t="array" ref="N873">_xlfn.IFS( I873= "Rob", "Robusta", I873="Exc","Excelsa",I873="Ara","Arabica",I873="Lib", "Liberica")</f>
        <v>Excelsa</v>
      </c>
      <c r="O873" t="str" cm="1">
        <f t="array" ref="O873">_xlfn.IFS(J873="M", "Medium",J873="L","Light",J873="D","Dark")</f>
        <v>Light</v>
      </c>
      <c r="P873" t="str">
        <f>_xlfn.XLOOKUP(C873,customers!$A$1:$A$1001,customers!$I$1:$I$1001,,0)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8">
        <f>INDEX(products!$A$1:$G$49,MATCH(orders!$D874,products!$A$1:$A$49,0),MATCH(orders!K$1,products!$A$1:$G$1,0))</f>
        <v>1</v>
      </c>
      <c r="L874" s="6">
        <f>INDEX(products!$A$1:$G$49,MATCH(orders!$D874,products!$A$1:$A$49,0),MATCH(orders!L$1,products!$A$1:$G$1,0))</f>
        <v>11.25</v>
      </c>
      <c r="M874" s="6">
        <f t="shared" si="13"/>
        <v>22.5</v>
      </c>
      <c r="N874" t="str" cm="1">
        <f t="array" ref="N874">_xlfn.IFS( I874= "Rob", "Robusta", I874="Exc","Excelsa",I874="Ara","Arabica",I874="Lib", "Liberica")</f>
        <v>Arabica</v>
      </c>
      <c r="O874" t="str" cm="1">
        <f t="array" ref="O874">_xlfn.IFS(J874="M", "Medium",J874="L","Light",J874="D","Dark")</f>
        <v>Medium</v>
      </c>
      <c r="P874" t="str">
        <f>_xlfn.XLOOKUP(C874,customers!$A$1:$A$1001,customers!$I$1:$I$1001,,0)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8">
        <f>INDEX(products!$A$1:$G$49,MATCH(orders!$D875,products!$A$1:$A$49,0),MATCH(orders!K$1,products!$A$1:$G$1,0))</f>
        <v>0.2</v>
      </c>
      <c r="L875" s="6">
        <f>INDEX(products!$A$1:$G$49,MATCH(orders!$D875,products!$A$1:$A$49,0),MATCH(orders!L$1,products!$A$1:$G$1,0))</f>
        <v>2.9849999999999999</v>
      </c>
      <c r="M875" s="6">
        <f t="shared" si="13"/>
        <v>11.94</v>
      </c>
      <c r="N875" t="str" cm="1">
        <f t="array" ref="N875">_xlfn.IFS( I875= "Rob", "Robusta", I875="Exc","Excelsa",I875="Ara","Arabica",I875="Lib", "Liberica")</f>
        <v>Robusta</v>
      </c>
      <c r="O875" t="str" cm="1">
        <f t="array" ref="O875">_xlfn.IFS(J875="M", "Medium",J875="L","Light",J875="D","Dark")</f>
        <v>Medium</v>
      </c>
      <c r="P875" t="str">
        <f>_xlfn.XLOOKUP(C875,customers!$A$1:$A$1001,customers!$I$1:$I$1001,,0)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8">
        <f>INDEX(products!$A$1:$G$49,MATCH(orders!$D876,products!$A$1:$A$49,0),MATCH(orders!K$1,products!$A$1:$G$1,0))</f>
        <v>1</v>
      </c>
      <c r="L876" s="6">
        <f>INDEX(products!$A$1:$G$49,MATCH(orders!$D876,products!$A$1:$A$49,0),MATCH(orders!L$1,products!$A$1:$G$1,0))</f>
        <v>12.95</v>
      </c>
      <c r="M876" s="6">
        <f t="shared" si="13"/>
        <v>25.9</v>
      </c>
      <c r="N876" t="str" cm="1">
        <f t="array" ref="N876">_xlfn.IFS( I876= "Rob", "Robusta", I876="Exc","Excelsa",I876="Ara","Arabica",I876="Lib", "Liberica")</f>
        <v>Arabica</v>
      </c>
      <c r="O876" t="str" cm="1">
        <f t="array" ref="O876">_xlfn.IFS(J876="M", "Medium",J876="L","Light",J876="D","Dark")</f>
        <v>Light</v>
      </c>
      <c r="P876" t="str">
        <f>_xlfn.XLOOKUP(C876,customers!$A$1:$A$1001,customers!$I$1:$I$1001,,0)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8">
        <f>INDEX(products!$A$1:$G$49,MATCH(orders!$D877,products!$A$1:$A$49,0),MATCH(orders!K$1,products!$A$1:$G$1,0))</f>
        <v>0.5</v>
      </c>
      <c r="L877" s="6">
        <f>INDEX(products!$A$1:$G$49,MATCH(orders!$D877,products!$A$1:$A$49,0),MATCH(orders!L$1,products!$A$1:$G$1,0))</f>
        <v>8.73</v>
      </c>
      <c r="M877" s="6">
        <f t="shared" si="13"/>
        <v>43.650000000000006</v>
      </c>
      <c r="N877" t="str" cm="1">
        <f t="array" ref="N877">_xlfn.IFS( I877= "Rob", "Robusta", I877="Exc","Excelsa",I877="Ara","Arabica",I877="Lib", "Liberica")</f>
        <v>Liberica</v>
      </c>
      <c r="O877" t="str" cm="1">
        <f t="array" ref="O877">_xlfn.IFS(J877="M", "Medium",J877="L","Light",J877="D","Dark")</f>
        <v>Medium</v>
      </c>
      <c r="P877" t="str">
        <f>_xlfn.XLOOKUP(C877,customers!$A$1:$A$1001,customers!$I$1:$I$1001,,0)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8">
        <f>INDEX(products!$A$1:$G$49,MATCH(orders!$D878,products!$A$1:$A$49,0),MATCH(orders!K$1,products!$A$1:$G$1,0))</f>
        <v>0.5</v>
      </c>
      <c r="L878" s="6">
        <f>INDEX(products!$A$1:$G$49,MATCH(orders!$D878,products!$A$1:$A$49,0),MATCH(orders!L$1,products!$A$1:$G$1,0))</f>
        <v>7.77</v>
      </c>
      <c r="M878" s="6">
        <f t="shared" si="13"/>
        <v>46.62</v>
      </c>
      <c r="N878" t="str" cm="1">
        <f t="array" ref="N878">_xlfn.IFS( I878= "Rob", "Robusta", I878="Exc","Excelsa",I878="Ara","Arabica",I878="Lib", "Liberica")</f>
        <v>Arabica</v>
      </c>
      <c r="O878" t="str" cm="1">
        <f t="array" ref="O878">_xlfn.IFS(J878="M", "Medium",J878="L","Light",J878="D","Dark")</f>
        <v>Light</v>
      </c>
      <c r="P878" t="str">
        <f>_xlfn.XLOOKUP(C878,customers!$A$1:$A$1001,customers!$I$1:$I$1001,,0)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8">
        <f>INDEX(products!$A$1:$G$49,MATCH(orders!$D879,products!$A$1:$A$49,0),MATCH(orders!K$1,products!$A$1:$G$1,0))</f>
        <v>0.5</v>
      </c>
      <c r="L879" s="6">
        <f>INDEX(products!$A$1:$G$49,MATCH(orders!$D879,products!$A$1:$A$49,0),MATCH(orders!L$1,products!$A$1:$G$1,0))</f>
        <v>9.51</v>
      </c>
      <c r="M879" s="6">
        <f t="shared" si="13"/>
        <v>28.53</v>
      </c>
      <c r="N879" t="str" cm="1">
        <f t="array" ref="N879">_xlfn.IFS( I879= "Rob", "Robusta", I879="Exc","Excelsa",I879="Ara","Arabica",I879="Lib", "Liberica")</f>
        <v>Liberica</v>
      </c>
      <c r="O879" t="str" cm="1">
        <f t="array" ref="O879">_xlfn.IFS(J879="M", "Medium",J879="L","Light",J879="D","Dark")</f>
        <v>Light</v>
      </c>
      <c r="P879" t="str">
        <f>_xlfn.XLOOKUP(C879,customers!$A$1:$A$1001,customers!$I$1:$I$1001,,0)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8">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 I880= "Rob", "Robusta", I880="Exc","Excelsa",I880="Ara","Arabica",I880="Lib", "Liberica")</f>
        <v>Robusta</v>
      </c>
      <c r="O880" t="str" cm="1">
        <f t="array" ref="O880">_xlfn.IFS(J880="M", "Medium",J880="L","Light",J880="D","Dark")</f>
        <v>Light</v>
      </c>
      <c r="P880" t="str">
        <f>_xlfn.XLOOKUP(C880,customers!$A$1:$A$1001,customers!$I$1:$I$1001,,0)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8">
        <f>INDEX(products!$A$1:$G$49,MATCH(orders!$D881,products!$A$1:$A$49,0),MATCH(orders!K$1,products!$A$1:$G$1,0))</f>
        <v>0.2</v>
      </c>
      <c r="L881" s="6">
        <f>INDEX(products!$A$1:$G$49,MATCH(orders!$D881,products!$A$1:$A$49,0),MATCH(orders!L$1,products!$A$1:$G$1,0))</f>
        <v>3.645</v>
      </c>
      <c r="M881" s="6">
        <f t="shared" si="13"/>
        <v>10.935</v>
      </c>
      <c r="N881" t="str" cm="1">
        <f t="array" ref="N881">_xlfn.IFS( I881= "Rob", "Robusta", I881="Exc","Excelsa",I881="Ara","Arabica",I881="Lib", "Liberica")</f>
        <v>Excelsa</v>
      </c>
      <c r="O881" t="str" cm="1">
        <f t="array" ref="O881">_xlfn.IFS(J881="M", "Medium",J881="L","Light",J881="D","Dark")</f>
        <v>Dark</v>
      </c>
      <c r="P881" t="str">
        <f>_xlfn.XLOOKUP(C881,customers!$A$1:$A$1001,customers!$I$1:$I$1001,,0)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8">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 I882= "Rob", "Robusta", I882="Exc","Excelsa",I882="Ara","Arabica",I882="Lib", "Liberica")</f>
        <v>Robusta</v>
      </c>
      <c r="O882" t="str" cm="1">
        <f t="array" ref="O882">_xlfn.IFS(J882="M", "Medium",J882="L","Light",J882="D","Dark")</f>
        <v>Light</v>
      </c>
      <c r="P882" t="str">
        <f>_xlfn.XLOOKUP(C882,customers!$A$1:$A$1001,customers!$I$1:$I$1001,,0)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8">
        <f>INDEX(products!$A$1:$G$49,MATCH(orders!$D883,products!$A$1:$A$49,0),MATCH(orders!K$1,products!$A$1:$G$1,0))</f>
        <v>0.2</v>
      </c>
      <c r="L883" s="6">
        <f>INDEX(products!$A$1:$G$49,MATCH(orders!$D883,products!$A$1:$A$49,0),MATCH(orders!L$1,products!$A$1:$G$1,0))</f>
        <v>3.8849999999999998</v>
      </c>
      <c r="M883" s="6">
        <f t="shared" si="13"/>
        <v>23.31</v>
      </c>
      <c r="N883" t="str" cm="1">
        <f t="array" ref="N883">_xlfn.IFS( I883= "Rob", "Robusta", I883="Exc","Excelsa",I883="Ara","Arabica",I883="Lib", "Liberica")</f>
        <v>Arabica</v>
      </c>
      <c r="O883" t="str" cm="1">
        <f t="array" ref="O883">_xlfn.IFS(J883="M", "Medium",J883="L","Light",J883="D","Dark")</f>
        <v>Light</v>
      </c>
      <c r="P883" t="str">
        <f>_xlfn.XLOOKUP(C883,customers!$A$1:$A$1001,customers!$I$1:$I$1001,,0)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8">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 I884= "Rob", "Robusta", I884="Exc","Excelsa",I884="Ara","Arabica",I884="Lib", "Liberica")</f>
        <v>Arabica</v>
      </c>
      <c r="O884" t="str" cm="1">
        <f t="array" ref="O884">_xlfn.IFS(J884="M", "Medium",J884="L","Light",J884="D","Dark")</f>
        <v>Dark</v>
      </c>
      <c r="P884" t="str">
        <f>_xlfn.XLOOKUP(C884,customers!$A$1:$A$1001,customers!$I$1:$I$1001,,0)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8">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 I885= "Rob", "Robusta", I885="Exc","Excelsa",I885="Ara","Arabica",I885="Lib", "Liberica")</f>
        <v>Arabica</v>
      </c>
      <c r="O885" t="str" cm="1">
        <f t="array" ref="O885">_xlfn.IFS(J885="M", "Medium",J885="L","Light",J885="D","Dark")</f>
        <v>Medium</v>
      </c>
      <c r="P885" t="str">
        <f>_xlfn.XLOOKUP(C885,customers!$A$1:$A$1001,customers!$I$1:$I$1001,,0)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8">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 I886= "Rob", "Robusta", I886="Exc","Excelsa",I886="Ara","Arabica",I886="Lib", "Liberica")</f>
        <v>Robusta</v>
      </c>
      <c r="O886" t="str" cm="1">
        <f t="array" ref="O886">_xlfn.IFS(J886="M", "Medium",J886="L","Light",J886="D","Dark")</f>
        <v>Dark</v>
      </c>
      <c r="P886" t="str">
        <f>_xlfn.XLOOKUP(C886,customers!$A$1:$A$1001,customers!$I$1:$I$1001,,0)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8">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 I887= "Rob", "Robusta", I887="Exc","Excelsa",I887="Ara","Arabica",I887="Lib", "Liberica")</f>
        <v>Robusta</v>
      </c>
      <c r="O887" t="str" cm="1">
        <f t="array" ref="O887">_xlfn.IFS(J887="M", "Medium",J887="L","Light",J887="D","Dark")</f>
        <v>Dark</v>
      </c>
      <c r="P887" t="str">
        <f>_xlfn.XLOOKUP(C887,customers!$A$1:$A$1001,customers!$I$1:$I$1001,,0)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8">
        <f>INDEX(products!$A$1:$G$49,MATCH(orders!$D888,products!$A$1:$A$49,0),MATCH(orders!K$1,products!$A$1:$G$1,0))</f>
        <v>0.5</v>
      </c>
      <c r="L888" s="6">
        <f>INDEX(products!$A$1:$G$49,MATCH(orders!$D888,products!$A$1:$A$49,0),MATCH(orders!L$1,products!$A$1:$G$1,0))</f>
        <v>8.73</v>
      </c>
      <c r="M888" s="6">
        <f t="shared" si="13"/>
        <v>17.46</v>
      </c>
      <c r="N888" t="str" cm="1">
        <f t="array" ref="N888">_xlfn.IFS( I888= "Rob", "Robusta", I888="Exc","Excelsa",I888="Ara","Arabica",I888="Lib", "Liberica")</f>
        <v>Liberica</v>
      </c>
      <c r="O888" t="str" cm="1">
        <f t="array" ref="O888">_xlfn.IFS(J888="M", "Medium",J888="L","Light",J888="D","Dark")</f>
        <v>Medium</v>
      </c>
      <c r="P888" t="str">
        <f>_xlfn.XLOOKUP(C888,customers!$A$1:$A$1001,customers!$I$1:$I$1001,,0)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8">
        <f>INDEX(products!$A$1:$G$49,MATCH(orders!$D889,products!$A$1:$A$49,0),MATCH(orders!K$1,products!$A$1:$G$1,0))</f>
        <v>0.2</v>
      </c>
      <c r="L889" s="6">
        <f>INDEX(products!$A$1:$G$49,MATCH(orders!$D889,products!$A$1:$A$49,0),MATCH(orders!L$1,products!$A$1:$G$1,0))</f>
        <v>4.4550000000000001</v>
      </c>
      <c r="M889" s="6">
        <f t="shared" si="13"/>
        <v>13.365</v>
      </c>
      <c r="N889" t="str" cm="1">
        <f t="array" ref="N889">_xlfn.IFS( I889= "Rob", "Robusta", I889="Exc","Excelsa",I889="Ara","Arabica",I889="Lib", "Liberica")</f>
        <v>Excelsa</v>
      </c>
      <c r="O889" t="str" cm="1">
        <f t="array" ref="O889">_xlfn.IFS(J889="M", "Medium",J889="L","Light",J889="D","Dark")</f>
        <v>Light</v>
      </c>
      <c r="P889" t="str">
        <f>_xlfn.XLOOKUP(C889,customers!$A$1:$A$1001,customers!$I$1:$I$1001,,0)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8">
        <f>INDEX(products!$A$1:$G$49,MATCH(orders!$D890,products!$A$1:$A$49,0),MATCH(orders!K$1,products!$A$1:$G$1,0))</f>
        <v>0.2</v>
      </c>
      <c r="L890" s="6">
        <f>INDEX(products!$A$1:$G$49,MATCH(orders!$D890,products!$A$1:$A$49,0),MATCH(orders!L$1,products!$A$1:$G$1,0))</f>
        <v>3.8849999999999998</v>
      </c>
      <c r="M890" s="6">
        <f t="shared" si="13"/>
        <v>7.77</v>
      </c>
      <c r="N890" t="str" cm="1">
        <f t="array" ref="N890">_xlfn.IFS( I890= "Rob", "Robusta", I890="Exc","Excelsa",I890="Ara","Arabica",I890="Lib", "Liberica")</f>
        <v>Arabica</v>
      </c>
      <c r="O890" t="str" cm="1">
        <f t="array" ref="O890">_xlfn.IFS(J890="M", "Medium",J890="L","Light",J890="D","Dark")</f>
        <v>Light</v>
      </c>
      <c r="P890" t="str">
        <f>_xlfn.XLOOKUP(C890,customers!$A$1:$A$1001,customers!$I$1:$I$1001,,0)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8">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 I891= "Rob", "Robusta", I891="Exc","Excelsa",I891="Ara","Arabica",I891="Lib", "Liberica")</f>
        <v>Robusta</v>
      </c>
      <c r="O891" t="str" cm="1">
        <f t="array" ref="O891">_xlfn.IFS(J891="M", "Medium",J891="L","Light",J891="D","Dark")</f>
        <v>Dark</v>
      </c>
      <c r="P891" t="str">
        <f>_xlfn.XLOOKUP(C891,customers!$A$1:$A$1001,customers!$I$1:$I$1001,,0)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8">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 I892= "Rob", "Robusta", I892="Exc","Excelsa",I892="Ara","Arabica",I892="Lib", "Liberica")</f>
        <v>Robusta</v>
      </c>
      <c r="O892" t="str" cm="1">
        <f t="array" ref="O892">_xlfn.IFS(J892="M", "Medium",J892="L","Light",J892="D","Dark")</f>
        <v>Dark</v>
      </c>
      <c r="P892" t="str">
        <f>_xlfn.XLOOKUP(C892,customers!$A$1:$A$1001,customers!$I$1:$I$1001,,0)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8">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 I893= "Rob", "Robusta", I893="Exc","Excelsa",I893="Ara","Arabica",I893="Lib", "Liberica")</f>
        <v>Arabica</v>
      </c>
      <c r="O893" t="str" cm="1">
        <f t="array" ref="O893">_xlfn.IFS(J893="M", "Medium",J893="L","Light",J893="D","Dark")</f>
        <v>Dark</v>
      </c>
      <c r="P893" t="str">
        <f>_xlfn.XLOOKUP(C893,customers!$A$1:$A$1001,customers!$I$1:$I$1001,,0)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8">
        <f>INDEX(products!$A$1:$G$49,MATCH(orders!$D894,products!$A$1:$A$49,0),MATCH(orders!K$1,products!$A$1:$G$1,0))</f>
        <v>0.2</v>
      </c>
      <c r="L894" s="6">
        <f>INDEX(products!$A$1:$G$49,MATCH(orders!$D894,products!$A$1:$A$49,0),MATCH(orders!L$1,products!$A$1:$G$1,0))</f>
        <v>4.125</v>
      </c>
      <c r="M894" s="6">
        <f t="shared" si="13"/>
        <v>20.625</v>
      </c>
      <c r="N894" t="str" cm="1">
        <f t="array" ref="N894">_xlfn.IFS( I894= "Rob", "Robusta", I894="Exc","Excelsa",I894="Ara","Arabica",I894="Lib", "Liberica")</f>
        <v>Excelsa</v>
      </c>
      <c r="O894" t="str" cm="1">
        <f t="array" ref="O894">_xlfn.IFS(J894="M", "Medium",J894="L","Light",J894="D","Dark")</f>
        <v>Medium</v>
      </c>
      <c r="P894" t="str">
        <f>_xlfn.XLOOKUP(C894,customers!$A$1:$A$1001,customers!$I$1:$I$1001,,0)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8">
        <f>INDEX(products!$A$1:$G$49,MATCH(orders!$D895,products!$A$1:$A$49,0),MATCH(orders!K$1,products!$A$1:$G$1,0))</f>
        <v>0.5</v>
      </c>
      <c r="L895" s="6">
        <f>INDEX(products!$A$1:$G$49,MATCH(orders!$D895,products!$A$1:$A$49,0),MATCH(orders!L$1,products!$A$1:$G$1,0))</f>
        <v>9.51</v>
      </c>
      <c r="M895" s="6">
        <f t="shared" si="13"/>
        <v>57.06</v>
      </c>
      <c r="N895" t="str" cm="1">
        <f t="array" ref="N895">_xlfn.IFS( I895= "Rob", "Robusta", I895="Exc","Excelsa",I895="Ara","Arabica",I895="Lib", "Liberica")</f>
        <v>Liberica</v>
      </c>
      <c r="O895" t="str" cm="1">
        <f t="array" ref="O895">_xlfn.IFS(J895="M", "Medium",J895="L","Light",J895="D","Dark")</f>
        <v>Light</v>
      </c>
      <c r="P895" t="str">
        <f>_xlfn.XLOOKUP(C895,customers!$A$1:$A$1001,customers!$I$1:$I$1001,,0)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8">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 I896= "Rob", "Robusta", I896="Exc","Excelsa",I896="Ara","Arabica",I896="Lib", "Liberica")</f>
        <v>Robusta</v>
      </c>
      <c r="O896" t="str" cm="1">
        <f t="array" ref="O896">_xlfn.IFS(J896="M", "Medium",J896="L","Light",J896="D","Dark")</f>
        <v>Dark</v>
      </c>
      <c r="P896" t="str">
        <f>_xlfn.XLOOKUP(C896,customers!$A$1:$A$1001,customers!$I$1:$I$1001,,0)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8">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 I897= "Rob", "Robusta", I897="Exc","Excelsa",I897="Ara","Arabica",I897="Lib", "Liberica")</f>
        <v>Excelsa</v>
      </c>
      <c r="O897" t="str" cm="1">
        <f t="array" ref="O897">_xlfn.IFS(J897="M", "Medium",J897="L","Light",J897="D","Dark")</f>
        <v>Medium</v>
      </c>
      <c r="P897" t="str">
        <f>_xlfn.XLOOKUP(C897,customers!$A$1:$A$1001,customers!$I$1:$I$1001,,0)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8">
        <f>INDEX(products!$A$1:$G$49,MATCH(orders!$D898,products!$A$1:$A$49,0),MATCH(orders!K$1,products!$A$1:$G$1,0))</f>
        <v>0.5</v>
      </c>
      <c r="L898" s="6">
        <f>INDEX(products!$A$1:$G$49,MATCH(orders!$D898,products!$A$1:$A$49,0),MATCH(orders!L$1,products!$A$1:$G$1,0))</f>
        <v>5.3699999999999992</v>
      </c>
      <c r="M898" s="6">
        <f t="shared" ref="M898:M961" si="14">L898*E898</f>
        <v>32.22</v>
      </c>
      <c r="N898" t="str" cm="1">
        <f t="array" ref="N898">_xlfn.IFS( I898= "Rob", "Robusta", I898="Exc","Excelsa",I898="Ara","Arabica",I898="Lib", "Liberica")</f>
        <v>Robusta</v>
      </c>
      <c r="O898" t="str" cm="1">
        <f t="array" ref="O898">_xlfn.IFS(J898="M", "Medium",J898="L","Light",J898="D","Dark")</f>
        <v>Dark</v>
      </c>
      <c r="P898" t="str">
        <f>_xlfn.XLOOKUP(C898,customers!$A$1:$A$1001,customers!$I$1:$I$1001,,0)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8">
        <f>INDEX(products!$A$1:$G$49,MATCH(orders!$D899,products!$A$1:$A$49,0),MATCH(orders!K$1,products!$A$1:$G$1,0))</f>
        <v>1</v>
      </c>
      <c r="L899" s="6">
        <f>INDEX(products!$A$1:$G$49,MATCH(orders!$D899,products!$A$1:$A$49,0),MATCH(orders!L$1,products!$A$1:$G$1,0))</f>
        <v>12.15</v>
      </c>
      <c r="M899" s="6">
        <f t="shared" si="14"/>
        <v>24.3</v>
      </c>
      <c r="N899" t="str" cm="1">
        <f t="array" ref="N899">_xlfn.IFS( I899= "Rob", "Robusta", I899="Exc","Excelsa",I899="Ara","Arabica",I899="Lib", "Liberica")</f>
        <v>Excelsa</v>
      </c>
      <c r="O899" t="str" cm="1">
        <f t="array" ref="O899">_xlfn.IFS(J899="M", "Medium",J899="L","Light",J899="D","Dark")</f>
        <v>Dark</v>
      </c>
      <c r="P899" t="str">
        <f>_xlfn.XLOOKUP(C899,customers!$A$1:$A$1001,customers!$I$1:$I$1001,,0)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8">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 I900= "Rob", "Robusta", I900="Exc","Excelsa",I900="Ara","Arabica",I900="Lib", "Liberica")</f>
        <v>Robusta</v>
      </c>
      <c r="O900" t="str" cm="1">
        <f t="array" ref="O900">_xlfn.IFS(J900="M", "Medium",J900="L","Light",J900="D","Dark")</f>
        <v>Light</v>
      </c>
      <c r="P900" t="str">
        <f>_xlfn.XLOOKUP(C900,customers!$A$1:$A$1001,customers!$I$1:$I$1001,,0)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8">
        <f>INDEX(products!$A$1:$G$49,MATCH(orders!$D901,products!$A$1:$A$49,0),MATCH(orders!K$1,products!$A$1:$G$1,0))</f>
        <v>1</v>
      </c>
      <c r="L901" s="6">
        <f>INDEX(products!$A$1:$G$49,MATCH(orders!$D901,products!$A$1:$A$49,0),MATCH(orders!L$1,products!$A$1:$G$1,0))</f>
        <v>14.55</v>
      </c>
      <c r="M901" s="6">
        <f t="shared" si="14"/>
        <v>72.75</v>
      </c>
      <c r="N901" t="str" cm="1">
        <f t="array" ref="N901">_xlfn.IFS( I901= "Rob", "Robusta", I901="Exc","Excelsa",I901="Ara","Arabica",I901="Lib", "Liberica")</f>
        <v>Liberica</v>
      </c>
      <c r="O901" t="str" cm="1">
        <f t="array" ref="O901">_xlfn.IFS(J901="M", "Medium",J901="L","Light",J901="D","Dark")</f>
        <v>Medium</v>
      </c>
      <c r="P901" t="str">
        <f>_xlfn.XLOOKUP(C901,customers!$A$1:$A$1001,customers!$I$1:$I$1001,,0)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8">
        <f>INDEX(products!$A$1:$G$49,MATCH(orders!$D902,products!$A$1:$A$49,0),MATCH(orders!K$1,products!$A$1:$G$1,0))</f>
        <v>1</v>
      </c>
      <c r="L902" s="6">
        <f>INDEX(products!$A$1:$G$49,MATCH(orders!$D902,products!$A$1:$A$49,0),MATCH(orders!L$1,products!$A$1:$G$1,0))</f>
        <v>15.85</v>
      </c>
      <c r="M902" s="6">
        <f t="shared" si="14"/>
        <v>47.55</v>
      </c>
      <c r="N902" t="str" cm="1">
        <f t="array" ref="N902">_xlfn.IFS( I902= "Rob", "Robusta", I902="Exc","Excelsa",I902="Ara","Arabica",I902="Lib", "Liberica")</f>
        <v>Liberica</v>
      </c>
      <c r="O902" t="str" cm="1">
        <f t="array" ref="O902">_xlfn.IFS(J902="M", "Medium",J902="L","Light",J902="D","Dark")</f>
        <v>Light</v>
      </c>
      <c r="P902" t="str">
        <f>_xlfn.XLOOKUP(C902,customers!$A$1:$A$1001,customers!$I$1:$I$1001,,0)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8">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 I903= "Rob", "Robusta", I903="Exc","Excelsa",I903="Ara","Arabica",I903="Lib", "Liberica")</f>
        <v>Robusta</v>
      </c>
      <c r="O903" t="str" cm="1">
        <f t="array" ref="O903">_xlfn.IFS(J903="M", "Medium",J903="L","Light",J903="D","Dark")</f>
        <v>Light</v>
      </c>
      <c r="P903" t="str">
        <f>_xlfn.XLOOKUP(C903,customers!$A$1:$A$1001,customers!$I$1:$I$1001,,0)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8">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 I904= "Rob", "Robusta", I904="Exc","Excelsa",I904="Ara","Arabica",I904="Lib", "Liberica")</f>
        <v>Excelsa</v>
      </c>
      <c r="O904" t="str" cm="1">
        <f t="array" ref="O904">_xlfn.IFS(J904="M", "Medium",J904="L","Light",J904="D","Dark")</f>
        <v>Medium</v>
      </c>
      <c r="P904" t="str">
        <f>_xlfn.XLOOKUP(C904,customers!$A$1:$A$1001,customers!$I$1:$I$1001,,0)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8">
        <f>INDEX(products!$A$1:$G$49,MATCH(orders!$D905,products!$A$1:$A$49,0),MATCH(orders!K$1,products!$A$1:$G$1,0))</f>
        <v>0.5</v>
      </c>
      <c r="L905" s="6">
        <f>INDEX(products!$A$1:$G$49,MATCH(orders!$D905,products!$A$1:$A$49,0),MATCH(orders!L$1,products!$A$1:$G$1,0))</f>
        <v>8.73</v>
      </c>
      <c r="M905" s="6">
        <f t="shared" si="14"/>
        <v>17.46</v>
      </c>
      <c r="N905" t="str" cm="1">
        <f t="array" ref="N905">_xlfn.IFS( I905= "Rob", "Robusta", I905="Exc","Excelsa",I905="Ara","Arabica",I905="Lib", "Liberica")</f>
        <v>Liberica</v>
      </c>
      <c r="O905" t="str" cm="1">
        <f t="array" ref="O905">_xlfn.IFS(J905="M", "Medium",J905="L","Light",J905="D","Dark")</f>
        <v>Medium</v>
      </c>
      <c r="P905" t="str">
        <f>_xlfn.XLOOKUP(C905,customers!$A$1:$A$1001,customers!$I$1:$I$1001,,0)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8">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 I906= "Rob", "Robusta", I906="Exc","Excelsa",I906="Ara","Arabica",I906="Lib", "Liberica")</f>
        <v>Arabica</v>
      </c>
      <c r="O906" t="str" cm="1">
        <f t="array" ref="O906">_xlfn.IFS(J906="M", "Medium",J906="L","Light",J906="D","Dark")</f>
        <v>Light</v>
      </c>
      <c r="P906" t="str">
        <f>_xlfn.XLOOKUP(C906,customers!$A$1:$A$1001,customers!$I$1:$I$1001,,0)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8">
        <f>INDEX(products!$A$1:$G$49,MATCH(orders!$D907,products!$A$1:$A$49,0),MATCH(orders!K$1,products!$A$1:$G$1,0))</f>
        <v>0.5</v>
      </c>
      <c r="L907" s="6">
        <f>INDEX(products!$A$1:$G$49,MATCH(orders!$D907,products!$A$1:$A$49,0),MATCH(orders!L$1,products!$A$1:$G$1,0))</f>
        <v>6.75</v>
      </c>
      <c r="M907" s="6">
        <f t="shared" si="14"/>
        <v>40.5</v>
      </c>
      <c r="N907" t="str" cm="1">
        <f t="array" ref="N907">_xlfn.IFS( I907= "Rob", "Robusta", I907="Exc","Excelsa",I907="Ara","Arabica",I907="Lib", "Liberica")</f>
        <v>Arabica</v>
      </c>
      <c r="O907" t="str" cm="1">
        <f t="array" ref="O907">_xlfn.IFS(J907="M", "Medium",J907="L","Light",J907="D","Dark")</f>
        <v>Medium</v>
      </c>
      <c r="P907" t="str">
        <f>_xlfn.XLOOKUP(C907,customers!$A$1:$A$1001,customers!$I$1:$I$1001,,0)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8">
        <f>INDEX(products!$A$1:$G$49,MATCH(orders!$D908,products!$A$1:$A$49,0),MATCH(orders!K$1,products!$A$1:$G$1,0))</f>
        <v>0.5</v>
      </c>
      <c r="L908" s="6">
        <f>INDEX(products!$A$1:$G$49,MATCH(orders!$D908,products!$A$1:$A$49,0),MATCH(orders!L$1,products!$A$1:$G$1,0))</f>
        <v>6.75</v>
      </c>
      <c r="M908" s="6">
        <f t="shared" si="14"/>
        <v>27</v>
      </c>
      <c r="N908" t="str" cm="1">
        <f t="array" ref="N908">_xlfn.IFS( I908= "Rob", "Robusta", I908="Exc","Excelsa",I908="Ara","Arabica",I908="Lib", "Liberica")</f>
        <v>Arabica</v>
      </c>
      <c r="O908" t="str" cm="1">
        <f t="array" ref="O908">_xlfn.IFS(J908="M", "Medium",J908="L","Light",J908="D","Dark")</f>
        <v>Medium</v>
      </c>
      <c r="P908" t="str">
        <f>_xlfn.XLOOKUP(C908,customers!$A$1:$A$1001,customers!$I$1:$I$1001,,0)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8">
        <f>INDEX(products!$A$1:$G$49,MATCH(orders!$D909,products!$A$1:$A$49,0),MATCH(orders!K$1,products!$A$1:$G$1,0))</f>
        <v>1</v>
      </c>
      <c r="L909" s="6">
        <f>INDEX(products!$A$1:$G$49,MATCH(orders!$D909,products!$A$1:$A$49,0),MATCH(orders!L$1,products!$A$1:$G$1,0))</f>
        <v>12.95</v>
      </c>
      <c r="M909" s="6">
        <f t="shared" si="14"/>
        <v>38.849999999999994</v>
      </c>
      <c r="N909" t="str" cm="1">
        <f t="array" ref="N909">_xlfn.IFS( I909= "Rob", "Robusta", I909="Exc","Excelsa",I909="Ara","Arabica",I909="Lib", "Liberica")</f>
        <v>Liberica</v>
      </c>
      <c r="O909" t="str" cm="1">
        <f t="array" ref="O909">_xlfn.IFS(J909="M", "Medium",J909="L","Light",J909="D","Dark")</f>
        <v>Dark</v>
      </c>
      <c r="P909" t="str">
        <f>_xlfn.XLOOKUP(C909,customers!$A$1:$A$1001,customers!$I$1:$I$1001,,0)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8">
        <f>INDEX(products!$A$1:$G$49,MATCH(orders!$D910,products!$A$1:$A$49,0),MATCH(orders!K$1,products!$A$1:$G$1,0))</f>
        <v>1</v>
      </c>
      <c r="L910" s="6">
        <f>INDEX(products!$A$1:$G$49,MATCH(orders!$D910,products!$A$1:$A$49,0),MATCH(orders!L$1,products!$A$1:$G$1,0))</f>
        <v>11.95</v>
      </c>
      <c r="M910" s="6">
        <f t="shared" si="14"/>
        <v>59.75</v>
      </c>
      <c r="N910" t="str" cm="1">
        <f t="array" ref="N910">_xlfn.IFS( I910= "Rob", "Robusta", I910="Exc","Excelsa",I910="Ara","Arabica",I910="Lib", "Liberica")</f>
        <v>Robusta</v>
      </c>
      <c r="O910" t="str" cm="1">
        <f t="array" ref="O910">_xlfn.IFS(J910="M", "Medium",J910="L","Light",J910="D","Dark")</f>
        <v>Light</v>
      </c>
      <c r="P910" t="str">
        <f>_xlfn.XLOOKUP(C910,customers!$A$1:$A$1001,customers!$I$1:$I$1001,,0)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8">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 I911= "Rob", "Robusta", I911="Exc","Excelsa",I911="Ara","Arabica",I911="Lib", "Liberica")</f>
        <v>Robusta</v>
      </c>
      <c r="O911" t="str" cm="1">
        <f t="array" ref="O911">_xlfn.IFS(J911="M", "Medium",J911="L","Light",J911="D","Dark")</f>
        <v>Light</v>
      </c>
      <c r="P911" t="str">
        <f>_xlfn.XLOOKUP(C911,customers!$A$1:$A$1001,customers!$I$1:$I$1001,,0)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8">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 I912= "Rob", "Robusta", I912="Exc","Excelsa",I912="Ara","Arabica",I912="Lib", "Liberica")</f>
        <v>Arabica</v>
      </c>
      <c r="O912" t="str" cm="1">
        <f t="array" ref="O912">_xlfn.IFS(J912="M", "Medium",J912="L","Light",J912="D","Dark")</f>
        <v>Dark</v>
      </c>
      <c r="P912" t="str">
        <f>_xlfn.XLOOKUP(C912,customers!$A$1:$A$1001,customers!$I$1:$I$1001,,0)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8">
        <f>INDEX(products!$A$1:$G$49,MATCH(orders!$D913,products!$A$1:$A$49,0),MATCH(orders!K$1,products!$A$1:$G$1,0))</f>
        <v>1</v>
      </c>
      <c r="L913" s="6">
        <f>INDEX(products!$A$1:$G$49,MATCH(orders!$D913,products!$A$1:$A$49,0),MATCH(orders!L$1,products!$A$1:$G$1,0))</f>
        <v>11.25</v>
      </c>
      <c r="M913" s="6">
        <f t="shared" si="14"/>
        <v>45</v>
      </c>
      <c r="N913" t="str" cm="1">
        <f t="array" ref="N913">_xlfn.IFS( I913= "Rob", "Robusta", I913="Exc","Excelsa",I913="Ara","Arabica",I913="Lib", "Liberica")</f>
        <v>Arabica</v>
      </c>
      <c r="O913" t="str" cm="1">
        <f t="array" ref="O913">_xlfn.IFS(J913="M", "Medium",J913="L","Light",J913="D","Dark")</f>
        <v>Medium</v>
      </c>
      <c r="P913" t="str">
        <f>_xlfn.XLOOKUP(C913,customers!$A$1:$A$1001,customers!$I$1:$I$1001,,0)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8">
        <f>INDEX(products!$A$1:$G$49,MATCH(orders!$D914,products!$A$1:$A$49,0),MATCH(orders!K$1,products!$A$1:$G$1,0))</f>
        <v>2.5</v>
      </c>
      <c r="L914" s="6">
        <f>INDEX(products!$A$1:$G$49,MATCH(orders!$D914,products!$A$1:$A$49,0),MATCH(orders!L$1,products!$A$1:$G$1,0))</f>
        <v>22.884999999999998</v>
      </c>
      <c r="M914" s="6">
        <f t="shared" si="14"/>
        <v>137.31</v>
      </c>
      <c r="N914" t="str" cm="1">
        <f t="array" ref="N914">_xlfn.IFS( I914= "Rob", "Robusta", I914="Exc","Excelsa",I914="Ara","Arabica",I914="Lib", "Liberica")</f>
        <v>Robusta</v>
      </c>
      <c r="O914" t="str" cm="1">
        <f t="array" ref="O914">_xlfn.IFS(J914="M", "Medium",J914="L","Light",J914="D","Dark")</f>
        <v>Medium</v>
      </c>
      <c r="P914" t="str">
        <f>_xlfn.XLOOKUP(C914,customers!$A$1:$A$1001,customers!$I$1:$I$1001,,0)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8">
        <f>INDEX(products!$A$1:$G$49,MATCH(orders!$D915,products!$A$1:$A$49,0),MATCH(orders!K$1,products!$A$1:$G$1,0))</f>
        <v>0.5</v>
      </c>
      <c r="L915" s="6">
        <f>INDEX(products!$A$1:$G$49,MATCH(orders!$D915,products!$A$1:$A$49,0),MATCH(orders!L$1,products!$A$1:$G$1,0))</f>
        <v>6.75</v>
      </c>
      <c r="M915" s="6">
        <f t="shared" si="14"/>
        <v>6.75</v>
      </c>
      <c r="N915" t="str" cm="1">
        <f t="array" ref="N915">_xlfn.IFS( I915= "Rob", "Robusta", I915="Exc","Excelsa",I915="Ara","Arabica",I915="Lib", "Liberica")</f>
        <v>Arabica</v>
      </c>
      <c r="O915" t="str" cm="1">
        <f t="array" ref="O915">_xlfn.IFS(J915="M", "Medium",J915="L","Light",J915="D","Dark")</f>
        <v>Medium</v>
      </c>
      <c r="P915" t="str">
        <f>_xlfn.XLOOKUP(C915,customers!$A$1:$A$1001,customers!$I$1:$I$1001,,0)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8">
        <f>INDEX(products!$A$1:$G$49,MATCH(orders!$D916,products!$A$1:$A$49,0),MATCH(orders!K$1,products!$A$1:$G$1,0))</f>
        <v>1</v>
      </c>
      <c r="L916" s="6">
        <f>INDEX(products!$A$1:$G$49,MATCH(orders!$D916,products!$A$1:$A$49,0),MATCH(orders!L$1,products!$A$1:$G$1,0))</f>
        <v>11.25</v>
      </c>
      <c r="M916" s="6">
        <f t="shared" si="14"/>
        <v>45</v>
      </c>
      <c r="N916" t="str" cm="1">
        <f t="array" ref="N916">_xlfn.IFS( I916= "Rob", "Robusta", I916="Exc","Excelsa",I916="Ara","Arabica",I916="Lib", "Liberica")</f>
        <v>Arabica</v>
      </c>
      <c r="O916" t="str" cm="1">
        <f t="array" ref="O916">_xlfn.IFS(J916="M", "Medium",J916="L","Light",J916="D","Dark")</f>
        <v>Medium</v>
      </c>
      <c r="P916" t="str">
        <f>_xlfn.XLOOKUP(C916,customers!$A$1:$A$1001,customers!$I$1:$I$1001,,0)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8">
        <f>INDEX(products!$A$1:$G$49,MATCH(orders!$D917,products!$A$1:$A$49,0),MATCH(orders!K$1,products!$A$1:$G$1,0))</f>
        <v>2.5</v>
      </c>
      <c r="L917" s="6">
        <f>INDEX(products!$A$1:$G$49,MATCH(orders!$D917,products!$A$1:$A$49,0),MATCH(orders!L$1,products!$A$1:$G$1,0))</f>
        <v>27.945</v>
      </c>
      <c r="M917" s="6">
        <f t="shared" si="14"/>
        <v>83.835000000000008</v>
      </c>
      <c r="N917" t="str" cm="1">
        <f t="array" ref="N917">_xlfn.IFS( I917= "Rob", "Robusta", I917="Exc","Excelsa",I917="Ara","Arabica",I917="Lib", "Liberica")</f>
        <v>Excelsa</v>
      </c>
      <c r="O917" t="str" cm="1">
        <f t="array" ref="O917">_xlfn.IFS(J917="M", "Medium",J917="L","Light",J917="D","Dark")</f>
        <v>Dark</v>
      </c>
      <c r="P917" t="str">
        <f>_xlfn.XLOOKUP(C917,customers!$A$1:$A$1001,customers!$I$1:$I$1001,,0)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8">
        <f>INDEX(products!$A$1:$G$49,MATCH(orders!$D918,products!$A$1:$A$49,0),MATCH(orders!K$1,products!$A$1:$G$1,0))</f>
        <v>0.2</v>
      </c>
      <c r="L918" s="6">
        <f>INDEX(products!$A$1:$G$49,MATCH(orders!$D918,products!$A$1:$A$49,0),MATCH(orders!L$1,products!$A$1:$G$1,0))</f>
        <v>3.645</v>
      </c>
      <c r="M918" s="6">
        <f t="shared" si="14"/>
        <v>3.645</v>
      </c>
      <c r="N918" t="str" cm="1">
        <f t="array" ref="N918">_xlfn.IFS( I918= "Rob", "Robusta", I918="Exc","Excelsa",I918="Ara","Arabica",I918="Lib", "Liberica")</f>
        <v>Excelsa</v>
      </c>
      <c r="O918" t="str" cm="1">
        <f t="array" ref="O918">_xlfn.IFS(J918="M", "Medium",J918="L","Light",J918="D","Dark")</f>
        <v>Dark</v>
      </c>
      <c r="P918" t="str">
        <f>_xlfn.XLOOKUP(C918,customers!$A$1:$A$1001,customers!$I$1:$I$1001,,0)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8">
        <f>INDEX(products!$A$1:$G$49,MATCH(orders!$D919,products!$A$1:$A$49,0),MATCH(orders!K$1,products!$A$1:$G$1,0))</f>
        <v>0.5</v>
      </c>
      <c r="L919" s="6">
        <f>INDEX(products!$A$1:$G$49,MATCH(orders!$D919,products!$A$1:$A$49,0),MATCH(orders!L$1,products!$A$1:$G$1,0))</f>
        <v>6.75</v>
      </c>
      <c r="M919" s="6">
        <f t="shared" si="14"/>
        <v>6.75</v>
      </c>
      <c r="N919" t="str" cm="1">
        <f t="array" ref="N919">_xlfn.IFS( I919= "Rob", "Robusta", I919="Exc","Excelsa",I919="Ara","Arabica",I919="Lib", "Liberica")</f>
        <v>Arabica</v>
      </c>
      <c r="O919" t="str" cm="1">
        <f t="array" ref="O919">_xlfn.IFS(J919="M", "Medium",J919="L","Light",J919="D","Dark")</f>
        <v>Medium</v>
      </c>
      <c r="P919" t="str">
        <f>_xlfn.XLOOKUP(C919,customers!$A$1:$A$1001,customers!$I$1:$I$1001,,0)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8">
        <f>INDEX(products!$A$1:$G$49,MATCH(orders!$D920,products!$A$1:$A$49,0),MATCH(orders!K$1,products!$A$1:$G$1,0))</f>
        <v>0.5</v>
      </c>
      <c r="L920" s="6">
        <f>INDEX(products!$A$1:$G$49,MATCH(orders!$D920,products!$A$1:$A$49,0),MATCH(orders!L$1,products!$A$1:$G$1,0))</f>
        <v>7.29</v>
      </c>
      <c r="M920" s="6">
        <f t="shared" si="14"/>
        <v>21.87</v>
      </c>
      <c r="N920" t="str" cm="1">
        <f t="array" ref="N920">_xlfn.IFS( I920= "Rob", "Robusta", I920="Exc","Excelsa",I920="Ara","Arabica",I920="Lib", "Liberica")</f>
        <v>Excelsa</v>
      </c>
      <c r="O920" t="str" cm="1">
        <f t="array" ref="O920">_xlfn.IFS(J920="M", "Medium",J920="L","Light",J920="D","Dark")</f>
        <v>Dark</v>
      </c>
      <c r="P920" t="str">
        <f>_xlfn.XLOOKUP(C920,customers!$A$1:$A$1001,customers!$I$1:$I$1001,,0)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8">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 I921= "Rob", "Robusta", I921="Exc","Excelsa",I921="Ara","Arabica",I921="Lib", "Liberica")</f>
        <v>Robusta</v>
      </c>
      <c r="O921" t="str" cm="1">
        <f t="array" ref="O921">_xlfn.IFS(J921="M", "Medium",J921="L","Light",J921="D","Dark")</f>
        <v>Dark</v>
      </c>
      <c r="P921" t="str">
        <f>_xlfn.XLOOKUP(C921,customers!$A$1:$A$1001,customers!$I$1:$I$1001,,0)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8">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 I922= "Rob", "Robusta", I922="Exc","Excelsa",I922="Ara","Arabica",I922="Lib", "Liberica")</f>
        <v>Robusta</v>
      </c>
      <c r="O922" t="str" cm="1">
        <f t="array" ref="O922">_xlfn.IFS(J922="M", "Medium",J922="L","Light",J922="D","Dark")</f>
        <v>Dark</v>
      </c>
      <c r="P922" t="str">
        <f>_xlfn.XLOOKUP(C922,customers!$A$1:$A$1001,customers!$I$1:$I$1001,,0)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8">
        <f>INDEX(products!$A$1:$G$49,MATCH(orders!$D923,products!$A$1:$A$49,0),MATCH(orders!K$1,products!$A$1:$G$1,0))</f>
        <v>0.2</v>
      </c>
      <c r="L923" s="6">
        <f>INDEX(products!$A$1:$G$49,MATCH(orders!$D923,products!$A$1:$A$49,0),MATCH(orders!L$1,products!$A$1:$G$1,0))</f>
        <v>3.8849999999999998</v>
      </c>
      <c r="M923" s="6">
        <f t="shared" si="14"/>
        <v>7.77</v>
      </c>
      <c r="N923" t="str" cm="1">
        <f t="array" ref="N923">_xlfn.IFS( I923= "Rob", "Robusta", I923="Exc","Excelsa",I923="Ara","Arabica",I923="Lib", "Liberica")</f>
        <v>Liberica</v>
      </c>
      <c r="O923" t="str" cm="1">
        <f t="array" ref="O923">_xlfn.IFS(J923="M", "Medium",J923="L","Light",J923="D","Dark")</f>
        <v>Dark</v>
      </c>
      <c r="P923" t="str">
        <f>_xlfn.XLOOKUP(C923,customers!$A$1:$A$1001,customers!$I$1:$I$1001,,0)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8">
        <f>INDEX(products!$A$1:$G$49,MATCH(orders!$D924,products!$A$1:$A$49,0),MATCH(orders!K$1,products!$A$1:$G$1,0))</f>
        <v>1</v>
      </c>
      <c r="L924" s="6">
        <f>INDEX(products!$A$1:$G$49,MATCH(orders!$D924,products!$A$1:$A$49,0),MATCH(orders!L$1,products!$A$1:$G$1,0))</f>
        <v>11.25</v>
      </c>
      <c r="M924" s="6">
        <f t="shared" si="14"/>
        <v>67.5</v>
      </c>
      <c r="N924" t="str" cm="1">
        <f t="array" ref="N924">_xlfn.IFS( I924= "Rob", "Robusta", I924="Exc","Excelsa",I924="Ara","Arabica",I924="Lib", "Liberica")</f>
        <v>Arabica</v>
      </c>
      <c r="O924" t="str" cm="1">
        <f t="array" ref="O924">_xlfn.IFS(J924="M", "Medium",J924="L","Light",J924="D","Dark")</f>
        <v>Medium</v>
      </c>
      <c r="P924" t="str">
        <f>_xlfn.XLOOKUP(C924,customers!$A$1:$A$1001,customers!$I$1:$I$1001,,0)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8">
        <f>INDEX(products!$A$1:$G$49,MATCH(orders!$D925,products!$A$1:$A$49,0),MATCH(orders!K$1,products!$A$1:$G$1,0))</f>
        <v>2.5</v>
      </c>
      <c r="L925" s="6">
        <f>INDEX(products!$A$1:$G$49,MATCH(orders!$D925,products!$A$1:$A$49,0),MATCH(orders!L$1,products!$A$1:$G$1,0))</f>
        <v>27.945</v>
      </c>
      <c r="M925" s="6">
        <f t="shared" si="14"/>
        <v>27.945</v>
      </c>
      <c r="N925" t="str" cm="1">
        <f t="array" ref="N925">_xlfn.IFS( I925= "Rob", "Robusta", I925="Exc","Excelsa",I925="Ara","Arabica",I925="Lib", "Liberica")</f>
        <v>Excelsa</v>
      </c>
      <c r="O925" t="str" cm="1">
        <f t="array" ref="O925">_xlfn.IFS(J925="M", "Medium",J925="L","Light",J925="D","Dark")</f>
        <v>Dark</v>
      </c>
      <c r="P925" t="str">
        <f>_xlfn.XLOOKUP(C925,customers!$A$1:$A$1001,customers!$I$1:$I$1001,,0)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8">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 I926= "Rob", "Robusta", I926="Exc","Excelsa",I926="Ara","Arabica",I926="Lib", "Liberica")</f>
        <v>Arabica</v>
      </c>
      <c r="O926" t="str" cm="1">
        <f t="array" ref="O926">_xlfn.IFS(J926="M", "Medium",J926="L","Light",J926="D","Dark")</f>
        <v>Light</v>
      </c>
      <c r="P926" t="str">
        <f>_xlfn.XLOOKUP(C926,customers!$A$1:$A$1001,customers!$I$1:$I$1001,,0)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8">
        <f>INDEX(products!$A$1:$G$49,MATCH(orders!$D927,products!$A$1:$A$49,0),MATCH(orders!K$1,products!$A$1:$G$1,0))</f>
        <v>0.5</v>
      </c>
      <c r="L927" s="6">
        <f>INDEX(products!$A$1:$G$49,MATCH(orders!$D927,products!$A$1:$A$49,0),MATCH(orders!L$1,products!$A$1:$G$1,0))</f>
        <v>6.75</v>
      </c>
      <c r="M927" s="6">
        <f t="shared" si="14"/>
        <v>20.25</v>
      </c>
      <c r="N927" t="str" cm="1">
        <f t="array" ref="N927">_xlfn.IFS( I927= "Rob", "Robusta", I927="Exc","Excelsa",I927="Ara","Arabica",I927="Lib", "Liberica")</f>
        <v>Arabica</v>
      </c>
      <c r="O927" t="str" cm="1">
        <f t="array" ref="O927">_xlfn.IFS(J927="M", "Medium",J927="L","Light",J927="D","Dark")</f>
        <v>Medium</v>
      </c>
      <c r="P927" t="str">
        <f>_xlfn.XLOOKUP(C927,customers!$A$1:$A$1001,customers!$I$1:$I$1001,,0)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8">
        <f>INDEX(products!$A$1:$G$49,MATCH(orders!$D928,products!$A$1:$A$49,0),MATCH(orders!K$1,products!$A$1:$G$1,0))</f>
        <v>0.5</v>
      </c>
      <c r="L928" s="6">
        <f>INDEX(products!$A$1:$G$49,MATCH(orders!$D928,products!$A$1:$A$49,0),MATCH(orders!L$1,products!$A$1:$G$1,0))</f>
        <v>6.75</v>
      </c>
      <c r="M928" s="6">
        <f t="shared" si="14"/>
        <v>33.75</v>
      </c>
      <c r="N928" t="str" cm="1">
        <f t="array" ref="N928">_xlfn.IFS( I928= "Rob", "Robusta", I928="Exc","Excelsa",I928="Ara","Arabica",I928="Lib", "Liberica")</f>
        <v>Arabica</v>
      </c>
      <c r="O928" t="str" cm="1">
        <f t="array" ref="O928">_xlfn.IFS(J928="M", "Medium",J928="L","Light",J928="D","Dark")</f>
        <v>Medium</v>
      </c>
      <c r="P928" t="str">
        <f>_xlfn.XLOOKUP(C928,customers!$A$1:$A$1001,customers!$I$1:$I$1001,,0)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8">
        <f>INDEX(products!$A$1:$G$49,MATCH(orders!$D929,products!$A$1:$A$49,0),MATCH(orders!K$1,products!$A$1:$G$1,0))</f>
        <v>2.5</v>
      </c>
      <c r="L929" s="6">
        <f>INDEX(products!$A$1:$G$49,MATCH(orders!$D929,products!$A$1:$A$49,0),MATCH(orders!L$1,products!$A$1:$G$1,0))</f>
        <v>27.945</v>
      </c>
      <c r="M929" s="6">
        <f t="shared" si="14"/>
        <v>111.78</v>
      </c>
      <c r="N929" t="str" cm="1">
        <f t="array" ref="N929">_xlfn.IFS( I929= "Rob", "Robusta", I929="Exc","Excelsa",I929="Ara","Arabica",I929="Lib", "Liberica")</f>
        <v>Excelsa</v>
      </c>
      <c r="O929" t="str" cm="1">
        <f t="array" ref="O929">_xlfn.IFS(J929="M", "Medium",J929="L","Light",J929="D","Dark")</f>
        <v>Dark</v>
      </c>
      <c r="P929" t="str">
        <f>_xlfn.XLOOKUP(C929,customers!$A$1:$A$1001,customers!$I$1:$I$1001,,0)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8">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 I930= "Rob", "Robusta", I930="Exc","Excelsa",I930="Ara","Arabica",I930="Lib", "Liberica")</f>
        <v>Excelsa</v>
      </c>
      <c r="O930" t="str" cm="1">
        <f t="array" ref="O930">_xlfn.IFS(J930="M", "Medium",J930="L","Light",J930="D","Dark")</f>
        <v>Medium</v>
      </c>
      <c r="P930" t="str">
        <f>_xlfn.XLOOKUP(C930,customers!$A$1:$A$1001,customers!$I$1:$I$1001,,0)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8">
        <f>INDEX(products!$A$1:$G$49,MATCH(orders!$D931,products!$A$1:$A$49,0),MATCH(orders!K$1,products!$A$1:$G$1,0))</f>
        <v>0.2</v>
      </c>
      <c r="L931" s="6">
        <f>INDEX(products!$A$1:$G$49,MATCH(orders!$D931,products!$A$1:$A$49,0),MATCH(orders!L$1,products!$A$1:$G$1,0))</f>
        <v>4.4550000000000001</v>
      </c>
      <c r="M931" s="6">
        <f t="shared" si="14"/>
        <v>8.91</v>
      </c>
      <c r="N931" t="str" cm="1">
        <f t="array" ref="N931">_xlfn.IFS( I931= "Rob", "Robusta", I931="Exc","Excelsa",I931="Ara","Arabica",I931="Lib", "Liberica")</f>
        <v>Excelsa</v>
      </c>
      <c r="O931" t="str" cm="1">
        <f t="array" ref="O931">_xlfn.IFS(J931="M", "Medium",J931="L","Light",J931="D","Dark")</f>
        <v>Light</v>
      </c>
      <c r="P931" t="str">
        <f>_xlfn.XLOOKUP(C931,customers!$A$1:$A$1001,customers!$I$1:$I$1001,,0)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8">
        <f>INDEX(products!$A$1:$G$49,MATCH(orders!$D932,products!$A$1:$A$49,0),MATCH(orders!K$1,products!$A$1:$G$1,0))</f>
        <v>1</v>
      </c>
      <c r="L932" s="6">
        <f>INDEX(products!$A$1:$G$49,MATCH(orders!$D932,products!$A$1:$A$49,0),MATCH(orders!L$1,products!$A$1:$G$1,0))</f>
        <v>12.15</v>
      </c>
      <c r="M932" s="6">
        <f t="shared" si="14"/>
        <v>12.15</v>
      </c>
      <c r="N932" t="str" cm="1">
        <f t="array" ref="N932">_xlfn.IFS( I932= "Rob", "Robusta", I932="Exc","Excelsa",I932="Ara","Arabica",I932="Lib", "Liberica")</f>
        <v>Excelsa</v>
      </c>
      <c r="O932" t="str" cm="1">
        <f t="array" ref="O932">_xlfn.IFS(J932="M", "Medium",J932="L","Light",J932="D","Dark")</f>
        <v>Dark</v>
      </c>
      <c r="P932" t="str">
        <f>_xlfn.XLOOKUP(C932,customers!$A$1:$A$1001,customers!$I$1:$I$1001,,0)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8">
        <f>INDEX(products!$A$1:$G$49,MATCH(orders!$D933,products!$A$1:$A$49,0),MATCH(orders!K$1,products!$A$1:$G$1,0))</f>
        <v>0.5</v>
      </c>
      <c r="L933" s="6">
        <f>INDEX(products!$A$1:$G$49,MATCH(orders!$D933,products!$A$1:$A$49,0),MATCH(orders!L$1,products!$A$1:$G$1,0))</f>
        <v>5.97</v>
      </c>
      <c r="M933" s="6">
        <f t="shared" si="14"/>
        <v>23.88</v>
      </c>
      <c r="N933" t="str" cm="1">
        <f t="array" ref="N933">_xlfn.IFS( I933= "Rob", "Robusta", I933="Exc","Excelsa",I933="Ara","Arabica",I933="Lib", "Liberica")</f>
        <v>Arabica</v>
      </c>
      <c r="O933" t="str" cm="1">
        <f t="array" ref="O933">_xlfn.IFS(J933="M", "Medium",J933="L","Light",J933="D","Dark")</f>
        <v>Dark</v>
      </c>
      <c r="P933" t="str">
        <f>_xlfn.XLOOKUP(C933,customers!$A$1:$A$1001,customers!$I$1:$I$1001,,0)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8">
        <f>INDEX(products!$A$1:$G$49,MATCH(orders!$D934,products!$A$1:$A$49,0),MATCH(orders!K$1,products!$A$1:$G$1,0))</f>
        <v>1</v>
      </c>
      <c r="L934" s="6">
        <f>INDEX(products!$A$1:$G$49,MATCH(orders!$D934,products!$A$1:$A$49,0),MATCH(orders!L$1,products!$A$1:$G$1,0))</f>
        <v>13.75</v>
      </c>
      <c r="M934" s="6">
        <f t="shared" si="14"/>
        <v>55</v>
      </c>
      <c r="N934" t="str" cm="1">
        <f t="array" ref="N934">_xlfn.IFS( I934= "Rob", "Robusta", I934="Exc","Excelsa",I934="Ara","Arabica",I934="Lib", "Liberica")</f>
        <v>Excelsa</v>
      </c>
      <c r="O934" t="str" cm="1">
        <f t="array" ref="O934">_xlfn.IFS(J934="M", "Medium",J934="L","Light",J934="D","Dark")</f>
        <v>Medium</v>
      </c>
      <c r="P934" t="str">
        <f>_xlfn.XLOOKUP(C934,customers!$A$1:$A$1001,customers!$I$1:$I$1001,,0)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8">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 I935= "Rob", "Robusta", I935="Exc","Excelsa",I935="Ara","Arabica",I935="Lib", "Liberica")</f>
        <v>Robusta</v>
      </c>
      <c r="O935" t="str" cm="1">
        <f t="array" ref="O935">_xlfn.IFS(J935="M", "Medium",J935="L","Light",J935="D","Dark")</f>
        <v>Dark</v>
      </c>
      <c r="P935" t="str">
        <f>_xlfn.XLOOKUP(C935,customers!$A$1:$A$1001,customers!$I$1:$I$1001,,0)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8">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 I936= "Rob", "Robusta", I936="Exc","Excelsa",I936="Ara","Arabica",I936="Lib", "Liberica")</f>
        <v>Robusta</v>
      </c>
      <c r="O936" t="str" cm="1">
        <f t="array" ref="O936">_xlfn.IFS(J936="M", "Medium",J936="L","Light",J936="D","Dark")</f>
        <v>Medium</v>
      </c>
      <c r="P936" t="str">
        <f>_xlfn.XLOOKUP(C936,customers!$A$1:$A$1001,customers!$I$1:$I$1001,,0)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8">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 I937= "Rob", "Robusta", I937="Exc","Excelsa",I937="Ara","Arabica",I937="Lib", "Liberica")</f>
        <v>Arabica</v>
      </c>
      <c r="O937" t="str" cm="1">
        <f t="array" ref="O937">_xlfn.IFS(J937="M", "Medium",J937="L","Light",J937="D","Dark")</f>
        <v>Medium</v>
      </c>
      <c r="P937" t="str">
        <f>_xlfn.XLOOKUP(C937,customers!$A$1:$A$1001,customers!$I$1:$I$1001,,0)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8">
        <f>INDEX(products!$A$1:$G$49,MATCH(orders!$D938,products!$A$1:$A$49,0),MATCH(orders!K$1,products!$A$1:$G$1,0))</f>
        <v>0.5</v>
      </c>
      <c r="L938" s="6">
        <f>INDEX(products!$A$1:$G$49,MATCH(orders!$D938,products!$A$1:$A$49,0),MATCH(orders!L$1,products!$A$1:$G$1,0))</f>
        <v>7.77</v>
      </c>
      <c r="M938" s="6">
        <f t="shared" si="14"/>
        <v>23.31</v>
      </c>
      <c r="N938" t="str" cm="1">
        <f t="array" ref="N938">_xlfn.IFS( I938= "Rob", "Robusta", I938="Exc","Excelsa",I938="Ara","Arabica",I938="Lib", "Liberica")</f>
        <v>Liberica</v>
      </c>
      <c r="O938" t="str" cm="1">
        <f t="array" ref="O938">_xlfn.IFS(J938="M", "Medium",J938="L","Light",J938="D","Dark")</f>
        <v>Dark</v>
      </c>
      <c r="P938" t="str">
        <f>_xlfn.XLOOKUP(C938,customers!$A$1:$A$1001,customers!$I$1:$I$1001,,0)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8">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 I939= "Rob", "Robusta", I939="Exc","Excelsa",I939="Ara","Arabica",I939="Lib", "Liberica")</f>
        <v>Robusta</v>
      </c>
      <c r="O939" t="str" cm="1">
        <f t="array" ref="O939">_xlfn.IFS(J939="M", "Medium",J939="L","Light",J939="D","Dark")</f>
        <v>Medium</v>
      </c>
      <c r="P939" t="str">
        <f>_xlfn.XLOOKUP(C939,customers!$A$1:$A$1001,customers!$I$1:$I$1001,,0)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8">
        <f>INDEX(products!$A$1:$G$49,MATCH(orders!$D940,products!$A$1:$A$49,0),MATCH(orders!K$1,products!$A$1:$G$1,0))</f>
        <v>1</v>
      </c>
      <c r="L940" s="6">
        <f>INDEX(products!$A$1:$G$49,MATCH(orders!$D940,products!$A$1:$A$49,0),MATCH(orders!L$1,products!$A$1:$G$1,0))</f>
        <v>14.85</v>
      </c>
      <c r="M940" s="6">
        <f t="shared" si="14"/>
        <v>74.25</v>
      </c>
      <c r="N940" t="str" cm="1">
        <f t="array" ref="N940">_xlfn.IFS( I940= "Rob", "Robusta", I940="Exc","Excelsa",I940="Ara","Arabica",I940="Lib", "Liberica")</f>
        <v>Excelsa</v>
      </c>
      <c r="O940" t="str" cm="1">
        <f t="array" ref="O940">_xlfn.IFS(J940="M", "Medium",J940="L","Light",J940="D","Dark")</f>
        <v>Light</v>
      </c>
      <c r="P940" t="str">
        <f>_xlfn.XLOOKUP(C940,customers!$A$1:$A$1001,customers!$I$1:$I$1001,,0)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8">
        <f>INDEX(products!$A$1:$G$49,MATCH(orders!$D941,products!$A$1:$A$49,0),MATCH(orders!K$1,products!$A$1:$G$1,0))</f>
        <v>0.2</v>
      </c>
      <c r="L941" s="6">
        <f>INDEX(products!$A$1:$G$49,MATCH(orders!$D941,products!$A$1:$A$49,0),MATCH(orders!L$1,products!$A$1:$G$1,0))</f>
        <v>4.7549999999999999</v>
      </c>
      <c r="M941" s="6">
        <f t="shared" si="14"/>
        <v>28.53</v>
      </c>
      <c r="N941" t="str" cm="1">
        <f t="array" ref="N941">_xlfn.IFS( I941= "Rob", "Robusta", I941="Exc","Excelsa",I941="Ara","Arabica",I941="Lib", "Liberica")</f>
        <v>Liberica</v>
      </c>
      <c r="O941" t="str" cm="1">
        <f t="array" ref="O941">_xlfn.IFS(J941="M", "Medium",J941="L","Light",J941="D","Dark")</f>
        <v>Light</v>
      </c>
      <c r="P941" t="str">
        <f>_xlfn.XLOOKUP(C941,customers!$A$1:$A$1001,customers!$I$1:$I$1001,,0)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8">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 I942= "Rob", "Robusta", I942="Exc","Excelsa",I942="Ara","Arabica",I942="Lib", "Liberica")</f>
        <v>Robusta</v>
      </c>
      <c r="O942" t="str" cm="1">
        <f t="array" ref="O942">_xlfn.IFS(J942="M", "Medium",J942="L","Light",J942="D","Dark")</f>
        <v>Light</v>
      </c>
      <c r="P942" t="str">
        <f>_xlfn.XLOOKUP(C942,customers!$A$1:$A$1001,customers!$I$1:$I$1001,,0)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8">
        <f>INDEX(products!$A$1:$G$49,MATCH(orders!$D943,products!$A$1:$A$49,0),MATCH(orders!K$1,products!$A$1:$G$1,0))</f>
        <v>0.5</v>
      </c>
      <c r="L943" s="6">
        <f>INDEX(products!$A$1:$G$49,MATCH(orders!$D943,products!$A$1:$A$49,0),MATCH(orders!L$1,products!$A$1:$G$1,0))</f>
        <v>7.77</v>
      </c>
      <c r="M943" s="6">
        <f t="shared" si="14"/>
        <v>15.54</v>
      </c>
      <c r="N943" t="str" cm="1">
        <f t="array" ref="N943">_xlfn.IFS( I943= "Rob", "Robusta", I943="Exc","Excelsa",I943="Ara","Arabica",I943="Lib", "Liberica")</f>
        <v>Arabica</v>
      </c>
      <c r="O943" t="str" cm="1">
        <f t="array" ref="O943">_xlfn.IFS(J943="M", "Medium",J943="L","Light",J943="D","Dark")</f>
        <v>Light</v>
      </c>
      <c r="P943" t="str">
        <f>_xlfn.XLOOKUP(C943,customers!$A$1:$A$1001,customers!$I$1:$I$1001,,0)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8">
        <f>INDEX(products!$A$1:$G$49,MATCH(orders!$D944,products!$A$1:$A$49,0),MATCH(orders!K$1,products!$A$1:$G$1,0))</f>
        <v>1</v>
      </c>
      <c r="L944" s="6">
        <f>INDEX(products!$A$1:$G$49,MATCH(orders!$D944,products!$A$1:$A$49,0),MATCH(orders!L$1,products!$A$1:$G$1,0))</f>
        <v>11.95</v>
      </c>
      <c r="M944" s="6">
        <f t="shared" si="14"/>
        <v>35.849999999999994</v>
      </c>
      <c r="N944" t="str" cm="1">
        <f t="array" ref="N944">_xlfn.IFS( I944= "Rob", "Robusta", I944="Exc","Excelsa",I944="Ara","Arabica",I944="Lib", "Liberica")</f>
        <v>Robusta</v>
      </c>
      <c r="O944" t="str" cm="1">
        <f t="array" ref="O944">_xlfn.IFS(J944="M", "Medium",J944="L","Light",J944="D","Dark")</f>
        <v>Light</v>
      </c>
      <c r="P944" t="str">
        <f>_xlfn.XLOOKUP(C944,customers!$A$1:$A$1001,customers!$I$1:$I$1001,,0)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8">
        <f>INDEX(products!$A$1:$G$49,MATCH(orders!$D945,products!$A$1:$A$49,0),MATCH(orders!K$1,products!$A$1:$G$1,0))</f>
        <v>0.5</v>
      </c>
      <c r="L945" s="6">
        <f>INDEX(products!$A$1:$G$49,MATCH(orders!$D945,products!$A$1:$A$49,0),MATCH(orders!L$1,products!$A$1:$G$1,0))</f>
        <v>7.77</v>
      </c>
      <c r="M945" s="6">
        <f t="shared" si="14"/>
        <v>46.62</v>
      </c>
      <c r="N945" t="str" cm="1">
        <f t="array" ref="N945">_xlfn.IFS( I945= "Rob", "Robusta", I945="Exc","Excelsa",I945="Ara","Arabica",I945="Lib", "Liberica")</f>
        <v>Arabica</v>
      </c>
      <c r="O945" t="str" cm="1">
        <f t="array" ref="O945">_xlfn.IFS(J945="M", "Medium",J945="L","Light",J945="D","Dark")</f>
        <v>Light</v>
      </c>
      <c r="P945" t="str">
        <f>_xlfn.XLOOKUP(C945,customers!$A$1:$A$1001,customers!$I$1:$I$1001,,0)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8">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 I946= "Rob", "Robusta", I946="Exc","Excelsa",I946="Ara","Arabica",I946="Lib", "Liberica")</f>
        <v>Robusta</v>
      </c>
      <c r="O946" t="str" cm="1">
        <f t="array" ref="O946">_xlfn.IFS(J946="M", "Medium",J946="L","Light",J946="D","Dark")</f>
        <v>Light</v>
      </c>
      <c r="P946" t="str">
        <f>_xlfn.XLOOKUP(C946,customers!$A$1:$A$1001,customers!$I$1:$I$1001,,0)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8">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 I947= "Rob", "Robusta", I947="Exc","Excelsa",I947="Ara","Arabica",I947="Lib", "Liberica")</f>
        <v>Liberica</v>
      </c>
      <c r="O947" t="str" cm="1">
        <f t="array" ref="O947">_xlfn.IFS(J947="M", "Medium",J947="L","Light",J947="D","Dark")</f>
        <v>Dark</v>
      </c>
      <c r="P947" t="str">
        <f>_xlfn.XLOOKUP(C947,customers!$A$1:$A$1001,customers!$I$1:$I$1001,,0)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8">
        <f>INDEX(products!$A$1:$G$49,MATCH(orders!$D948,products!$A$1:$A$49,0),MATCH(orders!K$1,products!$A$1:$G$1,0))</f>
        <v>0.5</v>
      </c>
      <c r="L948" s="6">
        <f>INDEX(products!$A$1:$G$49,MATCH(orders!$D948,products!$A$1:$A$49,0),MATCH(orders!L$1,products!$A$1:$G$1,0))</f>
        <v>7.77</v>
      </c>
      <c r="M948" s="6">
        <f t="shared" si="14"/>
        <v>23.31</v>
      </c>
      <c r="N948" t="str" cm="1">
        <f t="array" ref="N948">_xlfn.IFS( I948= "Rob", "Robusta", I948="Exc","Excelsa",I948="Ara","Arabica",I948="Lib", "Liberica")</f>
        <v>Liberica</v>
      </c>
      <c r="O948" t="str" cm="1">
        <f t="array" ref="O948">_xlfn.IFS(J948="M", "Medium",J948="L","Light",J948="D","Dark")</f>
        <v>Dark</v>
      </c>
      <c r="P948" t="str">
        <f>_xlfn.XLOOKUP(C948,customers!$A$1:$A$1001,customers!$I$1:$I$1001,,0)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8">
        <f>INDEX(products!$A$1:$G$49,MATCH(orders!$D949,products!$A$1:$A$49,0),MATCH(orders!K$1,products!$A$1:$G$1,0))</f>
        <v>1</v>
      </c>
      <c r="L949" s="6">
        <f>INDEX(products!$A$1:$G$49,MATCH(orders!$D949,products!$A$1:$A$49,0),MATCH(orders!L$1,products!$A$1:$G$1,0))</f>
        <v>11.25</v>
      </c>
      <c r="M949" s="6">
        <f t="shared" si="14"/>
        <v>11.25</v>
      </c>
      <c r="N949" t="str" cm="1">
        <f t="array" ref="N949">_xlfn.IFS( I949= "Rob", "Robusta", I949="Exc","Excelsa",I949="Ara","Arabica",I949="Lib", "Liberica")</f>
        <v>Arabica</v>
      </c>
      <c r="O949" t="str" cm="1">
        <f t="array" ref="O949">_xlfn.IFS(J949="M", "Medium",J949="L","Light",J949="D","Dark")</f>
        <v>Medium</v>
      </c>
      <c r="P949" t="str">
        <f>_xlfn.XLOOKUP(C949,customers!$A$1:$A$1001,customers!$I$1:$I$1001,,0)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8">
        <f>INDEX(products!$A$1:$G$49,MATCH(orders!$D950,products!$A$1:$A$49,0),MATCH(orders!K$1,products!$A$1:$G$1,0))</f>
        <v>2.5</v>
      </c>
      <c r="L950" s="6">
        <f>INDEX(products!$A$1:$G$49,MATCH(orders!$D950,products!$A$1:$A$49,0),MATCH(orders!L$1,products!$A$1:$G$1,0))</f>
        <v>27.945</v>
      </c>
      <c r="M950" s="6">
        <f t="shared" si="14"/>
        <v>83.835000000000008</v>
      </c>
      <c r="N950" t="str" cm="1">
        <f t="array" ref="N950">_xlfn.IFS( I950= "Rob", "Robusta", I950="Exc","Excelsa",I950="Ara","Arabica",I950="Lib", "Liberica")</f>
        <v>Excelsa</v>
      </c>
      <c r="O950" t="str" cm="1">
        <f t="array" ref="O950">_xlfn.IFS(J950="M", "Medium",J950="L","Light",J950="D","Dark")</f>
        <v>Dark</v>
      </c>
      <c r="P950" t="str">
        <f>_xlfn.XLOOKUP(C950,customers!$A$1:$A$1001,customers!$I$1:$I$1001,,0)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8">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 I951= "Rob", "Robusta", I951="Exc","Excelsa",I951="Ara","Arabica",I951="Lib", "Liberica")</f>
        <v>Robusta</v>
      </c>
      <c r="O951" t="str" cm="1">
        <f t="array" ref="O951">_xlfn.IFS(J951="M", "Medium",J951="L","Light",J951="D","Dark")</f>
        <v>Light</v>
      </c>
      <c r="P951" t="str">
        <f>_xlfn.XLOOKUP(C951,customers!$A$1:$A$1001,customers!$I$1:$I$1001,,0)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8">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 I952= "Rob", "Robusta", I952="Exc","Excelsa",I952="Ara","Arabica",I952="Lib", "Liberica")</f>
        <v>Robusta</v>
      </c>
      <c r="O952" t="str" cm="1">
        <f t="array" ref="O952">_xlfn.IFS(J952="M", "Medium",J952="L","Light",J952="D","Dark")</f>
        <v>Light</v>
      </c>
      <c r="P952" t="str">
        <f>_xlfn.XLOOKUP(C952,customers!$A$1:$A$1001,customers!$I$1:$I$1001,,0)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8">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 I953= "Rob", "Robusta", I953="Exc","Excelsa",I953="Ara","Arabica",I953="Lib", "Liberica")</f>
        <v>Robusta</v>
      </c>
      <c r="O953" t="str" cm="1">
        <f t="array" ref="O953">_xlfn.IFS(J953="M", "Medium",J953="L","Light",J953="D","Dark")</f>
        <v>Light</v>
      </c>
      <c r="P953" t="str">
        <f>_xlfn.XLOOKUP(C953,customers!$A$1:$A$1001,customers!$I$1:$I$1001,,0)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8">
        <f>INDEX(products!$A$1:$G$49,MATCH(orders!$D954,products!$A$1:$A$49,0),MATCH(orders!K$1,products!$A$1:$G$1,0))</f>
        <v>1</v>
      </c>
      <c r="L954" s="6">
        <f>INDEX(products!$A$1:$G$49,MATCH(orders!$D954,products!$A$1:$A$49,0),MATCH(orders!L$1,products!$A$1:$G$1,0))</f>
        <v>11.25</v>
      </c>
      <c r="M954" s="6">
        <f t="shared" si="14"/>
        <v>22.5</v>
      </c>
      <c r="N954" t="str" cm="1">
        <f t="array" ref="N954">_xlfn.IFS( I954= "Rob", "Robusta", I954="Exc","Excelsa",I954="Ara","Arabica",I954="Lib", "Liberica")</f>
        <v>Arabica</v>
      </c>
      <c r="O954" t="str" cm="1">
        <f t="array" ref="O954">_xlfn.IFS(J954="M", "Medium",J954="L","Light",J954="D","Dark")</f>
        <v>Medium</v>
      </c>
      <c r="P954" t="str">
        <f>_xlfn.XLOOKUP(C954,customers!$A$1:$A$1001,customers!$I$1:$I$1001,,0)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8">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 I955= "Rob", "Robusta", I955="Exc","Excelsa",I955="Ara","Arabica",I955="Lib", "Liberica")</f>
        <v>Arabica</v>
      </c>
      <c r="O955" t="str" cm="1">
        <f t="array" ref="O955">_xlfn.IFS(J955="M", "Medium",J955="L","Light",J955="D","Dark")</f>
        <v>Light</v>
      </c>
      <c r="P955" t="str">
        <f>_xlfn.XLOOKUP(C955,customers!$A$1:$A$1001,customers!$I$1:$I$1001,,0)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8">
        <f>INDEX(products!$A$1:$G$49,MATCH(orders!$D956,products!$A$1:$A$49,0),MATCH(orders!K$1,products!$A$1:$G$1,0))</f>
        <v>2.5</v>
      </c>
      <c r="L956" s="6">
        <f>INDEX(products!$A$1:$G$49,MATCH(orders!$D956,products!$A$1:$A$49,0),MATCH(orders!L$1,products!$A$1:$G$1,0))</f>
        <v>27.945</v>
      </c>
      <c r="M956" s="6">
        <f t="shared" si="14"/>
        <v>27.945</v>
      </c>
      <c r="N956" t="str" cm="1">
        <f t="array" ref="N956">_xlfn.IFS( I956= "Rob", "Robusta", I956="Exc","Excelsa",I956="Ara","Arabica",I956="Lib", "Liberica")</f>
        <v>Excelsa</v>
      </c>
      <c r="O956" t="str" cm="1">
        <f t="array" ref="O956">_xlfn.IFS(J956="M", "Medium",J956="L","Light",J956="D","Dark")</f>
        <v>Dark</v>
      </c>
      <c r="P956" t="str">
        <f>_xlfn.XLOOKUP(C956,customers!$A$1:$A$1001,customers!$I$1:$I$1001,,0)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8">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 I957= "Rob", "Robusta", I957="Exc","Excelsa",I957="Ara","Arabica",I957="Lib", "Liberica")</f>
        <v>Excelsa</v>
      </c>
      <c r="O957" t="str" cm="1">
        <f t="array" ref="O957">_xlfn.IFS(J957="M", "Medium",J957="L","Light",J957="D","Dark")</f>
        <v>Light</v>
      </c>
      <c r="P957" t="str">
        <f>_xlfn.XLOOKUP(C957,customers!$A$1:$A$1001,customers!$I$1:$I$1001,,0)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8">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 I958= "Rob", "Robusta", I958="Exc","Excelsa",I958="Ara","Arabica",I958="Lib", "Liberica")</f>
        <v>Robusta</v>
      </c>
      <c r="O958" t="str" cm="1">
        <f t="array" ref="O958">_xlfn.IFS(J958="M", "Medium",J958="L","Light",J958="D","Dark")</f>
        <v>Light</v>
      </c>
      <c r="P958" t="str">
        <f>_xlfn.XLOOKUP(C958,customers!$A$1:$A$1001,customers!$I$1:$I$1001,,0)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8">
        <f>INDEX(products!$A$1:$G$49,MATCH(orders!$D959,products!$A$1:$A$49,0),MATCH(orders!K$1,products!$A$1:$G$1,0))</f>
        <v>1</v>
      </c>
      <c r="L959" s="6">
        <f>INDEX(products!$A$1:$G$49,MATCH(orders!$D959,products!$A$1:$A$49,0),MATCH(orders!L$1,products!$A$1:$G$1,0))</f>
        <v>14.85</v>
      </c>
      <c r="M959" s="6">
        <f t="shared" si="14"/>
        <v>14.85</v>
      </c>
      <c r="N959" t="str" cm="1">
        <f t="array" ref="N959">_xlfn.IFS( I959= "Rob", "Robusta", I959="Exc","Excelsa",I959="Ara","Arabica",I959="Lib", "Liberica")</f>
        <v>Excelsa</v>
      </c>
      <c r="O959" t="str" cm="1">
        <f t="array" ref="O959">_xlfn.IFS(J959="M", "Medium",J959="L","Light",J959="D","Dark")</f>
        <v>Light</v>
      </c>
      <c r="P959" t="str">
        <f>_xlfn.XLOOKUP(C959,customers!$A$1:$A$1001,customers!$I$1:$I$1001,,0)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8">
        <f>INDEX(products!$A$1:$G$49,MATCH(orders!$D960,products!$A$1:$A$49,0),MATCH(orders!K$1,products!$A$1:$G$1,0))</f>
        <v>0.2</v>
      </c>
      <c r="L960" s="6">
        <f>INDEX(products!$A$1:$G$49,MATCH(orders!$D960,products!$A$1:$A$49,0),MATCH(orders!L$1,products!$A$1:$G$1,0))</f>
        <v>3.8849999999999998</v>
      </c>
      <c r="M960" s="6">
        <f t="shared" si="14"/>
        <v>7.77</v>
      </c>
      <c r="N960" t="str" cm="1">
        <f t="array" ref="N960">_xlfn.IFS( I960= "Rob", "Robusta", I960="Exc","Excelsa",I960="Ara","Arabica",I960="Lib", "Liberica")</f>
        <v>Arabica</v>
      </c>
      <c r="O960" t="str" cm="1">
        <f t="array" ref="O960">_xlfn.IFS(J960="M", "Medium",J960="L","Light",J960="D","Dark")</f>
        <v>Light</v>
      </c>
      <c r="P960" t="str">
        <f>_xlfn.XLOOKUP(C960,customers!$A$1:$A$1001,customers!$I$1:$I$1001,,0)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8">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 I961= "Rob", "Robusta", I961="Exc","Excelsa",I961="Ara","Arabica",I961="Lib", "Liberica")</f>
        <v>Liberica</v>
      </c>
      <c r="O961" t="str" cm="1">
        <f t="array" ref="O961">_xlfn.IFS(J961="M", "Medium",J961="L","Light",J961="D","Dark")</f>
        <v>Light</v>
      </c>
      <c r="P961" t="str">
        <f>_xlfn.XLOOKUP(C961,customers!$A$1:$A$1001,customers!$I$1:$I$1001,,0)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8">
        <f>INDEX(products!$A$1:$G$49,MATCH(orders!$D962,products!$A$1:$A$49,0),MATCH(orders!K$1,products!$A$1:$G$1,0))</f>
        <v>1</v>
      </c>
      <c r="L962" s="6">
        <f>INDEX(products!$A$1:$G$49,MATCH(orders!$D962,products!$A$1:$A$49,0),MATCH(orders!L$1,products!$A$1:$G$1,0))</f>
        <v>15.85</v>
      </c>
      <c r="M962" s="6">
        <f t="shared" ref="M962:M1025" si="15">L962*E962</f>
        <v>79.25</v>
      </c>
      <c r="N962" t="str" cm="1">
        <f t="array" ref="N962">_xlfn.IFS( I962= "Rob", "Robusta", I962="Exc","Excelsa",I962="Ara","Arabica",I962="Lib", "Liberica")</f>
        <v>Liberica</v>
      </c>
      <c r="O962" t="str" cm="1">
        <f t="array" ref="O962">_xlfn.IFS(J962="M", "Medium",J962="L","Light",J962="D","Dark")</f>
        <v>Light</v>
      </c>
      <c r="P962" t="str">
        <f>_xlfn.XLOOKUP(C962,customers!$A$1:$A$1001,customers!$I$1:$I$1001,,0)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8">
        <f>INDEX(products!$A$1:$G$49,MATCH(orders!$D963,products!$A$1:$A$49,0),MATCH(orders!K$1,products!$A$1:$G$1,0))</f>
        <v>2.5</v>
      </c>
      <c r="L963" s="6">
        <f>INDEX(products!$A$1:$G$49,MATCH(orders!$D963,products!$A$1:$A$49,0),MATCH(orders!L$1,products!$A$1:$G$1,0))</f>
        <v>22.884999999999998</v>
      </c>
      <c r="M963" s="6">
        <f t="shared" si="15"/>
        <v>45.769999999999996</v>
      </c>
      <c r="N963" t="str" cm="1">
        <f t="array" ref="N963">_xlfn.IFS( I963= "Rob", "Robusta", I963="Exc","Excelsa",I963="Ara","Arabica",I963="Lib", "Liberica")</f>
        <v>Arabica</v>
      </c>
      <c r="O963" t="str" cm="1">
        <f t="array" ref="O963">_xlfn.IFS(J963="M", "Medium",J963="L","Light",J963="D","Dark")</f>
        <v>Dark</v>
      </c>
      <c r="P963" t="str">
        <f>_xlfn.XLOOKUP(C963,customers!$A$1:$A$1001,customers!$I$1:$I$1001,,0)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8">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 I964= "Rob", "Robusta", I964="Exc","Excelsa",I964="Ara","Arabica",I964="Lib", "Liberica")</f>
        <v>Robusta</v>
      </c>
      <c r="O964" t="str" cm="1">
        <f t="array" ref="O964">_xlfn.IFS(J964="M", "Medium",J964="L","Light",J964="D","Dark")</f>
        <v>Dark</v>
      </c>
      <c r="P964" t="str">
        <f>_xlfn.XLOOKUP(C964,customers!$A$1:$A$1001,customers!$I$1:$I$1001,,0)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8">
        <f>INDEX(products!$A$1:$G$49,MATCH(orders!$D965,products!$A$1:$A$49,0),MATCH(orders!K$1,products!$A$1:$G$1,0))</f>
        <v>0.5</v>
      </c>
      <c r="L965" s="6">
        <f>INDEX(products!$A$1:$G$49,MATCH(orders!$D965,products!$A$1:$A$49,0),MATCH(orders!L$1,products!$A$1:$G$1,0))</f>
        <v>5.97</v>
      </c>
      <c r="M965" s="6">
        <f t="shared" si="15"/>
        <v>23.88</v>
      </c>
      <c r="N965" t="str" cm="1">
        <f t="array" ref="N965">_xlfn.IFS( I965= "Rob", "Robusta", I965="Exc","Excelsa",I965="Ara","Arabica",I965="Lib", "Liberica")</f>
        <v>Robusta</v>
      </c>
      <c r="O965" t="str" cm="1">
        <f t="array" ref="O965">_xlfn.IFS(J965="M", "Medium",J965="L","Light",J965="D","Dark")</f>
        <v>Medium</v>
      </c>
      <c r="P965" t="str">
        <f>_xlfn.XLOOKUP(C965,customers!$A$1:$A$1001,customers!$I$1:$I$1001,,0)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8">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 I966= "Rob", "Robusta", I966="Exc","Excelsa",I966="Ara","Arabica",I966="Lib", "Liberica")</f>
        <v>Excelsa</v>
      </c>
      <c r="O966" t="str" cm="1">
        <f t="array" ref="O966">_xlfn.IFS(J966="M", "Medium",J966="L","Light",J966="D","Dark")</f>
        <v>Light</v>
      </c>
      <c r="P966" t="str">
        <f>_xlfn.XLOOKUP(C966,customers!$A$1:$A$1001,customers!$I$1:$I$1001,,0)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8">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 I967= "Rob", "Robusta", I967="Exc","Excelsa",I967="Ara","Arabica",I967="Lib", "Liberica")</f>
        <v>Robusta</v>
      </c>
      <c r="O967" t="str" cm="1">
        <f t="array" ref="O967">_xlfn.IFS(J967="M", "Medium",J967="L","Light",J967="D","Dark")</f>
        <v>Medium</v>
      </c>
      <c r="P967" t="str">
        <f>_xlfn.XLOOKUP(C967,customers!$A$1:$A$1001,customers!$I$1:$I$1001,,0)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8">
        <f>INDEX(products!$A$1:$G$49,MATCH(orders!$D968,products!$A$1:$A$49,0),MATCH(orders!K$1,products!$A$1:$G$1,0))</f>
        <v>0.5</v>
      </c>
      <c r="L968" s="6">
        <f>INDEX(products!$A$1:$G$49,MATCH(orders!$D968,products!$A$1:$A$49,0),MATCH(orders!L$1,products!$A$1:$G$1,0))</f>
        <v>8.91</v>
      </c>
      <c r="M968" s="6">
        <f t="shared" si="15"/>
        <v>53.46</v>
      </c>
      <c r="N968" t="str" cm="1">
        <f t="array" ref="N968">_xlfn.IFS( I968= "Rob", "Robusta", I968="Exc","Excelsa",I968="Ara","Arabica",I968="Lib", "Liberica")</f>
        <v>Excelsa</v>
      </c>
      <c r="O968" t="str" cm="1">
        <f t="array" ref="O968">_xlfn.IFS(J968="M", "Medium",J968="L","Light",J968="D","Dark")</f>
        <v>Light</v>
      </c>
      <c r="P968" t="str">
        <f>_xlfn.XLOOKUP(C968,customers!$A$1:$A$1001,customers!$I$1:$I$1001,,0)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8">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 I969= "Rob", "Robusta", I969="Exc","Excelsa",I969="Ara","Arabica",I969="Lib", "Liberica")</f>
        <v>Robusta</v>
      </c>
      <c r="O969" t="str" cm="1">
        <f t="array" ref="O969">_xlfn.IFS(J969="M", "Medium",J969="L","Light",J969="D","Dark")</f>
        <v>Dark</v>
      </c>
      <c r="P969" t="str">
        <f>_xlfn.XLOOKUP(C969,customers!$A$1:$A$1001,customers!$I$1:$I$1001,,0)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8">
        <f>INDEX(products!$A$1:$G$49,MATCH(orders!$D970,products!$A$1:$A$49,0),MATCH(orders!K$1,products!$A$1:$G$1,0))</f>
        <v>0.2</v>
      </c>
      <c r="L970" s="6">
        <f>INDEX(products!$A$1:$G$49,MATCH(orders!$D970,products!$A$1:$A$49,0),MATCH(orders!L$1,products!$A$1:$G$1,0))</f>
        <v>2.9849999999999999</v>
      </c>
      <c r="M970" s="6">
        <f t="shared" si="15"/>
        <v>5.97</v>
      </c>
      <c r="N970" t="str" cm="1">
        <f t="array" ref="N970">_xlfn.IFS( I970= "Rob", "Robusta", I970="Exc","Excelsa",I970="Ara","Arabica",I970="Lib", "Liberica")</f>
        <v>Robusta</v>
      </c>
      <c r="O970" t="str" cm="1">
        <f t="array" ref="O970">_xlfn.IFS(J970="M", "Medium",J970="L","Light",J970="D","Dark")</f>
        <v>Medium</v>
      </c>
      <c r="P970" t="str">
        <f>_xlfn.XLOOKUP(C970,customers!$A$1:$A$1001,customers!$I$1:$I$1001,,0)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8">
        <f>INDEX(products!$A$1:$G$49,MATCH(orders!$D971,products!$A$1:$A$49,0),MATCH(orders!K$1,products!$A$1:$G$1,0))</f>
        <v>1</v>
      </c>
      <c r="L971" s="6">
        <f>INDEX(products!$A$1:$G$49,MATCH(orders!$D971,products!$A$1:$A$49,0),MATCH(orders!L$1,products!$A$1:$G$1,0))</f>
        <v>12.95</v>
      </c>
      <c r="M971" s="6">
        <f t="shared" si="15"/>
        <v>12.95</v>
      </c>
      <c r="N971" t="str" cm="1">
        <f t="array" ref="N971">_xlfn.IFS( I971= "Rob", "Robusta", I971="Exc","Excelsa",I971="Ara","Arabica",I971="Lib", "Liberica")</f>
        <v>Liberica</v>
      </c>
      <c r="O971" t="str" cm="1">
        <f t="array" ref="O971">_xlfn.IFS(J971="M", "Medium",J971="L","Light",J971="D","Dark")</f>
        <v>Dark</v>
      </c>
      <c r="P971" t="str">
        <f>_xlfn.XLOOKUP(C971,customers!$A$1:$A$1001,customers!$I$1:$I$1001,,0)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8">
        <f>INDEX(products!$A$1:$G$49,MATCH(orders!$D972,products!$A$1:$A$49,0),MATCH(orders!K$1,products!$A$1:$G$1,0))</f>
        <v>0.5</v>
      </c>
      <c r="L972" s="6">
        <f>INDEX(products!$A$1:$G$49,MATCH(orders!$D972,products!$A$1:$A$49,0),MATCH(orders!L$1,products!$A$1:$G$1,0))</f>
        <v>8.25</v>
      </c>
      <c r="M972" s="6">
        <f t="shared" si="15"/>
        <v>8.25</v>
      </c>
      <c r="N972" t="str" cm="1">
        <f t="array" ref="N972">_xlfn.IFS( I972= "Rob", "Robusta", I972="Exc","Excelsa",I972="Ara","Arabica",I972="Lib", "Liberica")</f>
        <v>Excelsa</v>
      </c>
      <c r="O972" t="str" cm="1">
        <f t="array" ref="O972">_xlfn.IFS(J972="M", "Medium",J972="L","Light",J972="D","Dark")</f>
        <v>Medium</v>
      </c>
      <c r="P972" t="str">
        <f>_xlfn.XLOOKUP(C972,customers!$A$1:$A$1001,customers!$I$1:$I$1001,,0)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8">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 I973= "Rob", "Robusta", I973="Exc","Excelsa",I973="Ara","Arabica",I973="Lib", "Liberica")</f>
        <v>Arabica</v>
      </c>
      <c r="O973" t="str" cm="1">
        <f t="array" ref="O973">_xlfn.IFS(J973="M", "Medium",J973="L","Light",J973="D","Dark")</f>
        <v>Light</v>
      </c>
      <c r="P973" t="str">
        <f>_xlfn.XLOOKUP(C973,customers!$A$1:$A$1001,customers!$I$1:$I$1001,,0)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8">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 I974= "Rob", "Robusta", I974="Exc","Excelsa",I974="Ara","Arabica",I974="Lib", "Liberica")</f>
        <v>Arabica</v>
      </c>
      <c r="O974" t="str" cm="1">
        <f t="array" ref="O974">_xlfn.IFS(J974="M", "Medium",J974="L","Light",J974="D","Dark")</f>
        <v>Light</v>
      </c>
      <c r="P974" t="str">
        <f>_xlfn.XLOOKUP(C974,customers!$A$1:$A$1001,customers!$I$1:$I$1001,,0)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8">
        <f>INDEX(products!$A$1:$G$49,MATCH(orders!$D975,products!$A$1:$A$49,0),MATCH(orders!K$1,products!$A$1:$G$1,0))</f>
        <v>1</v>
      </c>
      <c r="L975" s="6">
        <f>INDEX(products!$A$1:$G$49,MATCH(orders!$D975,products!$A$1:$A$49,0),MATCH(orders!L$1,products!$A$1:$G$1,0))</f>
        <v>14.55</v>
      </c>
      <c r="M975" s="6">
        <f t="shared" si="15"/>
        <v>87.300000000000011</v>
      </c>
      <c r="N975" t="str" cm="1">
        <f t="array" ref="N975">_xlfn.IFS( I975= "Rob", "Robusta", I975="Exc","Excelsa",I975="Ara","Arabica",I975="Lib", "Liberica")</f>
        <v>Liberica</v>
      </c>
      <c r="O975" t="str" cm="1">
        <f t="array" ref="O975">_xlfn.IFS(J975="M", "Medium",J975="L","Light",J975="D","Dark")</f>
        <v>Medium</v>
      </c>
      <c r="P975" t="str">
        <f>_xlfn.XLOOKUP(C975,customers!$A$1:$A$1001,customers!$I$1:$I$1001,,0)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8">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 I976= "Rob", "Robusta", I976="Exc","Excelsa",I976="Ara","Arabica",I976="Lib", "Liberica")</f>
        <v>Robusta</v>
      </c>
      <c r="O976" t="str" cm="1">
        <f t="array" ref="O976">_xlfn.IFS(J976="M", "Medium",J976="L","Light",J976="D","Dark")</f>
        <v>Dark</v>
      </c>
      <c r="P976" t="str">
        <f>_xlfn.XLOOKUP(C976,customers!$A$1:$A$1001,customers!$I$1:$I$1001,,0)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8">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 I977= "Rob", "Robusta", I977="Exc","Excelsa",I977="Ara","Arabica",I977="Lib", "Liberica")</f>
        <v>Arabica</v>
      </c>
      <c r="O977" t="str" cm="1">
        <f t="array" ref="O977">_xlfn.IFS(J977="M", "Medium",J977="L","Light",J977="D","Dark")</f>
        <v>Dark</v>
      </c>
      <c r="P977" t="str">
        <f>_xlfn.XLOOKUP(C977,customers!$A$1:$A$1001,customers!$I$1:$I$1001,,0)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8">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 I978= "Rob", "Robusta", I978="Exc","Excelsa",I978="Ara","Arabica",I978="Lib", "Liberica")</f>
        <v>Robusta</v>
      </c>
      <c r="O978" t="str" cm="1">
        <f t="array" ref="O978">_xlfn.IFS(J978="M", "Medium",J978="L","Light",J978="D","Dark")</f>
        <v>Light</v>
      </c>
      <c r="P978" t="str">
        <f>_xlfn.XLOOKUP(C978,customers!$A$1:$A$1001,customers!$I$1:$I$1001,,0)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8">
        <f>INDEX(products!$A$1:$G$49,MATCH(orders!$D979,products!$A$1:$A$49,0),MATCH(orders!K$1,products!$A$1:$G$1,0))</f>
        <v>1</v>
      </c>
      <c r="L979" s="6">
        <f>INDEX(products!$A$1:$G$49,MATCH(orders!$D979,products!$A$1:$A$49,0),MATCH(orders!L$1,products!$A$1:$G$1,0))</f>
        <v>11.95</v>
      </c>
      <c r="M979" s="6">
        <f t="shared" si="15"/>
        <v>59.75</v>
      </c>
      <c r="N979" t="str" cm="1">
        <f t="array" ref="N979">_xlfn.IFS( I979= "Rob", "Robusta", I979="Exc","Excelsa",I979="Ara","Arabica",I979="Lib", "Liberica")</f>
        <v>Robusta</v>
      </c>
      <c r="O979" t="str" cm="1">
        <f t="array" ref="O979">_xlfn.IFS(J979="M", "Medium",J979="L","Light",J979="D","Dark")</f>
        <v>Light</v>
      </c>
      <c r="P979" t="str">
        <f>_xlfn.XLOOKUP(C979,customers!$A$1:$A$1001,customers!$I$1:$I$1001,,0)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8">
        <f>INDEX(products!$A$1:$G$49,MATCH(orders!$D980,products!$A$1:$A$49,0),MATCH(orders!K$1,products!$A$1:$G$1,0))</f>
        <v>0.5</v>
      </c>
      <c r="L980" s="6">
        <f>INDEX(products!$A$1:$G$49,MATCH(orders!$D980,products!$A$1:$A$49,0),MATCH(orders!L$1,products!$A$1:$G$1,0))</f>
        <v>7.77</v>
      </c>
      <c r="M980" s="6">
        <f t="shared" si="15"/>
        <v>23.31</v>
      </c>
      <c r="N980" t="str" cm="1">
        <f t="array" ref="N980">_xlfn.IFS( I980= "Rob", "Robusta", I980="Exc","Excelsa",I980="Ara","Arabica",I980="Lib", "Liberica")</f>
        <v>Arabica</v>
      </c>
      <c r="O980" t="str" cm="1">
        <f t="array" ref="O980">_xlfn.IFS(J980="M", "Medium",J980="L","Light",J980="D","Dark")</f>
        <v>Light</v>
      </c>
      <c r="P980" t="str">
        <f>_xlfn.XLOOKUP(C980,customers!$A$1:$A$1001,customers!$I$1:$I$1001,,0)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8">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 I981= "Rob", "Robusta", I981="Exc","Excelsa",I981="Ara","Arabica",I981="Lib", "Liberica")</f>
        <v>Robusta</v>
      </c>
      <c r="O981" t="str" cm="1">
        <f t="array" ref="O981">_xlfn.IFS(J981="M", "Medium",J981="L","Light",J981="D","Dark")</f>
        <v>Dark</v>
      </c>
      <c r="P981" t="str">
        <f>_xlfn.XLOOKUP(C981,customers!$A$1:$A$1001,customers!$I$1:$I$1001,,0)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8">
        <f>INDEX(products!$A$1:$G$49,MATCH(orders!$D982,products!$A$1:$A$49,0),MATCH(orders!K$1,products!$A$1:$G$1,0))</f>
        <v>2.5</v>
      </c>
      <c r="L982" s="6">
        <f>INDEX(products!$A$1:$G$49,MATCH(orders!$D982,products!$A$1:$A$49,0),MATCH(orders!L$1,products!$A$1:$G$1,0))</f>
        <v>27.945</v>
      </c>
      <c r="M982" s="6">
        <f t="shared" si="15"/>
        <v>167.67000000000002</v>
      </c>
      <c r="N982" t="str" cm="1">
        <f t="array" ref="N982">_xlfn.IFS( I982= "Rob", "Robusta", I982="Exc","Excelsa",I982="Ara","Arabica",I982="Lib", "Liberica")</f>
        <v>Excelsa</v>
      </c>
      <c r="O982" t="str" cm="1">
        <f t="array" ref="O982">_xlfn.IFS(J982="M", "Medium",J982="L","Light",J982="D","Dark")</f>
        <v>Dark</v>
      </c>
      <c r="P982" t="str">
        <f>_xlfn.XLOOKUP(C982,customers!$A$1:$A$1001,customers!$I$1:$I$1001,,0)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8">
        <f>INDEX(products!$A$1:$G$49,MATCH(orders!$D983,products!$A$1:$A$49,0),MATCH(orders!K$1,products!$A$1:$G$1,0))</f>
        <v>0.2</v>
      </c>
      <c r="L983" s="6">
        <f>INDEX(products!$A$1:$G$49,MATCH(orders!$D983,products!$A$1:$A$49,0),MATCH(orders!L$1,products!$A$1:$G$1,0))</f>
        <v>3.645</v>
      </c>
      <c r="M983" s="6">
        <f t="shared" si="15"/>
        <v>21.87</v>
      </c>
      <c r="N983" t="str" cm="1">
        <f t="array" ref="N983">_xlfn.IFS( I983= "Rob", "Robusta", I983="Exc","Excelsa",I983="Ara","Arabica",I983="Lib", "Liberica")</f>
        <v>Excelsa</v>
      </c>
      <c r="O983" t="str" cm="1">
        <f t="array" ref="O983">_xlfn.IFS(J983="M", "Medium",J983="L","Light",J983="D","Dark")</f>
        <v>Dark</v>
      </c>
      <c r="P983" t="str">
        <f>_xlfn.XLOOKUP(C983,customers!$A$1:$A$1001,customers!$I$1:$I$1001,,0)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8">
        <f>INDEX(products!$A$1:$G$49,MATCH(orders!$D984,products!$A$1:$A$49,0),MATCH(orders!K$1,products!$A$1:$G$1,0))</f>
        <v>1</v>
      </c>
      <c r="L984" s="6">
        <f>INDEX(products!$A$1:$G$49,MATCH(orders!$D984,products!$A$1:$A$49,0),MATCH(orders!L$1,products!$A$1:$G$1,0))</f>
        <v>11.95</v>
      </c>
      <c r="M984" s="6">
        <f t="shared" si="15"/>
        <v>23.9</v>
      </c>
      <c r="N984" t="str" cm="1">
        <f t="array" ref="N984">_xlfn.IFS( I984= "Rob", "Robusta", I984="Exc","Excelsa",I984="Ara","Arabica",I984="Lib", "Liberica")</f>
        <v>Robusta</v>
      </c>
      <c r="O984" t="str" cm="1">
        <f t="array" ref="O984">_xlfn.IFS(J984="M", "Medium",J984="L","Light",J984="D","Dark")</f>
        <v>Light</v>
      </c>
      <c r="P984" t="str">
        <f>_xlfn.XLOOKUP(C984,customers!$A$1:$A$1001,customers!$I$1:$I$1001,,0)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8">
        <f>INDEX(products!$A$1:$G$49,MATCH(orders!$D985,products!$A$1:$A$49,0),MATCH(orders!K$1,products!$A$1:$G$1,0))</f>
        <v>0.2</v>
      </c>
      <c r="L985" s="6">
        <f>INDEX(products!$A$1:$G$49,MATCH(orders!$D985,products!$A$1:$A$49,0),MATCH(orders!L$1,products!$A$1:$G$1,0))</f>
        <v>3.375</v>
      </c>
      <c r="M985" s="6">
        <f t="shared" si="15"/>
        <v>6.75</v>
      </c>
      <c r="N985" t="str" cm="1">
        <f t="array" ref="N985">_xlfn.IFS( I985= "Rob", "Robusta", I985="Exc","Excelsa",I985="Ara","Arabica",I985="Lib", "Liberica")</f>
        <v>Arabica</v>
      </c>
      <c r="O985" t="str" cm="1">
        <f t="array" ref="O985">_xlfn.IFS(J985="M", "Medium",J985="L","Light",J985="D","Dark")</f>
        <v>Medium</v>
      </c>
      <c r="P985" t="str">
        <f>_xlfn.XLOOKUP(C985,customers!$A$1:$A$1001,customers!$I$1:$I$1001,,0)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8">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 I986= "Rob", "Robusta", I986="Exc","Excelsa",I986="Ara","Arabica",I986="Lib", "Liberica")</f>
        <v>Excelsa</v>
      </c>
      <c r="O986" t="str" cm="1">
        <f t="array" ref="O986">_xlfn.IFS(J986="M", "Medium",J986="L","Light",J986="D","Dark")</f>
        <v>Medium</v>
      </c>
      <c r="P986" t="str">
        <f>_xlfn.XLOOKUP(C986,customers!$A$1:$A$1001,customers!$I$1:$I$1001,,0)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8">
        <f>INDEX(products!$A$1:$G$49,MATCH(orders!$D987,products!$A$1:$A$49,0),MATCH(orders!K$1,products!$A$1:$G$1,0))</f>
        <v>1</v>
      </c>
      <c r="L987" s="6">
        <f>INDEX(products!$A$1:$G$49,MATCH(orders!$D987,products!$A$1:$A$49,0),MATCH(orders!L$1,products!$A$1:$G$1,0))</f>
        <v>11.95</v>
      </c>
      <c r="M987" s="6">
        <f t="shared" si="15"/>
        <v>47.8</v>
      </c>
      <c r="N987" t="str" cm="1">
        <f t="array" ref="N987">_xlfn.IFS( I987= "Rob", "Robusta", I987="Exc","Excelsa",I987="Ara","Arabica",I987="Lib", "Liberica")</f>
        <v>Robusta</v>
      </c>
      <c r="O987" t="str" cm="1">
        <f t="array" ref="O987">_xlfn.IFS(J987="M", "Medium",J987="L","Light",J987="D","Dark")</f>
        <v>Light</v>
      </c>
      <c r="P987" t="str">
        <f>_xlfn.XLOOKUP(C987,customers!$A$1:$A$1001,customers!$I$1:$I$1001,,0)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8">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 I988= "Rob", "Robusta", I988="Exc","Excelsa",I988="Ara","Arabica",I988="Lib", "Liberica")</f>
        <v>Liberica</v>
      </c>
      <c r="O988" t="str" cm="1">
        <f t="array" ref="O988">_xlfn.IFS(J988="M", "Medium",J988="L","Light",J988="D","Dark")</f>
        <v>Medium</v>
      </c>
      <c r="P988" t="str">
        <f>_xlfn.XLOOKUP(C988,customers!$A$1:$A$1001,customers!$I$1:$I$1001,,0)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8">
        <f>INDEX(products!$A$1:$G$49,MATCH(orders!$D989,products!$A$1:$A$49,0),MATCH(orders!K$1,products!$A$1:$G$1,0))</f>
        <v>0.5</v>
      </c>
      <c r="L989" s="6">
        <f>INDEX(products!$A$1:$G$49,MATCH(orders!$D989,products!$A$1:$A$49,0),MATCH(orders!L$1,products!$A$1:$G$1,0))</f>
        <v>5.97</v>
      </c>
      <c r="M989" s="6">
        <f t="shared" si="15"/>
        <v>29.849999999999998</v>
      </c>
      <c r="N989" t="str" cm="1">
        <f t="array" ref="N989">_xlfn.IFS( I989= "Rob", "Robusta", I989="Exc","Excelsa",I989="Ara","Arabica",I989="Lib", "Liberica")</f>
        <v>Arabica</v>
      </c>
      <c r="O989" t="str" cm="1">
        <f t="array" ref="O989">_xlfn.IFS(J989="M", "Medium",J989="L","Light",J989="D","Dark")</f>
        <v>Dark</v>
      </c>
      <c r="P989" t="str">
        <f>_xlfn.XLOOKUP(C989,customers!$A$1:$A$1001,customers!$I$1:$I$1001,,0)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8">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 I990= "Rob", "Robusta", I990="Exc","Excelsa",I990="Ara","Arabica",I990="Lib", "Liberica")</f>
        <v>Robusta</v>
      </c>
      <c r="O990" t="str" cm="1">
        <f t="array" ref="O990">_xlfn.IFS(J990="M", "Medium",J990="L","Light",J990="D","Dark")</f>
        <v>Medium</v>
      </c>
      <c r="P990" t="str">
        <f>_xlfn.XLOOKUP(C990,customers!$A$1:$A$1001,customers!$I$1:$I$1001,,0)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8">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 I991= "Rob", "Robusta", I991="Exc","Excelsa",I991="Ara","Arabica",I991="Lib", "Liberica")</f>
        <v>Arabica</v>
      </c>
      <c r="O991" t="str" cm="1">
        <f t="array" ref="O991">_xlfn.IFS(J991="M", "Medium",J991="L","Light",J991="D","Dark")</f>
        <v>Medium</v>
      </c>
      <c r="P991" t="str">
        <f>_xlfn.XLOOKUP(C991,customers!$A$1:$A$1001,customers!$I$1:$I$1001,,0)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8">
        <f>INDEX(products!$A$1:$G$49,MATCH(orders!$D992,products!$A$1:$A$49,0),MATCH(orders!K$1,products!$A$1:$G$1,0))</f>
        <v>0.2</v>
      </c>
      <c r="L992" s="6">
        <f>INDEX(products!$A$1:$G$49,MATCH(orders!$D992,products!$A$1:$A$49,0),MATCH(orders!L$1,products!$A$1:$G$1,0))</f>
        <v>3.645</v>
      </c>
      <c r="M992" s="6">
        <f t="shared" si="15"/>
        <v>18.225000000000001</v>
      </c>
      <c r="N992" t="str" cm="1">
        <f t="array" ref="N992">_xlfn.IFS( I992= "Rob", "Robusta", I992="Exc","Excelsa",I992="Ara","Arabica",I992="Lib", "Liberica")</f>
        <v>Excelsa</v>
      </c>
      <c r="O992" t="str" cm="1">
        <f t="array" ref="O992">_xlfn.IFS(J992="M", "Medium",J992="L","Light",J992="D","Dark")</f>
        <v>Dark</v>
      </c>
      <c r="P992" t="str">
        <f>_xlfn.XLOOKUP(C992,customers!$A$1:$A$1001,customers!$I$1:$I$1001,,0)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8">
        <f>INDEX(products!$A$1:$G$49,MATCH(orders!$D993,products!$A$1:$A$49,0),MATCH(orders!K$1,products!$A$1:$G$1,0))</f>
        <v>0.5</v>
      </c>
      <c r="L993" s="6">
        <f>INDEX(products!$A$1:$G$49,MATCH(orders!$D993,products!$A$1:$A$49,0),MATCH(orders!L$1,products!$A$1:$G$1,0))</f>
        <v>7.77</v>
      </c>
      <c r="M993" s="6">
        <f t="shared" si="15"/>
        <v>15.54</v>
      </c>
      <c r="N993" t="str" cm="1">
        <f t="array" ref="N993">_xlfn.IFS( I993= "Rob", "Robusta", I993="Exc","Excelsa",I993="Ara","Arabica",I993="Lib", "Liberica")</f>
        <v>Liberica</v>
      </c>
      <c r="O993" t="str" cm="1">
        <f t="array" ref="O993">_xlfn.IFS(J993="M", "Medium",J993="L","Light",J993="D","Dark")</f>
        <v>Dark</v>
      </c>
      <c r="P993" t="str">
        <f>_xlfn.XLOOKUP(C993,customers!$A$1:$A$1001,customers!$I$1:$I$1001,,0)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8">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 I994= "Rob", "Robusta", I994="Exc","Excelsa",I994="Ara","Arabica",I994="Lib", "Liberica")</f>
        <v>Liberica</v>
      </c>
      <c r="O994" t="str" cm="1">
        <f t="array" ref="O994">_xlfn.IFS(J994="M", "Medium",J994="L","Light",J994="D","Dark")</f>
        <v>Light</v>
      </c>
      <c r="P994" t="str">
        <f>_xlfn.XLOOKUP(C994,customers!$A$1:$A$1001,customers!$I$1:$I$1001,,0)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8">
        <f>INDEX(products!$A$1:$G$49,MATCH(orders!$D995,products!$A$1:$A$49,0),MATCH(orders!K$1,products!$A$1:$G$1,0))</f>
        <v>1</v>
      </c>
      <c r="L995" s="6">
        <f>INDEX(products!$A$1:$G$49,MATCH(orders!$D995,products!$A$1:$A$49,0),MATCH(orders!L$1,products!$A$1:$G$1,0))</f>
        <v>12.95</v>
      </c>
      <c r="M995" s="6">
        <f t="shared" si="15"/>
        <v>77.699999999999989</v>
      </c>
      <c r="N995" t="str" cm="1">
        <f t="array" ref="N995">_xlfn.IFS( I995= "Rob", "Robusta", I995="Exc","Excelsa",I995="Ara","Arabica",I995="Lib", "Liberica")</f>
        <v>Arabica</v>
      </c>
      <c r="O995" t="str" cm="1">
        <f t="array" ref="O995">_xlfn.IFS(J995="M", "Medium",J995="L","Light",J995="D","Dark")</f>
        <v>Light</v>
      </c>
      <c r="P995" t="str">
        <f>_xlfn.XLOOKUP(C995,customers!$A$1:$A$1001,customers!$I$1:$I$1001,,0)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8">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 I996= "Rob", "Robusta", I996="Exc","Excelsa",I996="Ara","Arabica",I996="Lib", "Liberica")</f>
        <v>Arabica</v>
      </c>
      <c r="O996" t="str" cm="1">
        <f t="array" ref="O996">_xlfn.IFS(J996="M", "Medium",J996="L","Light",J996="D","Dark")</f>
        <v>Dark</v>
      </c>
      <c r="P996" t="str">
        <f>_xlfn.XLOOKUP(C996,customers!$A$1:$A$1001,customers!$I$1:$I$1001,,0)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8">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 I997= "Rob", "Robusta", I997="Exc","Excelsa",I997="Ara","Arabica",I997="Lib", "Liberica")</f>
        <v>Robusta</v>
      </c>
      <c r="O997" t="str" cm="1">
        <f t="array" ref="O997">_xlfn.IFS(J997="M", "Medium",J997="L","Light",J997="D","Dark")</f>
        <v>Light</v>
      </c>
      <c r="P997" t="str">
        <f>_xlfn.XLOOKUP(C997,customers!$A$1:$A$1001,customers!$I$1:$I$1001,,0)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8">
        <f>INDEX(products!$A$1:$G$49,MATCH(orders!$D998,products!$A$1:$A$49,0),MATCH(orders!K$1,products!$A$1:$G$1,0))</f>
        <v>0.5</v>
      </c>
      <c r="L998" s="6">
        <f>INDEX(products!$A$1:$G$49,MATCH(orders!$D998,products!$A$1:$A$49,0),MATCH(orders!L$1,products!$A$1:$G$1,0))</f>
        <v>5.97</v>
      </c>
      <c r="M998" s="6">
        <f t="shared" si="15"/>
        <v>29.849999999999998</v>
      </c>
      <c r="N998" t="str" cm="1">
        <f t="array" ref="N998">_xlfn.IFS( I998= "Rob", "Robusta", I998="Exc","Excelsa",I998="Ara","Arabica",I998="Lib", "Liberica")</f>
        <v>Robusta</v>
      </c>
      <c r="O998" t="str" cm="1">
        <f t="array" ref="O998">_xlfn.IFS(J998="M", "Medium",J998="L","Light",J998="D","Dark")</f>
        <v>Medium</v>
      </c>
      <c r="P998" t="str">
        <f>_xlfn.XLOOKUP(C998,customers!$A$1:$A$1001,customers!$I$1:$I$1001,,0)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8">
        <f>INDEX(products!$A$1:$G$49,MATCH(orders!$D999,products!$A$1:$A$49,0),MATCH(orders!K$1,products!$A$1:$G$1,0))</f>
        <v>0.5</v>
      </c>
      <c r="L999" s="6">
        <f>INDEX(products!$A$1:$G$49,MATCH(orders!$D999,products!$A$1:$A$49,0),MATCH(orders!L$1,products!$A$1:$G$1,0))</f>
        <v>6.75</v>
      </c>
      <c r="M999" s="6">
        <f t="shared" si="15"/>
        <v>27</v>
      </c>
      <c r="N999" t="str" cm="1">
        <f t="array" ref="N999">_xlfn.IFS( I999= "Rob", "Robusta", I999="Exc","Excelsa",I999="Ara","Arabica",I999="Lib", "Liberica")</f>
        <v>Arabica</v>
      </c>
      <c r="O999" t="str" cm="1">
        <f t="array" ref="O999">_xlfn.IFS(J999="M", "Medium",J999="L","Light",J999="D","Dark")</f>
        <v>Medium</v>
      </c>
      <c r="P999" t="str">
        <f>_xlfn.XLOOKUP(C999,customers!$A$1:$A$1001,customers!$I$1:$I$1001,,0)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8">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 I1000= "Rob", "Robusta", I1000="Exc","Excelsa",I1000="Ara","Arabica",I1000="Lib", "Liberica")</f>
        <v>Arabica</v>
      </c>
      <c r="O1000" t="str" cm="1">
        <f t="array" ref="O1000">_xlfn.IFS(J1000="M", "Medium",J1000="L","Light",J1000="D","Dark")</f>
        <v>Dark</v>
      </c>
      <c r="P1000" t="str">
        <f>_xlfn.XLOOKUP(C1000,customers!$A$1:$A$1001,customers!$I$1:$I$1001,,0)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8">
        <f>INDEX(products!$A$1:$G$49,MATCH(orders!$D1001,products!$A$1:$A$49,0),MATCH(orders!K$1,products!$A$1:$G$1,0))</f>
        <v>0.2</v>
      </c>
      <c r="L1001" s="6">
        <f>INDEX(products!$A$1:$G$49,MATCH(orders!$D1001,products!$A$1:$A$49,0),MATCH(orders!L$1,products!$A$1:$G$1,0))</f>
        <v>4.125</v>
      </c>
      <c r="M1001" s="6">
        <f t="shared" si="15"/>
        <v>12.375</v>
      </c>
      <c r="N1001" t="str" cm="1">
        <f t="array" ref="N1001">_xlfn.IFS( I1001= "Rob", "Robusta", I1001="Exc","Excelsa",I1001="Ara","Arabica",I1001="Lib", "Liberica")</f>
        <v>Excelsa</v>
      </c>
      <c r="O1001" t="str" cm="1">
        <f t="array" ref="O1001">_xlfn.IFS(J1001="M", "Medium",J1001="L","Light",J1001="D","Dark")</f>
        <v>Medium</v>
      </c>
      <c r="P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 sqref="B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CustomerBySales</vt:lpstr>
      <vt:lpstr>SalesByCountry</vt:lpstr>
      <vt:lpstr>TotalSales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Chaker Amine</cp:lastModifiedBy>
  <cp:revision/>
  <dcterms:created xsi:type="dcterms:W3CDTF">2022-11-26T09:51:45Z</dcterms:created>
  <dcterms:modified xsi:type="dcterms:W3CDTF">2025-01-12T14:37:26Z</dcterms:modified>
  <cp:category/>
  <cp:contentStatus/>
</cp:coreProperties>
</file>