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jnui\OneDrive\Bureau\Education\Infrastructure\"/>
    </mc:Choice>
  </mc:AlternateContent>
  <xr:revisionPtr revIDLastSave="0" documentId="13_ncr:1_{7F439C10-9412-465B-B4BF-19928E0947F7}" xr6:coauthVersionLast="47" xr6:coauthVersionMax="47" xr10:uidLastSave="{00000000-0000-0000-0000-000000000000}"/>
  <bookViews>
    <workbookView xWindow="-98" yWindow="-98" windowWidth="19396" windowHeight="11475" tabRatio="932" activeTab="2" xr2:uid="{00000000-000D-0000-FFFF-FFFF00000000}"/>
  </bookViews>
  <sheets>
    <sheet name="Notes" sheetId="1" r:id="rId1"/>
    <sheet name="NFP" sheetId="4" r:id="rId2"/>
    <sheet name="Unemployment Rate" sheetId="10" r:id="rId3"/>
    <sheet name="Claims" sheetId="7" r:id="rId4"/>
    <sheet name="ADP" sheetId="8" r:id="rId5"/>
    <sheet name="SPY" sheetId="5" r:id="rId6"/>
    <sheet name="Data" sheetId="9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28" i="4" l="1"/>
  <c r="D1028" i="4"/>
  <c r="B1028" i="4"/>
  <c r="E895" i="9"/>
  <c r="E894" i="9"/>
  <c r="E893" i="9"/>
  <c r="E892" i="9"/>
  <c r="E891" i="9"/>
  <c r="E890" i="9"/>
  <c r="E889" i="9"/>
  <c r="E888" i="9"/>
  <c r="E887" i="9"/>
  <c r="E886" i="9"/>
  <c r="E885" i="9"/>
  <c r="E884" i="9"/>
  <c r="E883" i="9"/>
  <c r="E882" i="9"/>
  <c r="E881" i="9"/>
  <c r="E880" i="9"/>
  <c r="E879" i="9"/>
  <c r="E878" i="9"/>
  <c r="E877" i="9"/>
  <c r="E876" i="9"/>
  <c r="E875" i="9"/>
  <c r="E874" i="9"/>
  <c r="E873" i="9"/>
  <c r="E872" i="9"/>
  <c r="E871" i="9"/>
  <c r="E870" i="9"/>
  <c r="E869" i="9"/>
  <c r="E868" i="9"/>
  <c r="E867" i="9"/>
  <c r="E866" i="9"/>
  <c r="E865" i="9"/>
  <c r="E864" i="9"/>
  <c r="E863" i="9"/>
  <c r="E862" i="9"/>
  <c r="E861" i="9"/>
  <c r="E860" i="9"/>
  <c r="E859" i="9"/>
  <c r="E858" i="9"/>
  <c r="E857" i="9"/>
  <c r="E856" i="9"/>
  <c r="E855" i="9"/>
  <c r="E854" i="9"/>
  <c r="E853" i="9"/>
  <c r="E852" i="9"/>
  <c r="E851" i="9"/>
  <c r="E850" i="9"/>
  <c r="E849" i="9"/>
  <c r="E848" i="9"/>
  <c r="E847" i="9"/>
  <c r="E846" i="9"/>
  <c r="E845" i="9"/>
  <c r="E844" i="9"/>
  <c r="E843" i="9"/>
  <c r="E842" i="9"/>
  <c r="E841" i="9"/>
  <c r="E840" i="9"/>
  <c r="E839" i="9"/>
  <c r="E838" i="9"/>
  <c r="E837" i="9"/>
  <c r="E836" i="9"/>
  <c r="E835" i="9"/>
  <c r="E834" i="9"/>
  <c r="E833" i="9"/>
  <c r="E832" i="9"/>
  <c r="E831" i="9"/>
  <c r="E830" i="9"/>
  <c r="E829" i="9"/>
  <c r="E828" i="9"/>
  <c r="E827" i="9"/>
  <c r="E826" i="9"/>
  <c r="E825" i="9"/>
  <c r="E824" i="9"/>
  <c r="E823" i="9"/>
  <c r="E822" i="9"/>
  <c r="E821" i="9"/>
  <c r="E820" i="9"/>
  <c r="E819" i="9"/>
  <c r="E818" i="9"/>
  <c r="E817" i="9"/>
  <c r="E816" i="9"/>
  <c r="E815" i="9"/>
  <c r="E814" i="9"/>
  <c r="E813" i="9"/>
  <c r="E812" i="9"/>
  <c r="E811" i="9"/>
  <c r="E810" i="9"/>
  <c r="E809" i="9"/>
  <c r="E808" i="9"/>
  <c r="E807" i="9"/>
  <c r="E806" i="9"/>
  <c r="E805" i="9"/>
  <c r="E804" i="9"/>
  <c r="E803" i="9"/>
  <c r="E802" i="9"/>
  <c r="E801" i="9"/>
  <c r="E800" i="9"/>
  <c r="E799" i="9"/>
  <c r="E798" i="9"/>
  <c r="E797" i="9"/>
  <c r="E796" i="9"/>
  <c r="E795" i="9"/>
  <c r="E794" i="9"/>
  <c r="E793" i="9"/>
  <c r="E792" i="9"/>
  <c r="E791" i="9"/>
  <c r="E790" i="9"/>
  <c r="E789" i="9"/>
  <c r="E788" i="9"/>
  <c r="E787" i="9"/>
  <c r="E786" i="9"/>
  <c r="E785" i="9"/>
  <c r="E784" i="9"/>
  <c r="E783" i="9"/>
  <c r="E782" i="9"/>
  <c r="E781" i="9"/>
  <c r="E780" i="9"/>
  <c r="E779" i="9"/>
  <c r="E778" i="9"/>
  <c r="E777" i="9"/>
  <c r="E776" i="9"/>
  <c r="E775" i="9"/>
  <c r="E774" i="9"/>
  <c r="E773" i="9"/>
  <c r="E772" i="9"/>
  <c r="E771" i="9"/>
  <c r="E770" i="9"/>
  <c r="E769" i="9"/>
  <c r="E768" i="9"/>
  <c r="E767" i="9"/>
  <c r="E766" i="9"/>
  <c r="E765" i="9"/>
  <c r="E764" i="9"/>
  <c r="E763" i="9"/>
  <c r="E762" i="9"/>
  <c r="E761" i="9"/>
  <c r="E760" i="9"/>
  <c r="E759" i="9"/>
  <c r="E758" i="9"/>
  <c r="E757" i="9"/>
  <c r="E756" i="9"/>
  <c r="E755" i="9"/>
  <c r="E754" i="9"/>
  <c r="E753" i="9"/>
  <c r="E752" i="9"/>
  <c r="E751" i="9"/>
  <c r="E750" i="9"/>
  <c r="E749" i="9"/>
  <c r="E748" i="9"/>
  <c r="E747" i="9"/>
  <c r="E746" i="9"/>
  <c r="E745" i="9"/>
  <c r="E744" i="9"/>
  <c r="E743" i="9"/>
  <c r="E742" i="9"/>
  <c r="E741" i="9"/>
  <c r="E740" i="9"/>
  <c r="E739" i="9"/>
  <c r="E738" i="9"/>
  <c r="E737" i="9"/>
  <c r="E736" i="9"/>
  <c r="E735" i="9"/>
  <c r="E734" i="9"/>
  <c r="E733" i="9"/>
  <c r="E732" i="9"/>
  <c r="E731" i="9"/>
  <c r="E730" i="9"/>
  <c r="E729" i="9"/>
  <c r="E728" i="9"/>
  <c r="E727" i="9"/>
  <c r="E726" i="9"/>
  <c r="E725" i="9"/>
  <c r="E724" i="9"/>
  <c r="E723" i="9"/>
  <c r="E722" i="9"/>
  <c r="E721" i="9"/>
  <c r="E720" i="9"/>
  <c r="E719" i="9"/>
  <c r="E718" i="9"/>
  <c r="E717" i="9"/>
  <c r="E716" i="9"/>
  <c r="E715" i="9"/>
  <c r="E714" i="9"/>
  <c r="E713" i="9"/>
  <c r="E712" i="9"/>
  <c r="E711" i="9"/>
  <c r="E710" i="9"/>
  <c r="E709" i="9"/>
  <c r="E708" i="9"/>
  <c r="E707" i="9"/>
  <c r="E706" i="9"/>
  <c r="E705" i="9"/>
  <c r="E704" i="9"/>
  <c r="E703" i="9"/>
  <c r="E702" i="9"/>
  <c r="E701" i="9"/>
  <c r="E700" i="9"/>
  <c r="E699" i="9"/>
  <c r="E698" i="9"/>
  <c r="E697" i="9"/>
  <c r="E696" i="9"/>
  <c r="E695" i="9"/>
  <c r="E694" i="9"/>
  <c r="E693" i="9"/>
  <c r="E692" i="9"/>
  <c r="E691" i="9"/>
  <c r="E690" i="9"/>
  <c r="E689" i="9"/>
  <c r="E688" i="9"/>
  <c r="E687" i="9"/>
  <c r="E686" i="9"/>
  <c r="E685" i="9"/>
  <c r="E684" i="9"/>
  <c r="E683" i="9"/>
  <c r="E682" i="9"/>
  <c r="E681" i="9"/>
  <c r="E680" i="9"/>
  <c r="E679" i="9"/>
  <c r="E678" i="9"/>
  <c r="E677" i="9"/>
  <c r="E676" i="9"/>
  <c r="E675" i="9"/>
  <c r="E674" i="9"/>
  <c r="E673" i="9"/>
  <c r="E672" i="9"/>
  <c r="E671" i="9"/>
  <c r="E670" i="9"/>
  <c r="E669" i="9"/>
  <c r="E668" i="9"/>
  <c r="E667" i="9"/>
  <c r="E666" i="9"/>
  <c r="E665" i="9"/>
  <c r="E664" i="9"/>
  <c r="E663" i="9"/>
  <c r="E662" i="9"/>
  <c r="E661" i="9"/>
  <c r="E660" i="9"/>
  <c r="E659" i="9"/>
  <c r="E658" i="9"/>
  <c r="E657" i="9"/>
  <c r="E656" i="9"/>
  <c r="E655" i="9"/>
  <c r="E654" i="9"/>
  <c r="E653" i="9"/>
  <c r="E652" i="9"/>
  <c r="E651" i="9"/>
  <c r="E650" i="9"/>
  <c r="E649" i="9"/>
  <c r="E648" i="9"/>
  <c r="E647" i="9"/>
  <c r="E646" i="9"/>
  <c r="E645" i="9"/>
  <c r="E644" i="9"/>
  <c r="E643" i="9"/>
  <c r="E642" i="9"/>
  <c r="E641" i="9"/>
  <c r="E640" i="9"/>
  <c r="E639" i="9"/>
  <c r="E638" i="9"/>
  <c r="E637" i="9"/>
  <c r="E636" i="9"/>
  <c r="E635" i="9"/>
  <c r="E634" i="9"/>
  <c r="E633" i="9"/>
  <c r="E632" i="9"/>
  <c r="E631" i="9"/>
  <c r="E630" i="9"/>
  <c r="E629" i="9"/>
  <c r="E628" i="9"/>
  <c r="E627" i="9"/>
  <c r="E626" i="9"/>
  <c r="E625" i="9"/>
  <c r="E624" i="9"/>
  <c r="E623" i="9"/>
  <c r="E622" i="9"/>
  <c r="E621" i="9"/>
  <c r="E620" i="9"/>
  <c r="E619" i="9"/>
  <c r="E618" i="9"/>
  <c r="E617" i="9"/>
  <c r="E616" i="9"/>
  <c r="E615" i="9"/>
  <c r="E614" i="9"/>
  <c r="E613" i="9"/>
  <c r="E612" i="9"/>
  <c r="E611" i="9"/>
  <c r="E610" i="9"/>
  <c r="E609" i="9"/>
  <c r="E608" i="9"/>
  <c r="E607" i="9"/>
  <c r="E606" i="9"/>
  <c r="E605" i="9"/>
  <c r="E604" i="9"/>
  <c r="E603" i="9"/>
  <c r="E602" i="9"/>
  <c r="E601" i="9"/>
  <c r="E600" i="9"/>
  <c r="E599" i="9"/>
  <c r="E598" i="9"/>
  <c r="E597" i="9"/>
  <c r="E596" i="9"/>
  <c r="E595" i="9"/>
  <c r="E594" i="9"/>
  <c r="E593" i="9"/>
  <c r="E592" i="9"/>
  <c r="E591" i="9"/>
  <c r="E590" i="9"/>
  <c r="E589" i="9"/>
  <c r="E588" i="9"/>
  <c r="E587" i="9"/>
  <c r="E586" i="9"/>
  <c r="E585" i="9"/>
  <c r="E584" i="9"/>
  <c r="E583" i="9"/>
  <c r="E582" i="9"/>
  <c r="E581" i="9"/>
  <c r="E580" i="9"/>
  <c r="E579" i="9"/>
  <c r="E578" i="9"/>
  <c r="E577" i="9"/>
  <c r="E576" i="9"/>
  <c r="E575" i="9"/>
  <c r="E574" i="9"/>
  <c r="E573" i="9"/>
  <c r="E572" i="9"/>
  <c r="E571" i="9"/>
  <c r="E570" i="9"/>
  <c r="E569" i="9"/>
  <c r="E568" i="9"/>
  <c r="E567" i="9"/>
  <c r="E566" i="9"/>
  <c r="E565" i="9"/>
  <c r="E564" i="9"/>
  <c r="E563" i="9"/>
  <c r="E562" i="9"/>
  <c r="E561" i="9"/>
  <c r="E560" i="9"/>
  <c r="E559" i="9"/>
  <c r="E558" i="9"/>
  <c r="E557" i="9"/>
  <c r="E556" i="9"/>
  <c r="E555" i="9"/>
  <c r="E554" i="9"/>
  <c r="E553" i="9"/>
  <c r="E552" i="9"/>
  <c r="E551" i="9"/>
  <c r="E550" i="9"/>
  <c r="E549" i="9"/>
  <c r="E548" i="9"/>
  <c r="E547" i="9"/>
  <c r="E546" i="9"/>
  <c r="E545" i="9"/>
  <c r="E544" i="9"/>
  <c r="E543" i="9"/>
  <c r="E542" i="9"/>
  <c r="E541" i="9"/>
  <c r="E540" i="9"/>
  <c r="E539" i="9"/>
  <c r="E538" i="9"/>
  <c r="E537" i="9"/>
  <c r="E536" i="9"/>
  <c r="E535" i="9"/>
  <c r="E534" i="9"/>
  <c r="E533" i="9"/>
  <c r="E532" i="9"/>
  <c r="E531" i="9"/>
  <c r="E530" i="9"/>
  <c r="E529" i="9"/>
  <c r="E528" i="9"/>
  <c r="E527" i="9"/>
  <c r="E526" i="9"/>
  <c r="E525" i="9"/>
  <c r="E524" i="9"/>
  <c r="E523" i="9"/>
  <c r="E522" i="9"/>
  <c r="E521" i="9"/>
  <c r="E520" i="9"/>
  <c r="E519" i="9"/>
  <c r="E518" i="9"/>
  <c r="E517" i="9"/>
  <c r="E516" i="9"/>
  <c r="E515" i="9"/>
  <c r="E514" i="9"/>
  <c r="E513" i="9"/>
  <c r="E512" i="9"/>
  <c r="E511" i="9"/>
  <c r="E510" i="9"/>
  <c r="E509" i="9"/>
  <c r="E508" i="9"/>
  <c r="E507" i="9"/>
  <c r="E506" i="9"/>
  <c r="E505" i="9"/>
  <c r="E504" i="9"/>
  <c r="E503" i="9"/>
  <c r="E502" i="9"/>
  <c r="E501" i="9"/>
  <c r="E500" i="9"/>
  <c r="E499" i="9"/>
  <c r="E498" i="9"/>
  <c r="E497" i="9"/>
  <c r="E496" i="9"/>
  <c r="E495" i="9"/>
  <c r="E494" i="9"/>
  <c r="E493" i="9"/>
  <c r="E492" i="9"/>
  <c r="E491" i="9"/>
  <c r="E490" i="9"/>
  <c r="E489" i="9"/>
  <c r="E488" i="9"/>
  <c r="E487" i="9"/>
  <c r="E486" i="9"/>
  <c r="E485" i="9"/>
  <c r="E484" i="9"/>
  <c r="E483" i="9"/>
  <c r="E482" i="9"/>
  <c r="E481" i="9"/>
  <c r="E480" i="9"/>
  <c r="E479" i="9"/>
  <c r="E478" i="9"/>
  <c r="E477" i="9"/>
  <c r="E476" i="9"/>
  <c r="E475" i="9"/>
  <c r="E474" i="9"/>
  <c r="E473" i="9"/>
  <c r="E472" i="9"/>
  <c r="E471" i="9"/>
  <c r="E470" i="9"/>
  <c r="E469" i="9"/>
  <c r="E468" i="9"/>
  <c r="E467" i="9"/>
  <c r="E466" i="9"/>
  <c r="E465" i="9"/>
  <c r="E464" i="9"/>
  <c r="E463" i="9"/>
  <c r="E462" i="9"/>
  <c r="E461" i="9"/>
  <c r="E460" i="9"/>
  <c r="E459" i="9"/>
  <c r="E458" i="9"/>
  <c r="E457" i="9"/>
  <c r="E456" i="9"/>
  <c r="E455" i="9"/>
  <c r="E454" i="9"/>
  <c r="E453" i="9"/>
  <c r="E452" i="9"/>
  <c r="E451" i="9"/>
  <c r="E450" i="9"/>
  <c r="E449" i="9"/>
  <c r="E448" i="9"/>
  <c r="E447" i="9"/>
  <c r="E446" i="9"/>
  <c r="E445" i="9"/>
  <c r="E444" i="9"/>
  <c r="E443" i="9"/>
  <c r="E442" i="9"/>
  <c r="E441" i="9"/>
  <c r="E440" i="9"/>
  <c r="E439" i="9"/>
  <c r="E438" i="9"/>
  <c r="E437" i="9"/>
  <c r="E436" i="9"/>
  <c r="E435" i="9"/>
  <c r="E434" i="9"/>
  <c r="E433" i="9"/>
  <c r="E432" i="9"/>
  <c r="E431" i="9"/>
  <c r="E430" i="9"/>
  <c r="E429" i="9"/>
  <c r="E428" i="9"/>
  <c r="E427" i="9"/>
  <c r="E426" i="9"/>
  <c r="E425" i="9"/>
  <c r="E424" i="9"/>
  <c r="E423" i="9"/>
  <c r="E422" i="9"/>
  <c r="E421" i="9"/>
  <c r="E420" i="9"/>
  <c r="E419" i="9"/>
  <c r="E418" i="9"/>
  <c r="E417" i="9"/>
  <c r="E416" i="9"/>
  <c r="E415" i="9"/>
  <c r="E414" i="9"/>
  <c r="E413" i="9"/>
  <c r="E412" i="9"/>
  <c r="E411" i="9"/>
  <c r="E410" i="9"/>
  <c r="E409" i="9"/>
  <c r="E408" i="9"/>
  <c r="E407" i="9"/>
  <c r="E406" i="9"/>
  <c r="E405" i="9"/>
  <c r="E404" i="9"/>
  <c r="E403" i="9"/>
  <c r="E402" i="9"/>
  <c r="E401" i="9"/>
  <c r="E400" i="9"/>
  <c r="E399" i="9"/>
  <c r="E398" i="9"/>
  <c r="E397" i="9"/>
  <c r="E396" i="9"/>
  <c r="E395" i="9"/>
  <c r="E394" i="9"/>
  <c r="E393" i="9"/>
  <c r="E392" i="9"/>
  <c r="E391" i="9"/>
  <c r="E390" i="9"/>
  <c r="E389" i="9"/>
  <c r="E388" i="9"/>
  <c r="E387" i="9"/>
  <c r="E386" i="9"/>
  <c r="E385" i="9"/>
  <c r="E384" i="9"/>
  <c r="E383" i="9"/>
  <c r="E382" i="9"/>
  <c r="E381" i="9"/>
  <c r="E380" i="9"/>
  <c r="E379" i="9"/>
  <c r="E378" i="9"/>
  <c r="E377" i="9"/>
  <c r="E376" i="9"/>
  <c r="E375" i="9"/>
  <c r="E374" i="9"/>
  <c r="E373" i="9"/>
  <c r="E372" i="9"/>
  <c r="E371" i="9"/>
  <c r="E370" i="9"/>
  <c r="E369" i="9"/>
  <c r="E368" i="9"/>
  <c r="E367" i="9"/>
  <c r="E366" i="9"/>
  <c r="E365" i="9"/>
  <c r="E364" i="9"/>
  <c r="E363" i="9"/>
  <c r="E362" i="9"/>
  <c r="E361" i="9"/>
  <c r="E360" i="9"/>
  <c r="E359" i="9"/>
  <c r="E358" i="9"/>
  <c r="E357" i="9"/>
  <c r="E356" i="9"/>
  <c r="E355" i="9"/>
  <c r="E354" i="9"/>
  <c r="E353" i="9"/>
  <c r="E352" i="9"/>
  <c r="E351" i="9"/>
  <c r="E350" i="9"/>
  <c r="E349" i="9"/>
  <c r="E348" i="9"/>
  <c r="E347" i="9"/>
  <c r="E346" i="9"/>
  <c r="E345" i="9"/>
  <c r="E344" i="9"/>
  <c r="E343" i="9"/>
  <c r="E342" i="9"/>
  <c r="E341" i="9"/>
  <c r="E340" i="9"/>
  <c r="E339" i="9"/>
  <c r="E338" i="9"/>
  <c r="E337" i="9"/>
  <c r="E336" i="9"/>
  <c r="E335" i="9"/>
  <c r="E334" i="9"/>
  <c r="E333" i="9"/>
  <c r="E332" i="9"/>
  <c r="E331" i="9"/>
  <c r="E330" i="9"/>
  <c r="E329" i="9"/>
  <c r="E328" i="9"/>
  <c r="E327" i="9"/>
  <c r="E326" i="9"/>
  <c r="E325" i="9"/>
  <c r="E324" i="9"/>
  <c r="E323" i="9"/>
  <c r="E322" i="9"/>
  <c r="E321" i="9"/>
  <c r="E320" i="9"/>
  <c r="E319" i="9"/>
  <c r="E318" i="9"/>
  <c r="E317" i="9"/>
  <c r="E316" i="9"/>
  <c r="E315" i="9"/>
  <c r="E314" i="9"/>
  <c r="E313" i="9"/>
  <c r="E312" i="9"/>
  <c r="E311" i="9"/>
  <c r="E310" i="9"/>
  <c r="E309" i="9"/>
  <c r="E308" i="9"/>
  <c r="E307" i="9"/>
  <c r="E306" i="9"/>
  <c r="E305" i="9"/>
  <c r="E304" i="9"/>
  <c r="E303" i="9"/>
  <c r="E302" i="9"/>
  <c r="E301" i="9"/>
  <c r="E300" i="9"/>
  <c r="E299" i="9"/>
  <c r="E298" i="9"/>
  <c r="E297" i="9"/>
  <c r="E296" i="9"/>
  <c r="E295" i="9"/>
  <c r="E294" i="9"/>
  <c r="E293" i="9"/>
  <c r="E292" i="9"/>
  <c r="E291" i="9"/>
  <c r="E290" i="9"/>
  <c r="E289" i="9"/>
  <c r="E288" i="9"/>
  <c r="E287" i="9"/>
  <c r="E286" i="9"/>
  <c r="E285" i="9"/>
  <c r="E284" i="9"/>
  <c r="E283" i="9"/>
  <c r="E282" i="9"/>
  <c r="E281" i="9"/>
  <c r="E280" i="9"/>
  <c r="E279" i="9"/>
  <c r="E278" i="9"/>
  <c r="E277" i="9"/>
  <c r="E276" i="9"/>
  <c r="E275" i="9"/>
  <c r="E274" i="9"/>
  <c r="E273" i="9"/>
  <c r="E272" i="9"/>
  <c r="E271" i="9"/>
  <c r="E270" i="9"/>
  <c r="E269" i="9"/>
  <c r="E268" i="9"/>
  <c r="E267" i="9"/>
  <c r="E266" i="9"/>
  <c r="E265" i="9"/>
  <c r="E264" i="9"/>
  <c r="E263" i="9"/>
  <c r="E262" i="9"/>
  <c r="E261" i="9"/>
  <c r="E260" i="9"/>
  <c r="E259" i="9"/>
  <c r="E258" i="9"/>
  <c r="E257" i="9"/>
  <c r="E256" i="9"/>
  <c r="E255" i="9"/>
  <c r="E254" i="9"/>
  <c r="E253" i="9"/>
  <c r="E252" i="9"/>
  <c r="E251" i="9"/>
  <c r="E250" i="9"/>
  <c r="E249" i="9"/>
  <c r="E248" i="9"/>
  <c r="E247" i="9"/>
  <c r="E246" i="9"/>
  <c r="E245" i="9"/>
  <c r="E244" i="9"/>
  <c r="E243" i="9"/>
  <c r="E242" i="9"/>
  <c r="E241" i="9"/>
  <c r="E240" i="9"/>
  <c r="E239" i="9"/>
  <c r="E238" i="9"/>
  <c r="E237" i="9"/>
  <c r="E236" i="9"/>
  <c r="E235" i="9"/>
  <c r="E234" i="9"/>
  <c r="E233" i="9"/>
  <c r="E232" i="9"/>
  <c r="E231" i="9"/>
  <c r="E230" i="9"/>
  <c r="E229" i="9"/>
  <c r="E228" i="9"/>
  <c r="E227" i="9"/>
  <c r="E226" i="9"/>
  <c r="E225" i="9"/>
  <c r="E224" i="9"/>
  <c r="E223" i="9"/>
  <c r="E222" i="9"/>
  <c r="E221" i="9"/>
  <c r="E220" i="9"/>
  <c r="E219" i="9"/>
  <c r="E218" i="9"/>
  <c r="E217" i="9"/>
  <c r="E216" i="9"/>
  <c r="E215" i="9"/>
  <c r="E214" i="9"/>
  <c r="E213" i="9"/>
  <c r="E212" i="9"/>
  <c r="E211" i="9"/>
  <c r="E210" i="9"/>
  <c r="E209" i="9"/>
  <c r="E208" i="9"/>
  <c r="E207" i="9"/>
  <c r="E206" i="9"/>
  <c r="E205" i="9"/>
  <c r="E204" i="9"/>
  <c r="E203" i="9"/>
  <c r="E202" i="9"/>
  <c r="E201" i="9"/>
  <c r="E200" i="9"/>
  <c r="E199" i="9"/>
  <c r="E198" i="9"/>
  <c r="E197" i="9"/>
  <c r="E196" i="9"/>
  <c r="E195" i="9"/>
  <c r="E194" i="9"/>
  <c r="E193" i="9"/>
  <c r="E192" i="9"/>
  <c r="E191" i="9"/>
  <c r="E190" i="9"/>
  <c r="E189" i="9"/>
  <c r="E188" i="9"/>
  <c r="E187" i="9"/>
  <c r="E186" i="9"/>
  <c r="E185" i="9"/>
  <c r="E184" i="9"/>
  <c r="E183" i="9"/>
  <c r="E182" i="9"/>
  <c r="E181" i="9"/>
  <c r="E180" i="9"/>
  <c r="E179" i="9"/>
  <c r="E178" i="9"/>
  <c r="E177" i="9"/>
  <c r="E176" i="9"/>
  <c r="E175" i="9"/>
  <c r="E174" i="9"/>
  <c r="E173" i="9"/>
  <c r="E172" i="9"/>
  <c r="E171" i="9"/>
  <c r="E170" i="9"/>
  <c r="E169" i="9"/>
  <c r="E168" i="9"/>
  <c r="E167" i="9"/>
  <c r="E166" i="9"/>
  <c r="E165" i="9"/>
  <c r="E164" i="9"/>
  <c r="E163" i="9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9" i="9"/>
  <c r="E148" i="9"/>
  <c r="E147" i="9"/>
  <c r="E146" i="9"/>
  <c r="E145" i="9"/>
  <c r="E144" i="9"/>
  <c r="E143" i="9"/>
  <c r="E142" i="9"/>
  <c r="E141" i="9"/>
  <c r="E140" i="9"/>
  <c r="E139" i="9"/>
  <c r="E138" i="9"/>
  <c r="E137" i="9"/>
  <c r="E136" i="9"/>
  <c r="E135" i="9"/>
  <c r="E134" i="9"/>
  <c r="E133" i="9"/>
  <c r="E132" i="9"/>
  <c r="E131" i="9"/>
  <c r="E130" i="9"/>
  <c r="E129" i="9"/>
  <c r="E128" i="9"/>
  <c r="E127" i="9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G283" i="8"/>
  <c r="E283" i="8"/>
  <c r="G282" i="8"/>
  <c r="E282" i="8"/>
  <c r="G281" i="8"/>
  <c r="E281" i="8"/>
  <c r="G280" i="8"/>
  <c r="E280" i="8"/>
  <c r="G279" i="8"/>
  <c r="E279" i="8"/>
  <c r="G278" i="8"/>
  <c r="E278" i="8"/>
  <c r="G277" i="8"/>
  <c r="E277" i="8"/>
  <c r="G276" i="8"/>
  <c r="E276" i="8"/>
  <c r="G275" i="8"/>
  <c r="E275" i="8"/>
  <c r="G274" i="8"/>
  <c r="E274" i="8"/>
  <c r="G273" i="8"/>
  <c r="E273" i="8"/>
  <c r="G272" i="8"/>
  <c r="E272" i="8"/>
  <c r="G271" i="8"/>
  <c r="E271" i="8"/>
  <c r="G270" i="8"/>
  <c r="E270" i="8"/>
  <c r="G269" i="8"/>
  <c r="E269" i="8"/>
  <c r="G268" i="8"/>
  <c r="E268" i="8"/>
  <c r="G267" i="8"/>
  <c r="E267" i="8"/>
  <c r="G266" i="8"/>
  <c r="E266" i="8"/>
  <c r="G265" i="8"/>
  <c r="E265" i="8"/>
  <c r="G264" i="8"/>
  <c r="E264" i="8"/>
  <c r="G263" i="8"/>
  <c r="E263" i="8"/>
  <c r="G262" i="8"/>
  <c r="E262" i="8"/>
  <c r="G261" i="8"/>
  <c r="G260" i="8"/>
  <c r="G259" i="8"/>
  <c r="E259" i="8"/>
  <c r="F259" i="8" s="1"/>
  <c r="G258" i="8"/>
  <c r="F258" i="8"/>
  <c r="E258" i="8"/>
  <c r="G257" i="8"/>
  <c r="E257" i="8"/>
  <c r="F257" i="8" s="1"/>
  <c r="G256" i="8"/>
  <c r="F256" i="8"/>
  <c r="E256" i="8"/>
  <c r="G255" i="8"/>
  <c r="E255" i="8"/>
  <c r="F255" i="8" s="1"/>
  <c r="G254" i="8"/>
  <c r="F254" i="8"/>
  <c r="E254" i="8"/>
  <c r="G253" i="8"/>
  <c r="E253" i="8"/>
  <c r="F253" i="8" s="1"/>
  <c r="G252" i="8"/>
  <c r="F252" i="8"/>
  <c r="E252" i="8"/>
  <c r="G251" i="8"/>
  <c r="E251" i="8"/>
  <c r="F251" i="8" s="1"/>
  <c r="G250" i="8"/>
  <c r="F250" i="8"/>
  <c r="E250" i="8"/>
  <c r="G249" i="8"/>
  <c r="E249" i="8"/>
  <c r="F249" i="8" s="1"/>
  <c r="G248" i="8"/>
  <c r="F248" i="8"/>
  <c r="E248" i="8"/>
  <c r="G247" i="8"/>
  <c r="E247" i="8"/>
  <c r="F247" i="8" s="1"/>
  <c r="G246" i="8"/>
  <c r="F246" i="8"/>
  <c r="E246" i="8"/>
  <c r="G245" i="8"/>
  <c r="E245" i="8"/>
  <c r="F245" i="8" s="1"/>
  <c r="G244" i="8"/>
  <c r="F244" i="8"/>
  <c r="E244" i="8"/>
  <c r="G243" i="8"/>
  <c r="E243" i="8"/>
  <c r="F243" i="8" s="1"/>
  <c r="G242" i="8"/>
  <c r="F242" i="8"/>
  <c r="E242" i="8"/>
  <c r="G241" i="8"/>
  <c r="E241" i="8"/>
  <c r="F241" i="8" s="1"/>
  <c r="G240" i="8"/>
  <c r="F240" i="8"/>
  <c r="E240" i="8"/>
  <c r="G239" i="8"/>
  <c r="E239" i="8"/>
  <c r="F239" i="8" s="1"/>
  <c r="G238" i="8"/>
  <c r="F238" i="8"/>
  <c r="E238" i="8"/>
  <c r="G237" i="8"/>
  <c r="E237" i="8"/>
  <c r="F237" i="8" s="1"/>
  <c r="G236" i="8"/>
  <c r="F236" i="8"/>
  <c r="E236" i="8"/>
  <c r="G235" i="8"/>
  <c r="E235" i="8"/>
  <c r="F235" i="8" s="1"/>
  <c r="G234" i="8"/>
  <c r="F234" i="8"/>
  <c r="E234" i="8"/>
  <c r="G233" i="8"/>
  <c r="E233" i="8"/>
  <c r="F233" i="8" s="1"/>
  <c r="G232" i="8"/>
  <c r="F232" i="8"/>
  <c r="E232" i="8"/>
  <c r="G231" i="8"/>
  <c r="E231" i="8"/>
  <c r="F231" i="8" s="1"/>
  <c r="G230" i="8"/>
  <c r="F230" i="8"/>
  <c r="E230" i="8"/>
  <c r="G229" i="8"/>
  <c r="E229" i="8"/>
  <c r="F229" i="8" s="1"/>
  <c r="G228" i="8"/>
  <c r="F228" i="8"/>
  <c r="E228" i="8"/>
  <c r="G227" i="8"/>
  <c r="E227" i="8"/>
  <c r="F227" i="8" s="1"/>
  <c r="G226" i="8"/>
  <c r="F226" i="8"/>
  <c r="E226" i="8"/>
  <c r="G225" i="8"/>
  <c r="E225" i="8"/>
  <c r="F225" i="8" s="1"/>
  <c r="G224" i="8"/>
  <c r="F224" i="8"/>
  <c r="E224" i="8"/>
  <c r="G223" i="8"/>
  <c r="E223" i="8"/>
  <c r="F223" i="8" s="1"/>
  <c r="G222" i="8"/>
  <c r="F222" i="8"/>
  <c r="E222" i="8"/>
  <c r="G221" i="8"/>
  <c r="E221" i="8"/>
  <c r="F221" i="8" s="1"/>
  <c r="G220" i="8"/>
  <c r="F220" i="8"/>
  <c r="E220" i="8"/>
  <c r="G219" i="8"/>
  <c r="E219" i="8"/>
  <c r="F219" i="8" s="1"/>
  <c r="G218" i="8"/>
  <c r="F218" i="8"/>
  <c r="E218" i="8"/>
  <c r="G217" i="8"/>
  <c r="E217" i="8"/>
  <c r="F217" i="8" s="1"/>
  <c r="G216" i="8"/>
  <c r="F216" i="8"/>
  <c r="E216" i="8"/>
  <c r="G215" i="8"/>
  <c r="E215" i="8"/>
  <c r="F215" i="8" s="1"/>
  <c r="G214" i="8"/>
  <c r="F214" i="8"/>
  <c r="E214" i="8"/>
  <c r="G213" i="8"/>
  <c r="E213" i="8"/>
  <c r="F213" i="8" s="1"/>
  <c r="G212" i="8"/>
  <c r="F212" i="8"/>
  <c r="E212" i="8"/>
  <c r="G211" i="8"/>
  <c r="E211" i="8"/>
  <c r="F211" i="8" s="1"/>
  <c r="G210" i="8"/>
  <c r="F210" i="8"/>
  <c r="E210" i="8"/>
  <c r="G209" i="8"/>
  <c r="E209" i="8"/>
  <c r="F209" i="8" s="1"/>
  <c r="G208" i="8"/>
  <c r="F208" i="8"/>
  <c r="E208" i="8"/>
  <c r="G207" i="8"/>
  <c r="E207" i="8"/>
  <c r="F207" i="8" s="1"/>
  <c r="G206" i="8"/>
  <c r="F206" i="8"/>
  <c r="E206" i="8"/>
  <c r="G205" i="8"/>
  <c r="E205" i="8"/>
  <c r="F205" i="8" s="1"/>
  <c r="G204" i="8"/>
  <c r="F204" i="8"/>
  <c r="E204" i="8"/>
  <c r="G203" i="8"/>
  <c r="E203" i="8"/>
  <c r="F203" i="8" s="1"/>
  <c r="G202" i="8"/>
  <c r="F202" i="8"/>
  <c r="E202" i="8"/>
  <c r="G201" i="8"/>
  <c r="E201" i="8"/>
  <c r="F201" i="8" s="1"/>
  <c r="G200" i="8"/>
  <c r="F200" i="8"/>
  <c r="E200" i="8"/>
  <c r="G199" i="8"/>
  <c r="E199" i="8"/>
  <c r="F199" i="8" s="1"/>
  <c r="G198" i="8"/>
  <c r="F198" i="8"/>
  <c r="E198" i="8"/>
  <c r="G197" i="8"/>
  <c r="E197" i="8"/>
  <c r="F197" i="8" s="1"/>
  <c r="G196" i="8"/>
  <c r="F196" i="8"/>
  <c r="E196" i="8"/>
  <c r="G195" i="8"/>
  <c r="E195" i="8"/>
  <c r="F195" i="8" s="1"/>
  <c r="G194" i="8"/>
  <c r="F194" i="8"/>
  <c r="E194" i="8"/>
  <c r="G193" i="8"/>
  <c r="E193" i="8"/>
  <c r="F193" i="8" s="1"/>
  <c r="G192" i="8"/>
  <c r="F192" i="8"/>
  <c r="E192" i="8"/>
  <c r="G191" i="8"/>
  <c r="E191" i="8"/>
  <c r="F191" i="8" s="1"/>
  <c r="G190" i="8"/>
  <c r="F190" i="8"/>
  <c r="E190" i="8"/>
  <c r="G189" i="8"/>
  <c r="E189" i="8"/>
  <c r="F189" i="8" s="1"/>
  <c r="G188" i="8"/>
  <c r="F188" i="8"/>
  <c r="E188" i="8"/>
  <c r="G187" i="8"/>
  <c r="E187" i="8"/>
  <c r="F187" i="8" s="1"/>
  <c r="G186" i="8"/>
  <c r="F186" i="8"/>
  <c r="E186" i="8"/>
  <c r="G185" i="8"/>
  <c r="E185" i="8"/>
  <c r="F185" i="8" s="1"/>
  <c r="G184" i="8"/>
  <c r="F184" i="8"/>
  <c r="E184" i="8"/>
  <c r="G183" i="8"/>
  <c r="E183" i="8"/>
  <c r="F183" i="8" s="1"/>
  <c r="G182" i="8"/>
  <c r="F182" i="8"/>
  <c r="E182" i="8"/>
  <c r="G181" i="8"/>
  <c r="E181" i="8"/>
  <c r="F181" i="8" s="1"/>
  <c r="G180" i="8"/>
  <c r="F180" i="8"/>
  <c r="E180" i="8"/>
  <c r="G179" i="8"/>
  <c r="E179" i="8"/>
  <c r="F179" i="8" s="1"/>
  <c r="G178" i="8"/>
  <c r="F178" i="8"/>
  <c r="E178" i="8"/>
  <c r="G177" i="8"/>
  <c r="E177" i="8"/>
  <c r="F177" i="8" s="1"/>
  <c r="G176" i="8"/>
  <c r="F176" i="8"/>
  <c r="E176" i="8"/>
  <c r="G175" i="8"/>
  <c r="E175" i="8"/>
  <c r="F175" i="8" s="1"/>
  <c r="G174" i="8"/>
  <c r="F174" i="8"/>
  <c r="E174" i="8"/>
  <c r="G173" i="8"/>
  <c r="E173" i="8"/>
  <c r="F173" i="8" s="1"/>
  <c r="G172" i="8"/>
  <c r="F172" i="8"/>
  <c r="E172" i="8"/>
  <c r="G171" i="8"/>
  <c r="E171" i="8"/>
  <c r="F171" i="8" s="1"/>
  <c r="G170" i="8"/>
  <c r="F170" i="8"/>
  <c r="E170" i="8"/>
  <c r="G169" i="8"/>
  <c r="E169" i="8"/>
  <c r="F169" i="8" s="1"/>
  <c r="G168" i="8"/>
  <c r="F168" i="8"/>
  <c r="E168" i="8"/>
  <c r="G167" i="8"/>
  <c r="E167" i="8"/>
  <c r="F167" i="8" s="1"/>
  <c r="G166" i="8"/>
  <c r="F166" i="8"/>
  <c r="E166" i="8"/>
  <c r="G165" i="8"/>
  <c r="E165" i="8"/>
  <c r="F165" i="8" s="1"/>
  <c r="G164" i="8"/>
  <c r="F164" i="8"/>
  <c r="E164" i="8"/>
  <c r="G163" i="8"/>
  <c r="E163" i="8"/>
  <c r="F163" i="8" s="1"/>
  <c r="G162" i="8"/>
  <c r="F162" i="8"/>
  <c r="E162" i="8"/>
  <c r="G161" i="8"/>
  <c r="E161" i="8"/>
  <c r="F161" i="8" s="1"/>
  <c r="G160" i="8"/>
  <c r="F160" i="8"/>
  <c r="E160" i="8"/>
  <c r="G159" i="8"/>
  <c r="E159" i="8"/>
  <c r="F159" i="8" s="1"/>
  <c r="G158" i="8"/>
  <c r="F158" i="8"/>
  <c r="E158" i="8"/>
  <c r="G157" i="8"/>
  <c r="E157" i="8"/>
  <c r="F157" i="8" s="1"/>
  <c r="G156" i="8"/>
  <c r="F156" i="8"/>
  <c r="E156" i="8"/>
  <c r="G155" i="8"/>
  <c r="E155" i="8"/>
  <c r="F155" i="8" s="1"/>
  <c r="G154" i="8"/>
  <c r="F154" i="8"/>
  <c r="E154" i="8"/>
  <c r="G153" i="8"/>
  <c r="E153" i="8"/>
  <c r="F153" i="8" s="1"/>
  <c r="G152" i="8"/>
  <c r="F152" i="8"/>
  <c r="E152" i="8"/>
  <c r="G151" i="8"/>
  <c r="E151" i="8"/>
  <c r="F151" i="8" s="1"/>
  <c r="G150" i="8"/>
  <c r="F150" i="8"/>
  <c r="E150" i="8"/>
  <c r="G149" i="8"/>
  <c r="E149" i="8"/>
  <c r="F149" i="8" s="1"/>
  <c r="G148" i="8"/>
  <c r="F148" i="8"/>
  <c r="E148" i="8"/>
  <c r="G147" i="8"/>
  <c r="E147" i="8"/>
  <c r="F147" i="8" s="1"/>
  <c r="G146" i="8"/>
  <c r="F146" i="8"/>
  <c r="E146" i="8"/>
  <c r="G145" i="8"/>
  <c r="E145" i="8"/>
  <c r="F145" i="8" s="1"/>
  <c r="G144" i="8"/>
  <c r="F144" i="8"/>
  <c r="E144" i="8"/>
  <c r="G143" i="8"/>
  <c r="E143" i="8"/>
  <c r="F143" i="8" s="1"/>
  <c r="G142" i="8"/>
  <c r="F142" i="8"/>
  <c r="E142" i="8"/>
  <c r="G141" i="8"/>
  <c r="E141" i="8"/>
  <c r="F141" i="8" s="1"/>
  <c r="G140" i="8"/>
  <c r="F140" i="8"/>
  <c r="E140" i="8"/>
  <c r="G139" i="8"/>
  <c r="E139" i="8"/>
  <c r="F139" i="8" s="1"/>
  <c r="G138" i="8"/>
  <c r="F138" i="8"/>
  <c r="E138" i="8"/>
  <c r="G137" i="8"/>
  <c r="E137" i="8"/>
  <c r="F137" i="8" s="1"/>
  <c r="G136" i="8"/>
  <c r="F136" i="8"/>
  <c r="E136" i="8"/>
  <c r="G135" i="8"/>
  <c r="E135" i="8"/>
  <c r="F135" i="8" s="1"/>
  <c r="G134" i="8"/>
  <c r="F134" i="8"/>
  <c r="E134" i="8"/>
  <c r="G133" i="8"/>
  <c r="E133" i="8"/>
  <c r="F133" i="8" s="1"/>
  <c r="G132" i="8"/>
  <c r="F132" i="8"/>
  <c r="E132" i="8"/>
  <c r="G131" i="8"/>
  <c r="E131" i="8"/>
  <c r="F131" i="8" s="1"/>
  <c r="G130" i="8"/>
  <c r="F130" i="8"/>
  <c r="E130" i="8"/>
  <c r="G129" i="8"/>
  <c r="E129" i="8"/>
  <c r="F129" i="8" s="1"/>
  <c r="G128" i="8"/>
  <c r="F128" i="8"/>
  <c r="E128" i="8"/>
  <c r="G127" i="8"/>
  <c r="E127" i="8"/>
  <c r="F127" i="8" s="1"/>
  <c r="G126" i="8"/>
  <c r="F126" i="8"/>
  <c r="E126" i="8"/>
  <c r="G125" i="8"/>
  <c r="E125" i="8"/>
  <c r="F125" i="8" s="1"/>
  <c r="G124" i="8"/>
  <c r="F124" i="8"/>
  <c r="E124" i="8"/>
  <c r="G123" i="8"/>
  <c r="E123" i="8"/>
  <c r="F123" i="8" s="1"/>
  <c r="G122" i="8"/>
  <c r="F122" i="8"/>
  <c r="E122" i="8"/>
  <c r="G121" i="8"/>
  <c r="E121" i="8"/>
  <c r="F121" i="8" s="1"/>
  <c r="G120" i="8"/>
  <c r="F120" i="8"/>
  <c r="E120" i="8"/>
  <c r="G119" i="8"/>
  <c r="E119" i="8"/>
  <c r="F119" i="8" s="1"/>
  <c r="G118" i="8"/>
  <c r="F118" i="8"/>
  <c r="E118" i="8"/>
  <c r="G117" i="8"/>
  <c r="E117" i="8"/>
  <c r="F117" i="8" s="1"/>
  <c r="G116" i="8"/>
  <c r="F116" i="8"/>
  <c r="E116" i="8"/>
  <c r="G115" i="8"/>
  <c r="E115" i="8"/>
  <c r="F115" i="8" s="1"/>
  <c r="G114" i="8"/>
  <c r="F114" i="8"/>
  <c r="E114" i="8"/>
  <c r="G113" i="8"/>
  <c r="E113" i="8"/>
  <c r="F113" i="8" s="1"/>
  <c r="G112" i="8"/>
  <c r="F112" i="8"/>
  <c r="E112" i="8"/>
  <c r="G111" i="8"/>
  <c r="E111" i="8"/>
  <c r="F111" i="8" s="1"/>
  <c r="G110" i="8"/>
  <c r="F110" i="8"/>
  <c r="E110" i="8"/>
  <c r="G109" i="8"/>
  <c r="E109" i="8"/>
  <c r="F109" i="8" s="1"/>
  <c r="G108" i="8"/>
  <c r="F108" i="8"/>
  <c r="E108" i="8"/>
  <c r="G107" i="8"/>
  <c r="E107" i="8"/>
  <c r="F107" i="8" s="1"/>
  <c r="G106" i="8"/>
  <c r="F106" i="8"/>
  <c r="E106" i="8"/>
  <c r="G105" i="8"/>
  <c r="E105" i="8"/>
  <c r="F105" i="8" s="1"/>
  <c r="G104" i="8"/>
  <c r="F104" i="8"/>
  <c r="E104" i="8"/>
  <c r="G103" i="8"/>
  <c r="E103" i="8"/>
  <c r="F103" i="8" s="1"/>
  <c r="G102" i="8"/>
  <c r="F102" i="8"/>
  <c r="E102" i="8"/>
  <c r="G101" i="8"/>
  <c r="E101" i="8"/>
  <c r="F101" i="8" s="1"/>
  <c r="G100" i="8"/>
  <c r="F100" i="8"/>
  <c r="E100" i="8"/>
  <c r="G99" i="8"/>
  <c r="E99" i="8"/>
  <c r="F99" i="8" s="1"/>
  <c r="G98" i="8"/>
  <c r="F98" i="8"/>
  <c r="E98" i="8"/>
  <c r="G97" i="8"/>
  <c r="E97" i="8"/>
  <c r="F97" i="8" s="1"/>
  <c r="G96" i="8"/>
  <c r="F96" i="8"/>
  <c r="E96" i="8"/>
  <c r="G95" i="8"/>
  <c r="E95" i="8"/>
  <c r="F95" i="8" s="1"/>
  <c r="G94" i="8"/>
  <c r="F94" i="8"/>
  <c r="E94" i="8"/>
  <c r="G93" i="8"/>
  <c r="E93" i="8"/>
  <c r="F93" i="8" s="1"/>
  <c r="G92" i="8"/>
  <c r="F92" i="8"/>
  <c r="E92" i="8"/>
  <c r="G91" i="8"/>
  <c r="E91" i="8"/>
  <c r="F91" i="8" s="1"/>
  <c r="G90" i="8"/>
  <c r="F90" i="8"/>
  <c r="E90" i="8"/>
  <c r="G89" i="8"/>
  <c r="E89" i="8"/>
  <c r="F89" i="8" s="1"/>
  <c r="G88" i="8"/>
  <c r="F88" i="8"/>
  <c r="E88" i="8"/>
  <c r="G87" i="8"/>
  <c r="E87" i="8"/>
  <c r="F87" i="8" s="1"/>
  <c r="G86" i="8"/>
  <c r="F86" i="8"/>
  <c r="E86" i="8"/>
  <c r="G85" i="8"/>
  <c r="E85" i="8"/>
  <c r="F85" i="8" s="1"/>
  <c r="G84" i="8"/>
  <c r="F84" i="8"/>
  <c r="E84" i="8"/>
  <c r="G83" i="8"/>
  <c r="E83" i="8"/>
  <c r="F83" i="8" s="1"/>
  <c r="G82" i="8"/>
  <c r="F82" i="8"/>
  <c r="E82" i="8"/>
  <c r="G81" i="8"/>
  <c r="E81" i="8"/>
  <c r="F81" i="8" s="1"/>
  <c r="G80" i="8"/>
  <c r="F80" i="8"/>
  <c r="E80" i="8"/>
  <c r="G79" i="8"/>
  <c r="E79" i="8"/>
  <c r="F79" i="8" s="1"/>
  <c r="G78" i="8"/>
  <c r="F78" i="8"/>
  <c r="E78" i="8"/>
  <c r="G77" i="8"/>
  <c r="E77" i="8"/>
  <c r="F77" i="8" s="1"/>
  <c r="G76" i="8"/>
  <c r="F76" i="8"/>
  <c r="E76" i="8"/>
  <c r="G75" i="8"/>
  <c r="E75" i="8"/>
  <c r="F75" i="8" s="1"/>
  <c r="G74" i="8"/>
  <c r="F74" i="8"/>
  <c r="E74" i="8"/>
  <c r="G73" i="8"/>
  <c r="E73" i="8"/>
  <c r="F73" i="8" s="1"/>
  <c r="G72" i="8"/>
  <c r="F72" i="8"/>
  <c r="E72" i="8"/>
  <c r="G71" i="8"/>
  <c r="E71" i="8"/>
  <c r="F71" i="8" s="1"/>
  <c r="G70" i="8"/>
  <c r="F70" i="8"/>
  <c r="E70" i="8"/>
  <c r="G69" i="8"/>
  <c r="E69" i="8"/>
  <c r="F69" i="8" s="1"/>
  <c r="G68" i="8"/>
  <c r="F68" i="8"/>
  <c r="E68" i="8"/>
  <c r="G67" i="8"/>
  <c r="E67" i="8"/>
  <c r="F67" i="8" s="1"/>
  <c r="G66" i="8"/>
  <c r="F66" i="8"/>
  <c r="E66" i="8"/>
  <c r="G65" i="8"/>
  <c r="E65" i="8"/>
  <c r="F65" i="8" s="1"/>
  <c r="G64" i="8"/>
  <c r="F64" i="8"/>
  <c r="E64" i="8"/>
  <c r="G63" i="8"/>
  <c r="E63" i="8"/>
  <c r="F63" i="8" s="1"/>
  <c r="G62" i="8"/>
  <c r="F62" i="8"/>
  <c r="E62" i="8"/>
  <c r="G61" i="8"/>
  <c r="E61" i="8"/>
  <c r="F61" i="8" s="1"/>
  <c r="G60" i="8"/>
  <c r="F60" i="8"/>
  <c r="E60" i="8"/>
  <c r="G59" i="8"/>
  <c r="E59" i="8"/>
  <c r="F59" i="8" s="1"/>
  <c r="G58" i="8"/>
  <c r="F58" i="8"/>
  <c r="E58" i="8"/>
  <c r="G57" i="8"/>
  <c r="E57" i="8"/>
  <c r="F57" i="8" s="1"/>
  <c r="G56" i="8"/>
  <c r="F56" i="8"/>
  <c r="E56" i="8"/>
  <c r="G55" i="8"/>
  <c r="E55" i="8"/>
  <c r="F55" i="8" s="1"/>
  <c r="G54" i="8"/>
  <c r="F54" i="8"/>
  <c r="E54" i="8"/>
  <c r="G53" i="8"/>
  <c r="E53" i="8"/>
  <c r="F53" i="8" s="1"/>
  <c r="G52" i="8"/>
  <c r="F52" i="8"/>
  <c r="E52" i="8"/>
  <c r="G51" i="8"/>
  <c r="E51" i="8"/>
  <c r="F51" i="8" s="1"/>
  <c r="G50" i="8"/>
  <c r="F50" i="8"/>
  <c r="E50" i="8"/>
  <c r="G49" i="8"/>
  <c r="E49" i="8"/>
  <c r="F49" i="8" s="1"/>
  <c r="G48" i="8"/>
  <c r="F48" i="8"/>
  <c r="E48" i="8"/>
  <c r="G47" i="8"/>
  <c r="E47" i="8"/>
  <c r="F47" i="8" s="1"/>
  <c r="G46" i="8"/>
  <c r="F46" i="8"/>
  <c r="E46" i="8"/>
  <c r="G45" i="8"/>
  <c r="E45" i="8"/>
  <c r="F45" i="8" s="1"/>
  <c r="G44" i="8"/>
  <c r="F44" i="8"/>
  <c r="E44" i="8"/>
  <c r="G43" i="8"/>
  <c r="E43" i="8"/>
  <c r="F43" i="8" s="1"/>
  <c r="G42" i="8"/>
  <c r="F42" i="8"/>
  <c r="E42" i="8"/>
  <c r="G41" i="8"/>
  <c r="E41" i="8"/>
  <c r="F41" i="8" s="1"/>
  <c r="G40" i="8"/>
  <c r="F40" i="8"/>
  <c r="E40" i="8"/>
  <c r="G39" i="8"/>
  <c r="E39" i="8"/>
  <c r="F39" i="8" s="1"/>
  <c r="G38" i="8"/>
  <c r="F38" i="8"/>
  <c r="E38" i="8"/>
  <c r="G37" i="8"/>
  <c r="E37" i="8"/>
  <c r="F37" i="8" s="1"/>
  <c r="G36" i="8"/>
  <c r="F36" i="8"/>
  <c r="E36" i="8"/>
  <c r="G35" i="8"/>
  <c r="E35" i="8"/>
  <c r="F35" i="8" s="1"/>
  <c r="G34" i="8"/>
  <c r="F34" i="8"/>
  <c r="E34" i="8"/>
  <c r="G33" i="8"/>
  <c r="E33" i="8"/>
  <c r="F33" i="8" s="1"/>
  <c r="G32" i="8"/>
  <c r="F32" i="8"/>
  <c r="E32" i="8"/>
  <c r="G31" i="8"/>
  <c r="E31" i="8"/>
  <c r="F31" i="8" s="1"/>
  <c r="G30" i="8"/>
  <c r="F30" i="8"/>
  <c r="E30" i="8"/>
  <c r="G29" i="8"/>
  <c r="E29" i="8"/>
  <c r="F29" i="8" s="1"/>
  <c r="G28" i="8"/>
  <c r="F28" i="8"/>
  <c r="E28" i="8"/>
  <c r="G27" i="8"/>
  <c r="E27" i="8"/>
  <c r="F27" i="8" s="1"/>
  <c r="G26" i="8"/>
  <c r="F26" i="8"/>
  <c r="E26" i="8"/>
  <c r="G25" i="8"/>
  <c r="E25" i="8"/>
  <c r="F25" i="8" s="1"/>
  <c r="G24" i="8"/>
  <c r="F24" i="8"/>
  <c r="E24" i="8"/>
  <c r="G23" i="8"/>
  <c r="E23" i="8"/>
  <c r="F23" i="8" s="1"/>
  <c r="G22" i="8"/>
  <c r="F22" i="8"/>
  <c r="E22" i="8"/>
  <c r="G21" i="8"/>
  <c r="E21" i="8"/>
  <c r="F21" i="8" s="1"/>
  <c r="G20" i="8"/>
  <c r="F20" i="8"/>
  <c r="E20" i="8"/>
  <c r="G19" i="8"/>
  <c r="E19" i="8"/>
  <c r="F19" i="8" s="1"/>
  <c r="G18" i="8"/>
  <c r="F18" i="8"/>
  <c r="E18" i="8"/>
  <c r="G17" i="8"/>
  <c r="E17" i="8"/>
  <c r="F17" i="8" s="1"/>
  <c r="G16" i="8"/>
  <c r="F16" i="8"/>
  <c r="E16" i="8"/>
  <c r="G15" i="8"/>
  <c r="E15" i="8"/>
  <c r="F15" i="8" s="1"/>
  <c r="G14" i="8"/>
  <c r="F14" i="8"/>
  <c r="E14" i="8"/>
  <c r="G13" i="8"/>
  <c r="E13" i="8"/>
  <c r="F13" i="8" s="1"/>
  <c r="G12" i="8"/>
  <c r="F12" i="8"/>
  <c r="E12" i="8"/>
  <c r="G11" i="8"/>
  <c r="E11" i="8"/>
  <c r="F11" i="8" s="1"/>
  <c r="G10" i="8"/>
  <c r="F10" i="8"/>
  <c r="E10" i="8"/>
  <c r="G9" i="8"/>
  <c r="E9" i="8"/>
  <c r="F9" i="8" s="1"/>
  <c r="G8" i="8"/>
  <c r="F8" i="8"/>
  <c r="E8" i="8"/>
  <c r="G7" i="8"/>
  <c r="E7" i="8"/>
  <c r="F7" i="8" s="1"/>
  <c r="E3005" i="7"/>
  <c r="G3004" i="7"/>
  <c r="E3004" i="7"/>
  <c r="G3003" i="7"/>
  <c r="E3003" i="7"/>
  <c r="G3002" i="7"/>
  <c r="E3002" i="7"/>
  <c r="G3001" i="7"/>
  <c r="E3001" i="7"/>
  <c r="G3000" i="7"/>
  <c r="E3000" i="7"/>
  <c r="G2999" i="7"/>
  <c r="E2999" i="7"/>
  <c r="C2999" i="7"/>
  <c r="C3000" i="7" s="1"/>
  <c r="C3001" i="7" s="1"/>
  <c r="C3002" i="7" s="1"/>
  <c r="C3003" i="7" s="1"/>
  <c r="C3004" i="7" s="1"/>
  <c r="C3005" i="7" s="1"/>
  <c r="C3006" i="7" s="1"/>
  <c r="G2998" i="7"/>
  <c r="E2998" i="7"/>
  <c r="G2997" i="7"/>
  <c r="E2997" i="7"/>
  <c r="G2996" i="7"/>
  <c r="E2996" i="7"/>
  <c r="G2995" i="7"/>
  <c r="E2995" i="7"/>
  <c r="G2994" i="7"/>
  <c r="E2994" i="7"/>
  <c r="G2993" i="7"/>
  <c r="E2993" i="7"/>
  <c r="G2992" i="7"/>
  <c r="E2992" i="7"/>
  <c r="G2991" i="7"/>
  <c r="E2991" i="7"/>
  <c r="G2990" i="7"/>
  <c r="E2990" i="7"/>
  <c r="G2989" i="7"/>
  <c r="E2989" i="7"/>
  <c r="G2988" i="7"/>
  <c r="E2988" i="7"/>
  <c r="G2987" i="7"/>
  <c r="E2987" i="7"/>
  <c r="G2986" i="7"/>
  <c r="E2986" i="7"/>
  <c r="G2985" i="7"/>
  <c r="E2985" i="7"/>
  <c r="G2984" i="7"/>
  <c r="E2984" i="7"/>
  <c r="G2983" i="7"/>
  <c r="E2983" i="7"/>
  <c r="G2982" i="7"/>
  <c r="E2982" i="7"/>
  <c r="G2981" i="7"/>
  <c r="E2981" i="7"/>
  <c r="G2980" i="7"/>
  <c r="E2980" i="7"/>
  <c r="G2979" i="7"/>
  <c r="E2979" i="7"/>
  <c r="G2978" i="7"/>
  <c r="E2978" i="7"/>
  <c r="G2977" i="7"/>
  <c r="E2977" i="7"/>
  <c r="G2976" i="7"/>
  <c r="E2976" i="7"/>
  <c r="G2975" i="7"/>
  <c r="E2975" i="7"/>
  <c r="G2974" i="7"/>
  <c r="E2974" i="7"/>
  <c r="G2973" i="7"/>
  <c r="E2973" i="7"/>
  <c r="G2972" i="7"/>
  <c r="E2972" i="7"/>
  <c r="G2971" i="7"/>
  <c r="E2971" i="7"/>
  <c r="G2970" i="7"/>
  <c r="E2970" i="7"/>
  <c r="G2969" i="7"/>
  <c r="E2969" i="7"/>
  <c r="G2968" i="7"/>
  <c r="E2968" i="7"/>
  <c r="G2967" i="7"/>
  <c r="E2967" i="7"/>
  <c r="G2966" i="7"/>
  <c r="E2966" i="7"/>
  <c r="G2965" i="7"/>
  <c r="E2965" i="7"/>
  <c r="G2964" i="7"/>
  <c r="E2964" i="7"/>
  <c r="G2963" i="7"/>
  <c r="E2963" i="7"/>
  <c r="G2962" i="7"/>
  <c r="E2962" i="7"/>
  <c r="G2961" i="7"/>
  <c r="E2961" i="7"/>
  <c r="G2960" i="7"/>
  <c r="E2960" i="7"/>
  <c r="G2959" i="7"/>
  <c r="E2959" i="7"/>
  <c r="G2958" i="7"/>
  <c r="E2958" i="7"/>
  <c r="G2957" i="7"/>
  <c r="E2957" i="7"/>
  <c r="G2956" i="7"/>
  <c r="E2956" i="7"/>
  <c r="G2955" i="7"/>
  <c r="E2955" i="7"/>
  <c r="G2954" i="7"/>
  <c r="E2954" i="7"/>
  <c r="G2953" i="7"/>
  <c r="E2953" i="7"/>
  <c r="G2952" i="7"/>
  <c r="E2952" i="7"/>
  <c r="G2951" i="7"/>
  <c r="E2951" i="7"/>
  <c r="G2950" i="7"/>
  <c r="E2950" i="7"/>
  <c r="G2949" i="7"/>
  <c r="E2949" i="7"/>
  <c r="G2948" i="7"/>
  <c r="E2948" i="7"/>
  <c r="G2947" i="7"/>
  <c r="E2947" i="7"/>
  <c r="G2946" i="7"/>
  <c r="E2946" i="7"/>
  <c r="G2945" i="7"/>
  <c r="E2945" i="7"/>
  <c r="G2944" i="7"/>
  <c r="E2944" i="7"/>
  <c r="G2943" i="7"/>
  <c r="E2943" i="7"/>
  <c r="G2942" i="7"/>
  <c r="E2942" i="7"/>
  <c r="G2941" i="7"/>
  <c r="E2941" i="7"/>
  <c r="G2940" i="7"/>
  <c r="E2940" i="7"/>
  <c r="G2939" i="7"/>
  <c r="E2939" i="7"/>
  <c r="G2938" i="7"/>
  <c r="E2938" i="7"/>
  <c r="G2937" i="7"/>
  <c r="E2937" i="7"/>
  <c r="G2936" i="7"/>
  <c r="E2936" i="7"/>
  <c r="G2935" i="7"/>
  <c r="E2935" i="7"/>
  <c r="G2934" i="7"/>
  <c r="E2934" i="7"/>
  <c r="G2933" i="7"/>
  <c r="E2933" i="7"/>
  <c r="G2932" i="7"/>
  <c r="E2932" i="7"/>
  <c r="G2931" i="7"/>
  <c r="E2931" i="7"/>
  <c r="G2930" i="7"/>
  <c r="E2930" i="7"/>
  <c r="G2929" i="7"/>
  <c r="E2929" i="7"/>
  <c r="G2928" i="7"/>
  <c r="E2928" i="7"/>
  <c r="G2927" i="7"/>
  <c r="E2927" i="7"/>
  <c r="G2926" i="7"/>
  <c r="E2926" i="7"/>
  <c r="G2925" i="7"/>
  <c r="E2925" i="7"/>
  <c r="G2924" i="7"/>
  <c r="E2924" i="7"/>
  <c r="G2923" i="7"/>
  <c r="E2923" i="7"/>
  <c r="G2922" i="7"/>
  <c r="E2922" i="7"/>
  <c r="G2921" i="7"/>
  <c r="E2921" i="7"/>
  <c r="G2920" i="7"/>
  <c r="E2920" i="7"/>
  <c r="G2919" i="7"/>
  <c r="E2919" i="7"/>
  <c r="G2918" i="7"/>
  <c r="E2918" i="7"/>
  <c r="G2917" i="7"/>
  <c r="E2917" i="7"/>
  <c r="G2916" i="7"/>
  <c r="E2916" i="7"/>
  <c r="G2915" i="7"/>
  <c r="E2915" i="7"/>
  <c r="G2914" i="7"/>
  <c r="E2914" i="7"/>
  <c r="G2913" i="7"/>
  <c r="E2913" i="7"/>
  <c r="G2912" i="7"/>
  <c r="E2912" i="7"/>
  <c r="G2911" i="7"/>
  <c r="E2911" i="7"/>
  <c r="G2910" i="7"/>
  <c r="E2910" i="7"/>
  <c r="G2909" i="7"/>
  <c r="E2909" i="7"/>
  <c r="G2908" i="7"/>
  <c r="E2908" i="7"/>
  <c r="G2907" i="7"/>
  <c r="E2907" i="7"/>
  <c r="G2906" i="7"/>
  <c r="E2906" i="7"/>
  <c r="G2905" i="7"/>
  <c r="E2905" i="7"/>
  <c r="G2904" i="7"/>
  <c r="E2904" i="7"/>
  <c r="G2903" i="7"/>
  <c r="E2903" i="7"/>
  <c r="G2902" i="7"/>
  <c r="E2902" i="7"/>
  <c r="G2901" i="7"/>
  <c r="E2901" i="7"/>
  <c r="G2900" i="7"/>
  <c r="E2900" i="7"/>
  <c r="G2899" i="7"/>
  <c r="E2899" i="7"/>
  <c r="G2898" i="7"/>
  <c r="E2898" i="7"/>
  <c r="G2897" i="7"/>
  <c r="E2897" i="7"/>
  <c r="G2896" i="7"/>
  <c r="E2896" i="7"/>
  <c r="G2895" i="7"/>
  <c r="E2895" i="7"/>
  <c r="G2894" i="7"/>
  <c r="E2894" i="7"/>
  <c r="G2893" i="7"/>
  <c r="E2893" i="7"/>
  <c r="G2892" i="7"/>
  <c r="E2892" i="7"/>
  <c r="G2891" i="7"/>
  <c r="E2891" i="7"/>
  <c r="G2890" i="7"/>
  <c r="E2890" i="7"/>
  <c r="G2889" i="7"/>
  <c r="E2889" i="7"/>
  <c r="G2888" i="7"/>
  <c r="E2888" i="7"/>
  <c r="G2887" i="7"/>
  <c r="E2887" i="7"/>
  <c r="G2886" i="7"/>
  <c r="E2886" i="7"/>
  <c r="G2885" i="7"/>
  <c r="E2885" i="7"/>
  <c r="G2884" i="7"/>
  <c r="E2884" i="7"/>
  <c r="G2883" i="7"/>
  <c r="E2883" i="7"/>
  <c r="G2882" i="7"/>
  <c r="E2882" i="7"/>
  <c r="G2881" i="7"/>
  <c r="E2881" i="7"/>
  <c r="G2880" i="7"/>
  <c r="E2880" i="7"/>
  <c r="G2879" i="7"/>
  <c r="E2879" i="7"/>
  <c r="G2878" i="7"/>
  <c r="E2878" i="7"/>
  <c r="G2877" i="7"/>
  <c r="E2877" i="7"/>
  <c r="G2876" i="7"/>
  <c r="E2876" i="7"/>
  <c r="G2875" i="7"/>
  <c r="E2875" i="7"/>
  <c r="G2874" i="7"/>
  <c r="E2874" i="7"/>
  <c r="G2873" i="7"/>
  <c r="E2873" i="7"/>
  <c r="G2872" i="7"/>
  <c r="E2872" i="7"/>
  <c r="G2871" i="7"/>
  <c r="E2871" i="7"/>
  <c r="G2870" i="7"/>
  <c r="E2870" i="7"/>
  <c r="G2869" i="7"/>
  <c r="E2869" i="7"/>
  <c r="G2868" i="7"/>
  <c r="E2868" i="7"/>
  <c r="G2867" i="7"/>
  <c r="E2867" i="7"/>
  <c r="G2866" i="7"/>
  <c r="E2866" i="7"/>
  <c r="G2865" i="7"/>
  <c r="E2865" i="7"/>
  <c r="G2864" i="7"/>
  <c r="E2864" i="7"/>
  <c r="G2863" i="7"/>
  <c r="E2863" i="7"/>
  <c r="G2862" i="7"/>
  <c r="E2862" i="7"/>
  <c r="G2861" i="7"/>
  <c r="E2861" i="7"/>
  <c r="G2860" i="7"/>
  <c r="E2860" i="7"/>
  <c r="G2859" i="7"/>
  <c r="E2859" i="7"/>
  <c r="G2858" i="7"/>
  <c r="E2858" i="7"/>
  <c r="G2857" i="7"/>
  <c r="E2857" i="7"/>
  <c r="G2856" i="7"/>
  <c r="E2856" i="7"/>
  <c r="G2855" i="7"/>
  <c r="E2855" i="7"/>
  <c r="G2854" i="7"/>
  <c r="E2854" i="7"/>
  <c r="G2853" i="7"/>
  <c r="E2853" i="7"/>
  <c r="G2852" i="7"/>
  <c r="E2852" i="7"/>
  <c r="G2851" i="7"/>
  <c r="E2851" i="7"/>
  <c r="G2850" i="7"/>
  <c r="E2850" i="7"/>
  <c r="G2849" i="7"/>
  <c r="E2849" i="7"/>
  <c r="G2848" i="7"/>
  <c r="E2848" i="7"/>
  <c r="G2847" i="7"/>
  <c r="E2847" i="7"/>
  <c r="G2846" i="7"/>
  <c r="E2846" i="7"/>
  <c r="G2845" i="7"/>
  <c r="E2845" i="7"/>
  <c r="G2844" i="7"/>
  <c r="E2844" i="7"/>
  <c r="G2843" i="7"/>
  <c r="E2843" i="7"/>
  <c r="G2842" i="7"/>
  <c r="E2842" i="7"/>
  <c r="G2841" i="7"/>
  <c r="E2841" i="7"/>
  <c r="G2840" i="7"/>
  <c r="E2840" i="7"/>
  <c r="G2839" i="7"/>
  <c r="E2839" i="7"/>
  <c r="G2838" i="7"/>
  <c r="E2838" i="7"/>
  <c r="G2837" i="7"/>
  <c r="E2837" i="7"/>
  <c r="G2836" i="7"/>
  <c r="E2836" i="7"/>
  <c r="G2835" i="7"/>
  <c r="E2835" i="7"/>
  <c r="G2834" i="7"/>
  <c r="E2834" i="7"/>
  <c r="G2833" i="7"/>
  <c r="E2833" i="7"/>
  <c r="G2832" i="7"/>
  <c r="E2832" i="7"/>
  <c r="G2831" i="7"/>
  <c r="E2831" i="7"/>
  <c r="G2830" i="7"/>
  <c r="E2830" i="7"/>
  <c r="G2829" i="7"/>
  <c r="E2829" i="7"/>
  <c r="G2828" i="7"/>
  <c r="E2828" i="7"/>
  <c r="G2827" i="7"/>
  <c r="E2827" i="7"/>
  <c r="G2826" i="7"/>
  <c r="E2826" i="7"/>
  <c r="G2825" i="7"/>
  <c r="E2825" i="7"/>
  <c r="G2824" i="7"/>
  <c r="E2824" i="7"/>
  <c r="G2823" i="7"/>
  <c r="E2823" i="7"/>
  <c r="G2822" i="7"/>
  <c r="E2822" i="7"/>
  <c r="G2821" i="7"/>
  <c r="E2821" i="7"/>
  <c r="G2820" i="7"/>
  <c r="E2820" i="7"/>
  <c r="G2819" i="7"/>
  <c r="E2819" i="7"/>
  <c r="G2818" i="7"/>
  <c r="E2818" i="7"/>
  <c r="G2817" i="7"/>
  <c r="E2817" i="7"/>
  <c r="G2816" i="7"/>
  <c r="E2816" i="7"/>
  <c r="G2815" i="7"/>
  <c r="E2815" i="7"/>
  <c r="G2814" i="7"/>
  <c r="E2814" i="7"/>
  <c r="G2813" i="7"/>
  <c r="E2813" i="7"/>
  <c r="G2812" i="7"/>
  <c r="E2812" i="7"/>
  <c r="G2811" i="7"/>
  <c r="E2811" i="7"/>
  <c r="G2810" i="7"/>
  <c r="E2810" i="7"/>
  <c r="G2809" i="7"/>
  <c r="E2809" i="7"/>
  <c r="G2808" i="7"/>
  <c r="E2808" i="7"/>
  <c r="G2807" i="7"/>
  <c r="E2807" i="7"/>
  <c r="G2806" i="7"/>
  <c r="E2806" i="7"/>
  <c r="G2805" i="7"/>
  <c r="E2805" i="7"/>
  <c r="G2804" i="7"/>
  <c r="E2804" i="7"/>
  <c r="G2803" i="7"/>
  <c r="E2803" i="7"/>
  <c r="G2802" i="7"/>
  <c r="E2802" i="7"/>
  <c r="G2801" i="7"/>
  <c r="E2801" i="7"/>
  <c r="G2800" i="7"/>
  <c r="E2800" i="7"/>
  <c r="G2799" i="7"/>
  <c r="E2799" i="7"/>
  <c r="G2798" i="7"/>
  <c r="E2798" i="7"/>
  <c r="G2797" i="7"/>
  <c r="E2797" i="7"/>
  <c r="G2796" i="7"/>
  <c r="E2796" i="7"/>
  <c r="G2795" i="7"/>
  <c r="E2795" i="7"/>
  <c r="G2794" i="7"/>
  <c r="E2794" i="7"/>
  <c r="G2793" i="7"/>
  <c r="E2793" i="7"/>
  <c r="G2792" i="7"/>
  <c r="E2792" i="7"/>
  <c r="G2791" i="7"/>
  <c r="E2791" i="7"/>
  <c r="G2790" i="7"/>
  <c r="E2790" i="7"/>
  <c r="G2789" i="7"/>
  <c r="E2789" i="7"/>
  <c r="G2788" i="7"/>
  <c r="E2788" i="7"/>
  <c r="G2787" i="7"/>
  <c r="E2787" i="7"/>
  <c r="G2786" i="7"/>
  <c r="E2786" i="7"/>
  <c r="G2785" i="7"/>
  <c r="E2785" i="7"/>
  <c r="G2784" i="7"/>
  <c r="E2784" i="7"/>
  <c r="G2783" i="7"/>
  <c r="E2783" i="7"/>
  <c r="G2782" i="7"/>
  <c r="E2782" i="7"/>
  <c r="G2781" i="7"/>
  <c r="E2781" i="7"/>
  <c r="G2780" i="7"/>
  <c r="E2780" i="7"/>
  <c r="G2779" i="7"/>
  <c r="E2779" i="7"/>
  <c r="G2778" i="7"/>
  <c r="E2778" i="7"/>
  <c r="G2777" i="7"/>
  <c r="E2777" i="7"/>
  <c r="G2776" i="7"/>
  <c r="E2776" i="7"/>
  <c r="G2775" i="7"/>
  <c r="E2775" i="7"/>
  <c r="G2774" i="7"/>
  <c r="E2774" i="7"/>
  <c r="G2773" i="7"/>
  <c r="E2773" i="7"/>
  <c r="G2772" i="7"/>
  <c r="E2772" i="7"/>
  <c r="G2771" i="7"/>
  <c r="E2771" i="7"/>
  <c r="G2770" i="7"/>
  <c r="E2770" i="7"/>
  <c r="G2769" i="7"/>
  <c r="E2769" i="7"/>
  <c r="G2768" i="7"/>
  <c r="E2768" i="7"/>
  <c r="G2767" i="7"/>
  <c r="E2767" i="7"/>
  <c r="G2766" i="7"/>
  <c r="E2766" i="7"/>
  <c r="G2765" i="7"/>
  <c r="E2765" i="7"/>
  <c r="G2764" i="7"/>
  <c r="E2764" i="7"/>
  <c r="G2763" i="7"/>
  <c r="E2763" i="7"/>
  <c r="G2762" i="7"/>
  <c r="E2762" i="7"/>
  <c r="G2761" i="7"/>
  <c r="E2761" i="7"/>
  <c r="G2760" i="7"/>
  <c r="E2760" i="7"/>
  <c r="G2759" i="7"/>
  <c r="E2759" i="7"/>
  <c r="G2758" i="7"/>
  <c r="E2758" i="7"/>
  <c r="G2757" i="7"/>
  <c r="E2757" i="7"/>
  <c r="G2756" i="7"/>
  <c r="E2756" i="7"/>
  <c r="G2755" i="7"/>
  <c r="E2755" i="7"/>
  <c r="G2754" i="7"/>
  <c r="E2754" i="7"/>
  <c r="G2753" i="7"/>
  <c r="E2753" i="7"/>
  <c r="G2752" i="7"/>
  <c r="E2752" i="7"/>
  <c r="G2751" i="7"/>
  <c r="E2751" i="7"/>
  <c r="G2750" i="7"/>
  <c r="E2750" i="7"/>
  <c r="G2749" i="7"/>
  <c r="E2749" i="7"/>
  <c r="G2748" i="7"/>
  <c r="E2748" i="7"/>
  <c r="G2747" i="7"/>
  <c r="E2747" i="7"/>
  <c r="G2746" i="7"/>
  <c r="E2746" i="7"/>
  <c r="G2745" i="7"/>
  <c r="E2745" i="7"/>
  <c r="G2744" i="7"/>
  <c r="E2744" i="7"/>
  <c r="G2743" i="7"/>
  <c r="E2743" i="7"/>
  <c r="G2742" i="7"/>
  <c r="E2742" i="7"/>
  <c r="G2741" i="7"/>
  <c r="E2741" i="7"/>
  <c r="G2740" i="7"/>
  <c r="E2740" i="7"/>
  <c r="G2739" i="7"/>
  <c r="E2739" i="7"/>
  <c r="G2738" i="7"/>
  <c r="E2738" i="7"/>
  <c r="G2737" i="7"/>
  <c r="E2737" i="7"/>
  <c r="G2736" i="7"/>
  <c r="E2736" i="7"/>
  <c r="G2735" i="7"/>
  <c r="E2735" i="7"/>
  <c r="G2734" i="7"/>
  <c r="E2734" i="7"/>
  <c r="G2733" i="7"/>
  <c r="E2733" i="7"/>
  <c r="G2732" i="7"/>
  <c r="E2732" i="7"/>
  <c r="G2731" i="7"/>
  <c r="E2731" i="7"/>
  <c r="G2730" i="7"/>
  <c r="E2730" i="7"/>
  <c r="G2729" i="7"/>
  <c r="E2729" i="7"/>
  <c r="G2728" i="7"/>
  <c r="E2728" i="7"/>
  <c r="G2727" i="7"/>
  <c r="E2727" i="7"/>
  <c r="G2726" i="7"/>
  <c r="E2726" i="7"/>
  <c r="G2725" i="7"/>
  <c r="E2725" i="7"/>
  <c r="G2724" i="7"/>
  <c r="E2724" i="7"/>
  <c r="G2723" i="7"/>
  <c r="E2723" i="7"/>
  <c r="G2722" i="7"/>
  <c r="E2722" i="7"/>
  <c r="G2721" i="7"/>
  <c r="E2721" i="7"/>
  <c r="G2720" i="7"/>
  <c r="E2720" i="7"/>
  <c r="G2719" i="7"/>
  <c r="E2719" i="7"/>
  <c r="G2718" i="7"/>
  <c r="E2718" i="7"/>
  <c r="G2717" i="7"/>
  <c r="E2717" i="7"/>
  <c r="G2716" i="7"/>
  <c r="E2716" i="7"/>
  <c r="G2715" i="7"/>
  <c r="E2715" i="7"/>
  <c r="G2714" i="7"/>
  <c r="E2714" i="7"/>
  <c r="G2713" i="7"/>
  <c r="E2713" i="7"/>
  <c r="G2712" i="7"/>
  <c r="E2712" i="7"/>
  <c r="G2711" i="7"/>
  <c r="E2711" i="7"/>
  <c r="G2710" i="7"/>
  <c r="E2710" i="7"/>
  <c r="G2709" i="7"/>
  <c r="E2709" i="7"/>
  <c r="G2708" i="7"/>
  <c r="E2708" i="7"/>
  <c r="G2707" i="7"/>
  <c r="E2707" i="7"/>
  <c r="G2706" i="7"/>
  <c r="E2706" i="7"/>
  <c r="G2705" i="7"/>
  <c r="E2705" i="7"/>
  <c r="G2704" i="7"/>
  <c r="E2704" i="7"/>
  <c r="G2703" i="7"/>
  <c r="E2703" i="7"/>
  <c r="G2702" i="7"/>
  <c r="E2702" i="7"/>
  <c r="G2701" i="7"/>
  <c r="E2701" i="7"/>
  <c r="G2700" i="7"/>
  <c r="E2700" i="7"/>
  <c r="G2699" i="7"/>
  <c r="E2699" i="7"/>
  <c r="G2698" i="7"/>
  <c r="E2698" i="7"/>
  <c r="G2697" i="7"/>
  <c r="E2697" i="7"/>
  <c r="G2696" i="7"/>
  <c r="E2696" i="7"/>
  <c r="G2695" i="7"/>
  <c r="E2695" i="7"/>
  <c r="G2694" i="7"/>
  <c r="E2694" i="7"/>
  <c r="G2693" i="7"/>
  <c r="E2693" i="7"/>
  <c r="G2692" i="7"/>
  <c r="E2692" i="7"/>
  <c r="G2691" i="7"/>
  <c r="E2691" i="7"/>
  <c r="G2690" i="7"/>
  <c r="E2690" i="7"/>
  <c r="G2689" i="7"/>
  <c r="E2689" i="7"/>
  <c r="G2688" i="7"/>
  <c r="E2688" i="7"/>
  <c r="G2687" i="7"/>
  <c r="E2687" i="7"/>
  <c r="G2686" i="7"/>
  <c r="E2686" i="7"/>
  <c r="G2685" i="7"/>
  <c r="E2685" i="7"/>
  <c r="G2684" i="7"/>
  <c r="E2684" i="7"/>
  <c r="G2683" i="7"/>
  <c r="E2683" i="7"/>
  <c r="G2682" i="7"/>
  <c r="E2682" i="7"/>
  <c r="G2681" i="7"/>
  <c r="E2681" i="7"/>
  <c r="G2680" i="7"/>
  <c r="E2680" i="7"/>
  <c r="G2679" i="7"/>
  <c r="E2679" i="7"/>
  <c r="G2678" i="7"/>
  <c r="E2678" i="7"/>
  <c r="G2677" i="7"/>
  <c r="E2677" i="7"/>
  <c r="G2676" i="7"/>
  <c r="E2676" i="7"/>
  <c r="G2675" i="7"/>
  <c r="E2675" i="7"/>
  <c r="G2674" i="7"/>
  <c r="E2674" i="7"/>
  <c r="G2673" i="7"/>
  <c r="E2673" i="7"/>
  <c r="G2672" i="7"/>
  <c r="E2672" i="7"/>
  <c r="G2671" i="7"/>
  <c r="E2671" i="7"/>
  <c r="G2670" i="7"/>
  <c r="E2670" i="7"/>
  <c r="G2669" i="7"/>
  <c r="E2669" i="7"/>
  <c r="G2668" i="7"/>
  <c r="E2668" i="7"/>
  <c r="G2667" i="7"/>
  <c r="E2667" i="7"/>
  <c r="G2666" i="7"/>
  <c r="E2666" i="7"/>
  <c r="G2665" i="7"/>
  <c r="E2665" i="7"/>
  <c r="G2664" i="7"/>
  <c r="E2664" i="7"/>
  <c r="G2663" i="7"/>
  <c r="E2663" i="7"/>
  <c r="G2662" i="7"/>
  <c r="E2662" i="7"/>
  <c r="G2661" i="7"/>
  <c r="E2661" i="7"/>
  <c r="G2660" i="7"/>
  <c r="E2660" i="7"/>
  <c r="G2659" i="7"/>
  <c r="E2659" i="7"/>
  <c r="G2658" i="7"/>
  <c r="E2658" i="7"/>
  <c r="G2657" i="7"/>
  <c r="E2657" i="7"/>
  <c r="G2656" i="7"/>
  <c r="E2656" i="7"/>
  <c r="G2655" i="7"/>
  <c r="E2655" i="7"/>
  <c r="G2654" i="7"/>
  <c r="E2654" i="7"/>
  <c r="G2653" i="7"/>
  <c r="E2653" i="7"/>
  <c r="G2652" i="7"/>
  <c r="E2652" i="7"/>
  <c r="G2651" i="7"/>
  <c r="E2651" i="7"/>
  <c r="G2650" i="7"/>
  <c r="E2650" i="7"/>
  <c r="G2649" i="7"/>
  <c r="E2649" i="7"/>
  <c r="G2648" i="7"/>
  <c r="E2648" i="7"/>
  <c r="G2647" i="7"/>
  <c r="E2647" i="7"/>
  <c r="G2646" i="7"/>
  <c r="E2646" i="7"/>
  <c r="G2645" i="7"/>
  <c r="E2645" i="7"/>
  <c r="G2644" i="7"/>
  <c r="E2644" i="7"/>
  <c r="G2643" i="7"/>
  <c r="E2643" i="7"/>
  <c r="G2642" i="7"/>
  <c r="E2642" i="7"/>
  <c r="G2641" i="7"/>
  <c r="E2641" i="7"/>
  <c r="G2640" i="7"/>
  <c r="E2640" i="7"/>
  <c r="G2639" i="7"/>
  <c r="E2639" i="7"/>
  <c r="G2638" i="7"/>
  <c r="E2638" i="7"/>
  <c r="G2637" i="7"/>
  <c r="E2637" i="7"/>
  <c r="G2636" i="7"/>
  <c r="E2636" i="7"/>
  <c r="G2635" i="7"/>
  <c r="E2635" i="7"/>
  <c r="G2634" i="7"/>
  <c r="E2634" i="7"/>
  <c r="G2633" i="7"/>
  <c r="E2633" i="7"/>
  <c r="G2632" i="7"/>
  <c r="E2632" i="7"/>
  <c r="G2631" i="7"/>
  <c r="E2631" i="7"/>
  <c r="G2630" i="7"/>
  <c r="E2630" i="7"/>
  <c r="G2629" i="7"/>
  <c r="E2629" i="7"/>
  <c r="G2628" i="7"/>
  <c r="E2628" i="7"/>
  <c r="G2627" i="7"/>
  <c r="E2627" i="7"/>
  <c r="G2626" i="7"/>
  <c r="E2626" i="7"/>
  <c r="G2625" i="7"/>
  <c r="E2625" i="7"/>
  <c r="G2624" i="7"/>
  <c r="E2624" i="7"/>
  <c r="G2623" i="7"/>
  <c r="E2623" i="7"/>
  <c r="G2622" i="7"/>
  <c r="E2622" i="7"/>
  <c r="G2621" i="7"/>
  <c r="E2621" i="7"/>
  <c r="G2620" i="7"/>
  <c r="E2620" i="7"/>
  <c r="G2619" i="7"/>
  <c r="E2619" i="7"/>
  <c r="G2618" i="7"/>
  <c r="E2618" i="7"/>
  <c r="G2617" i="7"/>
  <c r="E2617" i="7"/>
  <c r="G2616" i="7"/>
  <c r="E2616" i="7"/>
  <c r="G2615" i="7"/>
  <c r="E2615" i="7"/>
  <c r="G2614" i="7"/>
  <c r="E2614" i="7"/>
  <c r="G2613" i="7"/>
  <c r="E2613" i="7"/>
  <c r="G2612" i="7"/>
  <c r="E2612" i="7"/>
  <c r="G2611" i="7"/>
  <c r="E2611" i="7"/>
  <c r="G2610" i="7"/>
  <c r="E2610" i="7"/>
  <c r="G2609" i="7"/>
  <c r="E2609" i="7"/>
  <c r="G2608" i="7"/>
  <c r="E2608" i="7"/>
  <c r="G2607" i="7"/>
  <c r="E2607" i="7"/>
  <c r="G2606" i="7"/>
  <c r="E2606" i="7"/>
  <c r="G2605" i="7"/>
  <c r="E2605" i="7"/>
  <c r="G2604" i="7"/>
  <c r="E2604" i="7"/>
  <c r="G2603" i="7"/>
  <c r="E2603" i="7"/>
  <c r="G2602" i="7"/>
  <c r="E2602" i="7"/>
  <c r="G2601" i="7"/>
  <c r="E2601" i="7"/>
  <c r="G2600" i="7"/>
  <c r="E2600" i="7"/>
  <c r="G2599" i="7"/>
  <c r="E2599" i="7"/>
  <c r="G2598" i="7"/>
  <c r="E2598" i="7"/>
  <c r="G2597" i="7"/>
  <c r="E2597" i="7"/>
  <c r="G2596" i="7"/>
  <c r="E2596" i="7"/>
  <c r="G2595" i="7"/>
  <c r="E2595" i="7"/>
  <c r="G2594" i="7"/>
  <c r="E2594" i="7"/>
  <c r="G2593" i="7"/>
  <c r="E2593" i="7"/>
  <c r="G2592" i="7"/>
  <c r="E2592" i="7"/>
  <c r="G2591" i="7"/>
  <c r="E2591" i="7"/>
  <c r="G2590" i="7"/>
  <c r="E2590" i="7"/>
  <c r="G2589" i="7"/>
  <c r="E2589" i="7"/>
  <c r="G2588" i="7"/>
  <c r="E2588" i="7"/>
  <c r="G2587" i="7"/>
  <c r="E2587" i="7"/>
  <c r="G2586" i="7"/>
  <c r="E2586" i="7"/>
  <c r="G2585" i="7"/>
  <c r="E2585" i="7"/>
  <c r="G2584" i="7"/>
  <c r="E2584" i="7"/>
  <c r="G2583" i="7"/>
  <c r="E2583" i="7"/>
  <c r="G2582" i="7"/>
  <c r="E2582" i="7"/>
  <c r="G2581" i="7"/>
  <c r="E2581" i="7"/>
  <c r="G2580" i="7"/>
  <c r="E2580" i="7"/>
  <c r="G2579" i="7"/>
  <c r="E2579" i="7"/>
  <c r="G2578" i="7"/>
  <c r="E2578" i="7"/>
  <c r="G2577" i="7"/>
  <c r="E2577" i="7"/>
  <c r="G2576" i="7"/>
  <c r="E2576" i="7"/>
  <c r="G2575" i="7"/>
  <c r="E2575" i="7"/>
  <c r="G2574" i="7"/>
  <c r="E2574" i="7"/>
  <c r="G2573" i="7"/>
  <c r="E2573" i="7"/>
  <c r="G2572" i="7"/>
  <c r="E2572" i="7"/>
  <c r="G2571" i="7"/>
  <c r="E2571" i="7"/>
  <c r="G2570" i="7"/>
  <c r="E2570" i="7"/>
  <c r="G2569" i="7"/>
  <c r="E2569" i="7"/>
  <c r="G2568" i="7"/>
  <c r="E2568" i="7"/>
  <c r="G2567" i="7"/>
  <c r="E2567" i="7"/>
  <c r="G2566" i="7"/>
  <c r="E2566" i="7"/>
  <c r="G2565" i="7"/>
  <c r="E2565" i="7"/>
  <c r="G2564" i="7"/>
  <c r="E2564" i="7"/>
  <c r="G2563" i="7"/>
  <c r="E2563" i="7"/>
  <c r="G2562" i="7"/>
  <c r="E2562" i="7"/>
  <c r="G2561" i="7"/>
  <c r="E2561" i="7"/>
  <c r="G2560" i="7"/>
  <c r="E2560" i="7"/>
  <c r="G2559" i="7"/>
  <c r="E2559" i="7"/>
  <c r="G2558" i="7"/>
  <c r="E2558" i="7"/>
  <c r="G2557" i="7"/>
  <c r="E2557" i="7"/>
  <c r="G2556" i="7"/>
  <c r="E2556" i="7"/>
  <c r="G2555" i="7"/>
  <c r="E2555" i="7"/>
  <c r="G2554" i="7"/>
  <c r="E2554" i="7"/>
  <c r="G2553" i="7"/>
  <c r="E2553" i="7"/>
  <c r="G2552" i="7"/>
  <c r="E2552" i="7"/>
  <c r="G2551" i="7"/>
  <c r="E2551" i="7"/>
  <c r="G2550" i="7"/>
  <c r="E2550" i="7"/>
  <c r="G2549" i="7"/>
  <c r="E2549" i="7"/>
  <c r="G2548" i="7"/>
  <c r="E2548" i="7"/>
  <c r="G2547" i="7"/>
  <c r="E2547" i="7"/>
  <c r="G2546" i="7"/>
  <c r="E2546" i="7"/>
  <c r="G2545" i="7"/>
  <c r="E2545" i="7"/>
  <c r="G2544" i="7"/>
  <c r="E2544" i="7"/>
  <c r="G2543" i="7"/>
  <c r="E2543" i="7"/>
  <c r="G2542" i="7"/>
  <c r="E2542" i="7"/>
  <c r="G2541" i="7"/>
  <c r="E2541" i="7"/>
  <c r="G2540" i="7"/>
  <c r="E2540" i="7"/>
  <c r="G2539" i="7"/>
  <c r="E2539" i="7"/>
  <c r="G2538" i="7"/>
  <c r="E2538" i="7"/>
  <c r="G2537" i="7"/>
  <c r="E2537" i="7"/>
  <c r="G2536" i="7"/>
  <c r="E2536" i="7"/>
  <c r="G2535" i="7"/>
  <c r="E2535" i="7"/>
  <c r="G2534" i="7"/>
  <c r="E2534" i="7"/>
  <c r="G2533" i="7"/>
  <c r="E2533" i="7"/>
  <c r="G2532" i="7"/>
  <c r="E2532" i="7"/>
  <c r="G2531" i="7"/>
  <c r="E2531" i="7"/>
  <c r="G2530" i="7"/>
  <c r="E2530" i="7"/>
  <c r="G2529" i="7"/>
  <c r="E2529" i="7"/>
  <c r="G2528" i="7"/>
  <c r="E2528" i="7"/>
  <c r="G2527" i="7"/>
  <c r="E2527" i="7"/>
  <c r="G2526" i="7"/>
  <c r="E2526" i="7"/>
  <c r="G2525" i="7"/>
  <c r="E2525" i="7"/>
  <c r="G2524" i="7"/>
  <c r="E2524" i="7"/>
  <c r="G2523" i="7"/>
  <c r="E2523" i="7"/>
  <c r="G2522" i="7"/>
  <c r="E2522" i="7"/>
  <c r="G2521" i="7"/>
  <c r="E2521" i="7"/>
  <c r="G2520" i="7"/>
  <c r="E2520" i="7"/>
  <c r="G2519" i="7"/>
  <c r="E2519" i="7"/>
  <c r="G2518" i="7"/>
  <c r="E2518" i="7"/>
  <c r="G2517" i="7"/>
  <c r="E2517" i="7"/>
  <c r="G2516" i="7"/>
  <c r="E2516" i="7"/>
  <c r="G2515" i="7"/>
  <c r="E2515" i="7"/>
  <c r="G2514" i="7"/>
  <c r="E2514" i="7"/>
  <c r="G2513" i="7"/>
  <c r="E2513" i="7"/>
  <c r="G2512" i="7"/>
  <c r="E2512" i="7"/>
  <c r="G2511" i="7"/>
  <c r="E2511" i="7"/>
  <c r="G2510" i="7"/>
  <c r="E2510" i="7"/>
  <c r="G2509" i="7"/>
  <c r="E2509" i="7"/>
  <c r="G2508" i="7"/>
  <c r="E2508" i="7"/>
  <c r="G2507" i="7"/>
  <c r="E2507" i="7"/>
  <c r="G2506" i="7"/>
  <c r="E2506" i="7"/>
  <c r="G2505" i="7"/>
  <c r="E2505" i="7"/>
  <c r="G2504" i="7"/>
  <c r="E2504" i="7"/>
  <c r="G2503" i="7"/>
  <c r="E2503" i="7"/>
  <c r="G2502" i="7"/>
  <c r="E2502" i="7"/>
  <c r="G2501" i="7"/>
  <c r="E2501" i="7"/>
  <c r="G2500" i="7"/>
  <c r="E2500" i="7"/>
  <c r="G2499" i="7"/>
  <c r="E2499" i="7"/>
  <c r="G2498" i="7"/>
  <c r="E2498" i="7"/>
  <c r="G2497" i="7"/>
  <c r="E2497" i="7"/>
  <c r="G2496" i="7"/>
  <c r="E2496" i="7"/>
  <c r="G2495" i="7"/>
  <c r="E2495" i="7"/>
  <c r="G2494" i="7"/>
  <c r="E2494" i="7"/>
  <c r="G2493" i="7"/>
  <c r="E2493" i="7"/>
  <c r="G2492" i="7"/>
  <c r="E2492" i="7"/>
  <c r="G2491" i="7"/>
  <c r="E2491" i="7"/>
  <c r="G2490" i="7"/>
  <c r="E2490" i="7"/>
  <c r="G2489" i="7"/>
  <c r="E2489" i="7"/>
  <c r="G2488" i="7"/>
  <c r="E2488" i="7"/>
  <c r="G2487" i="7"/>
  <c r="E2487" i="7"/>
  <c r="G2486" i="7"/>
  <c r="E2486" i="7"/>
  <c r="G2485" i="7"/>
  <c r="E2485" i="7"/>
  <c r="G2484" i="7"/>
  <c r="E2484" i="7"/>
  <c r="G2483" i="7"/>
  <c r="E2483" i="7"/>
  <c r="G2482" i="7"/>
  <c r="E2482" i="7"/>
  <c r="G2481" i="7"/>
  <c r="E2481" i="7"/>
  <c r="G2480" i="7"/>
  <c r="E2480" i="7"/>
  <c r="G2479" i="7"/>
  <c r="E2479" i="7"/>
  <c r="G2478" i="7"/>
  <c r="E2478" i="7"/>
  <c r="G2477" i="7"/>
  <c r="E2477" i="7"/>
  <c r="G2476" i="7"/>
  <c r="E2476" i="7"/>
  <c r="G2475" i="7"/>
  <c r="E2475" i="7"/>
  <c r="G2474" i="7"/>
  <c r="E2474" i="7"/>
  <c r="G2473" i="7"/>
  <c r="E2473" i="7"/>
  <c r="G2472" i="7"/>
  <c r="E2472" i="7"/>
  <c r="G2471" i="7"/>
  <c r="E2471" i="7"/>
  <c r="G2470" i="7"/>
  <c r="E2470" i="7"/>
  <c r="G2469" i="7"/>
  <c r="E2469" i="7"/>
  <c r="G2468" i="7"/>
  <c r="E2468" i="7"/>
  <c r="G2467" i="7"/>
  <c r="E2467" i="7"/>
  <c r="G2466" i="7"/>
  <c r="E2466" i="7"/>
  <c r="G2465" i="7"/>
  <c r="E2465" i="7"/>
  <c r="G2464" i="7"/>
  <c r="E2464" i="7"/>
  <c r="G2463" i="7"/>
  <c r="E2463" i="7"/>
  <c r="G2462" i="7"/>
  <c r="E2462" i="7"/>
  <c r="G2461" i="7"/>
  <c r="E2461" i="7"/>
  <c r="G2460" i="7"/>
  <c r="E2460" i="7"/>
  <c r="G2459" i="7"/>
  <c r="E2459" i="7"/>
  <c r="G2458" i="7"/>
  <c r="E2458" i="7"/>
  <c r="G2457" i="7"/>
  <c r="E2457" i="7"/>
  <c r="G2456" i="7"/>
  <c r="E2456" i="7"/>
  <c r="G2455" i="7"/>
  <c r="E2455" i="7"/>
  <c r="G2454" i="7"/>
  <c r="E2454" i="7"/>
  <c r="G2453" i="7"/>
  <c r="E2453" i="7"/>
  <c r="G2452" i="7"/>
  <c r="E2452" i="7"/>
  <c r="G2451" i="7"/>
  <c r="E2451" i="7"/>
  <c r="G2450" i="7"/>
  <c r="E2450" i="7"/>
  <c r="G2449" i="7"/>
  <c r="E2449" i="7"/>
  <c r="G2448" i="7"/>
  <c r="E2448" i="7"/>
  <c r="G2447" i="7"/>
  <c r="E2447" i="7"/>
  <c r="G2446" i="7"/>
  <c r="E2446" i="7"/>
  <c r="G2445" i="7"/>
  <c r="E2445" i="7"/>
  <c r="G2444" i="7"/>
  <c r="E2444" i="7"/>
  <c r="G2443" i="7"/>
  <c r="E2443" i="7"/>
  <c r="G2442" i="7"/>
  <c r="E2442" i="7"/>
  <c r="G2441" i="7"/>
  <c r="E2441" i="7"/>
  <c r="G2440" i="7"/>
  <c r="E2440" i="7"/>
  <c r="G2439" i="7"/>
  <c r="E2439" i="7"/>
  <c r="G2438" i="7"/>
  <c r="E2438" i="7"/>
  <c r="G2437" i="7"/>
  <c r="E2437" i="7"/>
  <c r="G2436" i="7"/>
  <c r="E2436" i="7"/>
  <c r="G2435" i="7"/>
  <c r="E2435" i="7"/>
  <c r="G2434" i="7"/>
  <c r="E2434" i="7"/>
  <c r="G2433" i="7"/>
  <c r="E2433" i="7"/>
  <c r="G2432" i="7"/>
  <c r="E2432" i="7"/>
  <c r="G2431" i="7"/>
  <c r="E2431" i="7"/>
  <c r="G2430" i="7"/>
  <c r="E2430" i="7"/>
  <c r="G2429" i="7"/>
  <c r="E2429" i="7"/>
  <c r="G2428" i="7"/>
  <c r="E2428" i="7"/>
  <c r="G2427" i="7"/>
  <c r="E2427" i="7"/>
  <c r="G2426" i="7"/>
  <c r="E2426" i="7"/>
  <c r="G2425" i="7"/>
  <c r="E2425" i="7"/>
  <c r="G2424" i="7"/>
  <c r="E2424" i="7"/>
  <c r="G2423" i="7"/>
  <c r="E2423" i="7"/>
  <c r="G2422" i="7"/>
  <c r="E2422" i="7"/>
  <c r="G2421" i="7"/>
  <c r="E2421" i="7"/>
  <c r="G2420" i="7"/>
  <c r="E2420" i="7"/>
  <c r="G2419" i="7"/>
  <c r="E2419" i="7"/>
  <c r="G2418" i="7"/>
  <c r="E2418" i="7"/>
  <c r="G2417" i="7"/>
  <c r="E2417" i="7"/>
  <c r="G2416" i="7"/>
  <c r="E2416" i="7"/>
  <c r="G2415" i="7"/>
  <c r="E2415" i="7"/>
  <c r="G2414" i="7"/>
  <c r="E2414" i="7"/>
  <c r="G2413" i="7"/>
  <c r="E2413" i="7"/>
  <c r="G2412" i="7"/>
  <c r="E2412" i="7"/>
  <c r="G2411" i="7"/>
  <c r="E2411" i="7"/>
  <c r="G2410" i="7"/>
  <c r="E2410" i="7"/>
  <c r="G2409" i="7"/>
  <c r="E2409" i="7"/>
  <c r="G2408" i="7"/>
  <c r="E2408" i="7"/>
  <c r="G2407" i="7"/>
  <c r="E2407" i="7"/>
  <c r="G2406" i="7"/>
  <c r="E2406" i="7"/>
  <c r="G2405" i="7"/>
  <c r="E2405" i="7"/>
  <c r="G2404" i="7"/>
  <c r="E2404" i="7"/>
  <c r="G2403" i="7"/>
  <c r="E2403" i="7"/>
  <c r="G2402" i="7"/>
  <c r="E2402" i="7"/>
  <c r="G2401" i="7"/>
  <c r="E2401" i="7"/>
  <c r="G2400" i="7"/>
  <c r="E2400" i="7"/>
  <c r="G2399" i="7"/>
  <c r="E2399" i="7"/>
  <c r="G2398" i="7"/>
  <c r="E2398" i="7"/>
  <c r="G2397" i="7"/>
  <c r="E2397" i="7"/>
  <c r="G2396" i="7"/>
  <c r="E2396" i="7"/>
  <c r="G2395" i="7"/>
  <c r="E2395" i="7"/>
  <c r="G2394" i="7"/>
  <c r="E2394" i="7"/>
  <c r="G2393" i="7"/>
  <c r="E2393" i="7"/>
  <c r="G2392" i="7"/>
  <c r="E2392" i="7"/>
  <c r="G2391" i="7"/>
  <c r="E2391" i="7"/>
  <c r="G2390" i="7"/>
  <c r="E2390" i="7"/>
  <c r="G2389" i="7"/>
  <c r="E2389" i="7"/>
  <c r="G2388" i="7"/>
  <c r="E2388" i="7"/>
  <c r="G2387" i="7"/>
  <c r="E2387" i="7"/>
  <c r="G2386" i="7"/>
  <c r="E2386" i="7"/>
  <c r="G2385" i="7"/>
  <c r="E2385" i="7"/>
  <c r="G2384" i="7"/>
  <c r="E2384" i="7"/>
  <c r="G2383" i="7"/>
  <c r="E2383" i="7"/>
  <c r="G2382" i="7"/>
  <c r="E2382" i="7"/>
  <c r="G2381" i="7"/>
  <c r="E2381" i="7"/>
  <c r="G2380" i="7"/>
  <c r="E2380" i="7"/>
  <c r="G2379" i="7"/>
  <c r="E2379" i="7"/>
  <c r="G2378" i="7"/>
  <c r="E2378" i="7"/>
  <c r="G2377" i="7"/>
  <c r="E2377" i="7"/>
  <c r="G2376" i="7"/>
  <c r="E2376" i="7"/>
  <c r="G2375" i="7"/>
  <c r="E2375" i="7"/>
  <c r="G2374" i="7"/>
  <c r="E2374" i="7"/>
  <c r="G2373" i="7"/>
  <c r="E2373" i="7"/>
  <c r="G2372" i="7"/>
  <c r="E2372" i="7"/>
  <c r="G2371" i="7"/>
  <c r="E2371" i="7"/>
  <c r="G2370" i="7"/>
  <c r="E2370" i="7"/>
  <c r="G2369" i="7"/>
  <c r="E2369" i="7"/>
  <c r="G2368" i="7"/>
  <c r="E2368" i="7"/>
  <c r="G2367" i="7"/>
  <c r="E2367" i="7"/>
  <c r="G2366" i="7"/>
  <c r="E2366" i="7"/>
  <c r="G2365" i="7"/>
  <c r="E2365" i="7"/>
  <c r="G2364" i="7"/>
  <c r="E2364" i="7"/>
  <c r="G2363" i="7"/>
  <c r="E2363" i="7"/>
  <c r="G2362" i="7"/>
  <c r="E2362" i="7"/>
  <c r="G2361" i="7"/>
  <c r="E2361" i="7"/>
  <c r="G2360" i="7"/>
  <c r="E2360" i="7"/>
  <c r="G2359" i="7"/>
  <c r="E2359" i="7"/>
  <c r="G2358" i="7"/>
  <c r="E2358" i="7"/>
  <c r="G2357" i="7"/>
  <c r="E2357" i="7"/>
  <c r="G2356" i="7"/>
  <c r="E2356" i="7"/>
  <c r="G2355" i="7"/>
  <c r="E2355" i="7"/>
  <c r="G2354" i="7"/>
  <c r="E2354" i="7"/>
  <c r="G2353" i="7"/>
  <c r="E2353" i="7"/>
  <c r="G2352" i="7"/>
  <c r="E2352" i="7"/>
  <c r="G2351" i="7"/>
  <c r="E2351" i="7"/>
  <c r="G2350" i="7"/>
  <c r="E2350" i="7"/>
  <c r="G2349" i="7"/>
  <c r="E2349" i="7"/>
  <c r="G2348" i="7"/>
  <c r="E2348" i="7"/>
  <c r="G2347" i="7"/>
  <c r="E2347" i="7"/>
  <c r="G2346" i="7"/>
  <c r="E2346" i="7"/>
  <c r="G2345" i="7"/>
  <c r="E2345" i="7"/>
  <c r="G2344" i="7"/>
  <c r="E2344" i="7"/>
  <c r="G2343" i="7"/>
  <c r="E2343" i="7"/>
  <c r="G2342" i="7"/>
  <c r="E2342" i="7"/>
  <c r="G2341" i="7"/>
  <c r="E2341" i="7"/>
  <c r="G2340" i="7"/>
  <c r="E2340" i="7"/>
  <c r="G2339" i="7"/>
  <c r="E2339" i="7"/>
  <c r="G2338" i="7"/>
  <c r="E2338" i="7"/>
  <c r="G2337" i="7"/>
  <c r="E2337" i="7"/>
  <c r="G2336" i="7"/>
  <c r="E2336" i="7"/>
  <c r="G2335" i="7"/>
  <c r="E2335" i="7"/>
  <c r="G2334" i="7"/>
  <c r="E2334" i="7"/>
  <c r="G2333" i="7"/>
  <c r="E2333" i="7"/>
  <c r="G2332" i="7"/>
  <c r="E2332" i="7"/>
  <c r="G2331" i="7"/>
  <c r="E2331" i="7"/>
  <c r="G2330" i="7"/>
  <c r="E2330" i="7"/>
  <c r="G2329" i="7"/>
  <c r="E2329" i="7"/>
  <c r="G2328" i="7"/>
  <c r="E2328" i="7"/>
  <c r="G2327" i="7"/>
  <c r="E2327" i="7"/>
  <c r="G2326" i="7"/>
  <c r="E2326" i="7"/>
  <c r="G2325" i="7"/>
  <c r="E2325" i="7"/>
  <c r="G2324" i="7"/>
  <c r="E2324" i="7"/>
  <c r="G2323" i="7"/>
  <c r="E2323" i="7"/>
  <c r="G2322" i="7"/>
  <c r="E2322" i="7"/>
  <c r="G2321" i="7"/>
  <c r="E2321" i="7"/>
  <c r="G2320" i="7"/>
  <c r="E2320" i="7"/>
  <c r="G2319" i="7"/>
  <c r="E2319" i="7"/>
  <c r="G2318" i="7"/>
  <c r="E2318" i="7"/>
  <c r="G2317" i="7"/>
  <c r="E2317" i="7"/>
  <c r="G2316" i="7"/>
  <c r="E2316" i="7"/>
  <c r="G2315" i="7"/>
  <c r="E2315" i="7"/>
  <c r="G2314" i="7"/>
  <c r="E2314" i="7"/>
  <c r="G2313" i="7"/>
  <c r="E2313" i="7"/>
  <c r="G2312" i="7"/>
  <c r="E2312" i="7"/>
  <c r="G2311" i="7"/>
  <c r="E2311" i="7"/>
  <c r="G2310" i="7"/>
  <c r="E2310" i="7"/>
  <c r="G2309" i="7"/>
  <c r="E2309" i="7"/>
  <c r="G2308" i="7"/>
  <c r="E2308" i="7"/>
  <c r="G2307" i="7"/>
  <c r="E2307" i="7"/>
  <c r="G2306" i="7"/>
  <c r="E2306" i="7"/>
  <c r="G2305" i="7"/>
  <c r="E2305" i="7"/>
  <c r="G2304" i="7"/>
  <c r="E2304" i="7"/>
  <c r="G2303" i="7"/>
  <c r="E2303" i="7"/>
  <c r="G2302" i="7"/>
  <c r="E2302" i="7"/>
  <c r="G2301" i="7"/>
  <c r="E2301" i="7"/>
  <c r="G2300" i="7"/>
  <c r="E2300" i="7"/>
  <c r="G2299" i="7"/>
  <c r="E2299" i="7"/>
  <c r="G2298" i="7"/>
  <c r="E2298" i="7"/>
  <c r="G2297" i="7"/>
  <c r="E2297" i="7"/>
  <c r="G2296" i="7"/>
  <c r="E2296" i="7"/>
  <c r="G2295" i="7"/>
  <c r="E2295" i="7"/>
  <c r="G2294" i="7"/>
  <c r="E2294" i="7"/>
  <c r="G2293" i="7"/>
  <c r="E2293" i="7"/>
  <c r="G2292" i="7"/>
  <c r="E2292" i="7"/>
  <c r="G2291" i="7"/>
  <c r="E2291" i="7"/>
  <c r="G2290" i="7"/>
  <c r="E2290" i="7"/>
  <c r="G2289" i="7"/>
  <c r="E2289" i="7"/>
  <c r="G2288" i="7"/>
  <c r="E2288" i="7"/>
  <c r="G2287" i="7"/>
  <c r="E2287" i="7"/>
  <c r="G2286" i="7"/>
  <c r="E2286" i="7"/>
  <c r="G2285" i="7"/>
  <c r="E2285" i="7"/>
  <c r="G2284" i="7"/>
  <c r="E2284" i="7"/>
  <c r="G2283" i="7"/>
  <c r="E2283" i="7"/>
  <c r="G2282" i="7"/>
  <c r="E2282" i="7"/>
  <c r="G2281" i="7"/>
  <c r="E2281" i="7"/>
  <c r="G2280" i="7"/>
  <c r="E2280" i="7"/>
  <c r="G2279" i="7"/>
  <c r="E2279" i="7"/>
  <c r="G2278" i="7"/>
  <c r="E2278" i="7"/>
  <c r="G2277" i="7"/>
  <c r="E2277" i="7"/>
  <c r="G2276" i="7"/>
  <c r="E2276" i="7"/>
  <c r="G2275" i="7"/>
  <c r="E2275" i="7"/>
  <c r="G2274" i="7"/>
  <c r="E2274" i="7"/>
  <c r="G2273" i="7"/>
  <c r="E2273" i="7"/>
  <c r="G2272" i="7"/>
  <c r="E2272" i="7"/>
  <c r="G2271" i="7"/>
  <c r="E2271" i="7"/>
  <c r="G2270" i="7"/>
  <c r="E2270" i="7"/>
  <c r="G2269" i="7"/>
  <c r="E2269" i="7"/>
  <c r="G2268" i="7"/>
  <c r="E2268" i="7"/>
  <c r="G2267" i="7"/>
  <c r="E2267" i="7"/>
  <c r="G2266" i="7"/>
  <c r="E2266" i="7"/>
  <c r="G2265" i="7"/>
  <c r="E2265" i="7"/>
  <c r="G2264" i="7"/>
  <c r="E2264" i="7"/>
  <c r="G2263" i="7"/>
  <c r="E2263" i="7"/>
  <c r="G2262" i="7"/>
  <c r="E2262" i="7"/>
  <c r="G2261" i="7"/>
  <c r="E2261" i="7"/>
  <c r="G2260" i="7"/>
  <c r="E2260" i="7"/>
  <c r="G2259" i="7"/>
  <c r="E2259" i="7"/>
  <c r="G2258" i="7"/>
  <c r="E2258" i="7"/>
  <c r="G2257" i="7"/>
  <c r="E2257" i="7"/>
  <c r="G2256" i="7"/>
  <c r="E2256" i="7"/>
  <c r="G2255" i="7"/>
  <c r="E2255" i="7"/>
  <c r="G2254" i="7"/>
  <c r="E2254" i="7"/>
  <c r="G2253" i="7"/>
  <c r="E2253" i="7"/>
  <c r="G2252" i="7"/>
  <c r="E2252" i="7"/>
  <c r="G2251" i="7"/>
  <c r="E2251" i="7"/>
  <c r="G2250" i="7"/>
  <c r="E2250" i="7"/>
  <c r="G2249" i="7"/>
  <c r="E2249" i="7"/>
  <c r="G2248" i="7"/>
  <c r="E2248" i="7"/>
  <c r="G2247" i="7"/>
  <c r="E2247" i="7"/>
  <c r="G2246" i="7"/>
  <c r="E2246" i="7"/>
  <c r="G2245" i="7"/>
  <c r="E2245" i="7"/>
  <c r="G2244" i="7"/>
  <c r="E2244" i="7"/>
  <c r="G2243" i="7"/>
  <c r="E2243" i="7"/>
  <c r="G2242" i="7"/>
  <c r="E2242" i="7"/>
  <c r="G2241" i="7"/>
  <c r="E2241" i="7"/>
  <c r="G2240" i="7"/>
  <c r="E2240" i="7"/>
  <c r="G2239" i="7"/>
  <c r="E2239" i="7"/>
  <c r="G2238" i="7"/>
  <c r="E2238" i="7"/>
  <c r="G2237" i="7"/>
  <c r="E2237" i="7"/>
  <c r="G2236" i="7"/>
  <c r="E2236" i="7"/>
  <c r="G2235" i="7"/>
  <c r="E2235" i="7"/>
  <c r="G2234" i="7"/>
  <c r="E2234" i="7"/>
  <c r="G2233" i="7"/>
  <c r="E2233" i="7"/>
  <c r="G2232" i="7"/>
  <c r="E2232" i="7"/>
  <c r="G2231" i="7"/>
  <c r="E2231" i="7"/>
  <c r="G2230" i="7"/>
  <c r="E2230" i="7"/>
  <c r="G2229" i="7"/>
  <c r="E2229" i="7"/>
  <c r="G2228" i="7"/>
  <c r="E2228" i="7"/>
  <c r="G2227" i="7"/>
  <c r="E2227" i="7"/>
  <c r="G2226" i="7"/>
  <c r="E2226" i="7"/>
  <c r="G2225" i="7"/>
  <c r="E2225" i="7"/>
  <c r="G2224" i="7"/>
  <c r="E2224" i="7"/>
  <c r="G2223" i="7"/>
  <c r="E2223" i="7"/>
  <c r="G2222" i="7"/>
  <c r="E2222" i="7"/>
  <c r="G2221" i="7"/>
  <c r="E2221" i="7"/>
  <c r="G2220" i="7"/>
  <c r="E2220" i="7"/>
  <c r="G2219" i="7"/>
  <c r="E2219" i="7"/>
  <c r="G2218" i="7"/>
  <c r="E2218" i="7"/>
  <c r="G2217" i="7"/>
  <c r="E2217" i="7"/>
  <c r="G2216" i="7"/>
  <c r="E2216" i="7"/>
  <c r="G2215" i="7"/>
  <c r="E2215" i="7"/>
  <c r="G2214" i="7"/>
  <c r="E2214" i="7"/>
  <c r="G2213" i="7"/>
  <c r="E2213" i="7"/>
  <c r="G2212" i="7"/>
  <c r="E2212" i="7"/>
  <c r="G2211" i="7"/>
  <c r="E2211" i="7"/>
  <c r="G2210" i="7"/>
  <c r="E2210" i="7"/>
  <c r="G2209" i="7"/>
  <c r="E2209" i="7"/>
  <c r="G2208" i="7"/>
  <c r="E2208" i="7"/>
  <c r="G2207" i="7"/>
  <c r="E2207" i="7"/>
  <c r="G2206" i="7"/>
  <c r="E2206" i="7"/>
  <c r="G2205" i="7"/>
  <c r="E2205" i="7"/>
  <c r="G2204" i="7"/>
  <c r="E2204" i="7"/>
  <c r="G2203" i="7"/>
  <c r="E2203" i="7"/>
  <c r="G2202" i="7"/>
  <c r="E2202" i="7"/>
  <c r="G2201" i="7"/>
  <c r="E2201" i="7"/>
  <c r="G2200" i="7"/>
  <c r="E2200" i="7"/>
  <c r="G2199" i="7"/>
  <c r="E2199" i="7"/>
  <c r="G2198" i="7"/>
  <c r="E2198" i="7"/>
  <c r="G2197" i="7"/>
  <c r="E2197" i="7"/>
  <c r="G2196" i="7"/>
  <c r="E2196" i="7"/>
  <c r="G2195" i="7"/>
  <c r="E2195" i="7"/>
  <c r="G2194" i="7"/>
  <c r="E2194" i="7"/>
  <c r="G2193" i="7"/>
  <c r="E2193" i="7"/>
  <c r="G2192" i="7"/>
  <c r="E2192" i="7"/>
  <c r="G2191" i="7"/>
  <c r="E2191" i="7"/>
  <c r="G2190" i="7"/>
  <c r="E2190" i="7"/>
  <c r="G2189" i="7"/>
  <c r="E2189" i="7"/>
  <c r="G2188" i="7"/>
  <c r="E2188" i="7"/>
  <c r="G2187" i="7"/>
  <c r="E2187" i="7"/>
  <c r="G2186" i="7"/>
  <c r="E2186" i="7"/>
  <c r="G2185" i="7"/>
  <c r="E2185" i="7"/>
  <c r="G2184" i="7"/>
  <c r="E2184" i="7"/>
  <c r="G2183" i="7"/>
  <c r="E2183" i="7"/>
  <c r="G2182" i="7"/>
  <c r="E2182" i="7"/>
  <c r="G2181" i="7"/>
  <c r="E2181" i="7"/>
  <c r="G2180" i="7"/>
  <c r="E2180" i="7"/>
  <c r="G2179" i="7"/>
  <c r="E2179" i="7"/>
  <c r="G2178" i="7"/>
  <c r="E2178" i="7"/>
  <c r="G2177" i="7"/>
  <c r="E2177" i="7"/>
  <c r="G2176" i="7"/>
  <c r="E2176" i="7"/>
  <c r="G2175" i="7"/>
  <c r="E2175" i="7"/>
  <c r="G2174" i="7"/>
  <c r="E2174" i="7"/>
  <c r="G2173" i="7"/>
  <c r="E2173" i="7"/>
  <c r="G2172" i="7"/>
  <c r="E2172" i="7"/>
  <c r="G2171" i="7"/>
  <c r="E2171" i="7"/>
  <c r="G2170" i="7"/>
  <c r="E2170" i="7"/>
  <c r="G2169" i="7"/>
  <c r="E2169" i="7"/>
  <c r="G2168" i="7"/>
  <c r="E2168" i="7"/>
  <c r="G2167" i="7"/>
  <c r="E2167" i="7"/>
  <c r="G2166" i="7"/>
  <c r="E2166" i="7"/>
  <c r="G2165" i="7"/>
  <c r="E2165" i="7"/>
  <c r="G2164" i="7"/>
  <c r="E2164" i="7"/>
  <c r="G2163" i="7"/>
  <c r="E2163" i="7"/>
  <c r="G2162" i="7"/>
  <c r="E2162" i="7"/>
  <c r="G2161" i="7"/>
  <c r="E2161" i="7"/>
  <c r="G2160" i="7"/>
  <c r="E2160" i="7"/>
  <c r="G2159" i="7"/>
  <c r="E2159" i="7"/>
  <c r="G2158" i="7"/>
  <c r="E2158" i="7"/>
  <c r="G2157" i="7"/>
  <c r="E2157" i="7"/>
  <c r="G2156" i="7"/>
  <c r="E2156" i="7"/>
  <c r="G2155" i="7"/>
  <c r="E2155" i="7"/>
  <c r="G2154" i="7"/>
  <c r="E2154" i="7"/>
  <c r="G2153" i="7"/>
  <c r="E2153" i="7"/>
  <c r="G2152" i="7"/>
  <c r="E2152" i="7"/>
  <c r="G2151" i="7"/>
  <c r="E2151" i="7"/>
  <c r="G2150" i="7"/>
  <c r="E2150" i="7"/>
  <c r="G2149" i="7"/>
  <c r="E2149" i="7"/>
  <c r="G2148" i="7"/>
  <c r="E2148" i="7"/>
  <c r="G2147" i="7"/>
  <c r="E2147" i="7"/>
  <c r="G2146" i="7"/>
  <c r="E2146" i="7"/>
  <c r="G2145" i="7"/>
  <c r="E2145" i="7"/>
  <c r="G2144" i="7"/>
  <c r="E2144" i="7"/>
  <c r="G2143" i="7"/>
  <c r="E2143" i="7"/>
  <c r="G2142" i="7"/>
  <c r="E2142" i="7"/>
  <c r="G2141" i="7"/>
  <c r="E2141" i="7"/>
  <c r="G2140" i="7"/>
  <c r="E2140" i="7"/>
  <c r="G2139" i="7"/>
  <c r="E2139" i="7"/>
  <c r="G2138" i="7"/>
  <c r="E2138" i="7"/>
  <c r="G2137" i="7"/>
  <c r="E2137" i="7"/>
  <c r="G2136" i="7"/>
  <c r="E2136" i="7"/>
  <c r="G2135" i="7"/>
  <c r="E2135" i="7"/>
  <c r="G2134" i="7"/>
  <c r="E2134" i="7"/>
  <c r="G2133" i="7"/>
  <c r="E2133" i="7"/>
  <c r="G2132" i="7"/>
  <c r="E2132" i="7"/>
  <c r="G2131" i="7"/>
  <c r="E2131" i="7"/>
  <c r="G2130" i="7"/>
  <c r="E2130" i="7"/>
  <c r="G2129" i="7"/>
  <c r="E2129" i="7"/>
  <c r="G2128" i="7"/>
  <c r="E2128" i="7"/>
  <c r="G2127" i="7"/>
  <c r="E2127" i="7"/>
  <c r="G2126" i="7"/>
  <c r="E2126" i="7"/>
  <c r="G2125" i="7"/>
  <c r="E2125" i="7"/>
  <c r="G2124" i="7"/>
  <c r="E2124" i="7"/>
  <c r="G2123" i="7"/>
  <c r="E2123" i="7"/>
  <c r="G2122" i="7"/>
  <c r="E2122" i="7"/>
  <c r="G2121" i="7"/>
  <c r="E2121" i="7"/>
  <c r="G2120" i="7"/>
  <c r="E2120" i="7"/>
  <c r="G2119" i="7"/>
  <c r="E2119" i="7"/>
  <c r="G2118" i="7"/>
  <c r="E2118" i="7"/>
  <c r="G2117" i="7"/>
  <c r="E2117" i="7"/>
  <c r="G2116" i="7"/>
  <c r="E2116" i="7"/>
  <c r="G2115" i="7"/>
  <c r="E2115" i="7"/>
  <c r="G2114" i="7"/>
  <c r="E2114" i="7"/>
  <c r="G2113" i="7"/>
  <c r="E2113" i="7"/>
  <c r="G2112" i="7"/>
  <c r="E2112" i="7"/>
  <c r="G2111" i="7"/>
  <c r="E2111" i="7"/>
  <c r="G2110" i="7"/>
  <c r="E2110" i="7"/>
  <c r="G2109" i="7"/>
  <c r="E2109" i="7"/>
  <c r="G2108" i="7"/>
  <c r="E2108" i="7"/>
  <c r="G2107" i="7"/>
  <c r="E2107" i="7"/>
  <c r="G2106" i="7"/>
  <c r="E2106" i="7"/>
  <c r="G2105" i="7"/>
  <c r="E2105" i="7"/>
  <c r="G2104" i="7"/>
  <c r="E2104" i="7"/>
  <c r="G2103" i="7"/>
  <c r="E2103" i="7"/>
  <c r="G2102" i="7"/>
  <c r="E2102" i="7"/>
  <c r="G2101" i="7"/>
  <c r="E2101" i="7"/>
  <c r="G2100" i="7"/>
  <c r="E2100" i="7"/>
  <c r="G2099" i="7"/>
  <c r="E2099" i="7"/>
  <c r="G2098" i="7"/>
  <c r="E2098" i="7"/>
  <c r="G2097" i="7"/>
  <c r="E2097" i="7"/>
  <c r="G2096" i="7"/>
  <c r="E2096" i="7"/>
  <c r="G2095" i="7"/>
  <c r="E2095" i="7"/>
  <c r="G2094" i="7"/>
  <c r="E2094" i="7"/>
  <c r="G2093" i="7"/>
  <c r="E2093" i="7"/>
  <c r="G2092" i="7"/>
  <c r="E2092" i="7"/>
  <c r="G2091" i="7"/>
  <c r="E2091" i="7"/>
  <c r="G2090" i="7"/>
  <c r="E2090" i="7"/>
  <c r="G2089" i="7"/>
  <c r="E2089" i="7"/>
  <c r="G2088" i="7"/>
  <c r="E2088" i="7"/>
  <c r="G2087" i="7"/>
  <c r="E2087" i="7"/>
  <c r="G2086" i="7"/>
  <c r="E2086" i="7"/>
  <c r="G2085" i="7"/>
  <c r="E2085" i="7"/>
  <c r="G2084" i="7"/>
  <c r="E2084" i="7"/>
  <c r="G2083" i="7"/>
  <c r="E2083" i="7"/>
  <c r="G2082" i="7"/>
  <c r="E2082" i="7"/>
  <c r="G2081" i="7"/>
  <c r="E2081" i="7"/>
  <c r="G2080" i="7"/>
  <c r="E2080" i="7"/>
  <c r="G2079" i="7"/>
  <c r="E2079" i="7"/>
  <c r="G2078" i="7"/>
  <c r="E2078" i="7"/>
  <c r="G2077" i="7"/>
  <c r="E2077" i="7"/>
  <c r="G2076" i="7"/>
  <c r="E2076" i="7"/>
  <c r="G2075" i="7"/>
  <c r="E2075" i="7"/>
  <c r="G2074" i="7"/>
  <c r="E2074" i="7"/>
  <c r="G2073" i="7"/>
  <c r="E2073" i="7"/>
  <c r="G2072" i="7"/>
  <c r="E2072" i="7"/>
  <c r="G2071" i="7"/>
  <c r="E2071" i="7"/>
  <c r="G2070" i="7"/>
  <c r="E2070" i="7"/>
  <c r="G2069" i="7"/>
  <c r="E2069" i="7"/>
  <c r="G2068" i="7"/>
  <c r="E2068" i="7"/>
  <c r="G2067" i="7"/>
  <c r="E2067" i="7"/>
  <c r="G2066" i="7"/>
  <c r="E2066" i="7"/>
  <c r="G2065" i="7"/>
  <c r="E2065" i="7"/>
  <c r="G2064" i="7"/>
  <c r="E2064" i="7"/>
  <c r="G2063" i="7"/>
  <c r="E2063" i="7"/>
  <c r="G2062" i="7"/>
  <c r="E2062" i="7"/>
  <c r="G2061" i="7"/>
  <c r="E2061" i="7"/>
  <c r="G2060" i="7"/>
  <c r="E2060" i="7"/>
  <c r="G2059" i="7"/>
  <c r="E2059" i="7"/>
  <c r="G2058" i="7"/>
  <c r="E2058" i="7"/>
  <c r="G2057" i="7"/>
  <c r="E2057" i="7"/>
  <c r="G2056" i="7"/>
  <c r="E2056" i="7"/>
  <c r="G2055" i="7"/>
  <c r="E2055" i="7"/>
  <c r="G2054" i="7"/>
  <c r="E2054" i="7"/>
  <c r="G2053" i="7"/>
  <c r="E2053" i="7"/>
  <c r="G2052" i="7"/>
  <c r="E2052" i="7"/>
  <c r="G2051" i="7"/>
  <c r="E2051" i="7"/>
  <c r="G2050" i="7"/>
  <c r="E2050" i="7"/>
  <c r="G2049" i="7"/>
  <c r="E2049" i="7"/>
  <c r="G2048" i="7"/>
  <c r="E2048" i="7"/>
  <c r="G2047" i="7"/>
  <c r="E2047" i="7"/>
  <c r="G2046" i="7"/>
  <c r="E2046" i="7"/>
  <c r="G2045" i="7"/>
  <c r="E2045" i="7"/>
  <c r="G2044" i="7"/>
  <c r="E2044" i="7"/>
  <c r="G2043" i="7"/>
  <c r="E2043" i="7"/>
  <c r="G2042" i="7"/>
  <c r="E2042" i="7"/>
  <c r="G2041" i="7"/>
  <c r="E2041" i="7"/>
  <c r="G2040" i="7"/>
  <c r="E2040" i="7"/>
  <c r="G2039" i="7"/>
  <c r="E2039" i="7"/>
  <c r="G2038" i="7"/>
  <c r="E2038" i="7"/>
  <c r="G2037" i="7"/>
  <c r="E2037" i="7"/>
  <c r="G2036" i="7"/>
  <c r="E2036" i="7"/>
  <c r="G2035" i="7"/>
  <c r="E2035" i="7"/>
  <c r="G2034" i="7"/>
  <c r="E2034" i="7"/>
  <c r="G2033" i="7"/>
  <c r="E2033" i="7"/>
  <c r="G2032" i="7"/>
  <c r="E2032" i="7"/>
  <c r="G2031" i="7"/>
  <c r="E2031" i="7"/>
  <c r="G2030" i="7"/>
  <c r="E2030" i="7"/>
  <c r="G2029" i="7"/>
  <c r="E2029" i="7"/>
  <c r="G2028" i="7"/>
  <c r="E2028" i="7"/>
  <c r="G2027" i="7"/>
  <c r="E2027" i="7"/>
  <c r="G2026" i="7"/>
  <c r="E2026" i="7"/>
  <c r="G2025" i="7"/>
  <c r="E2025" i="7"/>
  <c r="G2024" i="7"/>
  <c r="E2024" i="7"/>
  <c r="G2023" i="7"/>
  <c r="E2023" i="7"/>
  <c r="G2022" i="7"/>
  <c r="E2022" i="7"/>
  <c r="G2021" i="7"/>
  <c r="E2021" i="7"/>
  <c r="G2020" i="7"/>
  <c r="E2020" i="7"/>
  <c r="G2019" i="7"/>
  <c r="E2019" i="7"/>
  <c r="G2018" i="7"/>
  <c r="E2018" i="7"/>
  <c r="G2017" i="7"/>
  <c r="E2017" i="7"/>
  <c r="G2016" i="7"/>
  <c r="E2016" i="7"/>
  <c r="G2015" i="7"/>
  <c r="E2015" i="7"/>
  <c r="G2014" i="7"/>
  <c r="E2014" i="7"/>
  <c r="G2013" i="7"/>
  <c r="E2013" i="7"/>
  <c r="G2012" i="7"/>
  <c r="E2012" i="7"/>
  <c r="G2011" i="7"/>
  <c r="E2011" i="7"/>
  <c r="G2010" i="7"/>
  <c r="E2010" i="7"/>
  <c r="G2009" i="7"/>
  <c r="E2009" i="7"/>
  <c r="G2008" i="7"/>
  <c r="E2008" i="7"/>
  <c r="G2007" i="7"/>
  <c r="E2007" i="7"/>
  <c r="G2006" i="7"/>
  <c r="E2006" i="7"/>
  <c r="G2005" i="7"/>
  <c r="E2005" i="7"/>
  <c r="G2004" i="7"/>
  <c r="E2004" i="7"/>
  <c r="G2003" i="7"/>
  <c r="E2003" i="7"/>
  <c r="G2002" i="7"/>
  <c r="E2002" i="7"/>
  <c r="G2001" i="7"/>
  <c r="E2001" i="7"/>
  <c r="G2000" i="7"/>
  <c r="E2000" i="7"/>
  <c r="G1999" i="7"/>
  <c r="E1999" i="7"/>
  <c r="G1998" i="7"/>
  <c r="E1998" i="7"/>
  <c r="G1997" i="7"/>
  <c r="E1997" i="7"/>
  <c r="G1996" i="7"/>
  <c r="E1996" i="7"/>
  <c r="G1995" i="7"/>
  <c r="E1995" i="7"/>
  <c r="G1994" i="7"/>
  <c r="E1994" i="7"/>
  <c r="G1993" i="7"/>
  <c r="E1993" i="7"/>
  <c r="G1992" i="7"/>
  <c r="E1992" i="7"/>
  <c r="G1991" i="7"/>
  <c r="E1991" i="7"/>
  <c r="G1990" i="7"/>
  <c r="E1990" i="7"/>
  <c r="G1989" i="7"/>
  <c r="E1989" i="7"/>
  <c r="G1988" i="7"/>
  <c r="E1988" i="7"/>
  <c r="G1987" i="7"/>
  <c r="E1987" i="7"/>
  <c r="G1986" i="7"/>
  <c r="E1986" i="7"/>
  <c r="G1985" i="7"/>
  <c r="E1985" i="7"/>
  <c r="G1984" i="7"/>
  <c r="E1984" i="7"/>
  <c r="G1983" i="7"/>
  <c r="E1983" i="7"/>
  <c r="G1982" i="7"/>
  <c r="E1982" i="7"/>
  <c r="G1981" i="7"/>
  <c r="E1981" i="7"/>
  <c r="G1980" i="7"/>
  <c r="E1980" i="7"/>
  <c r="G1979" i="7"/>
  <c r="E1979" i="7"/>
  <c r="G1978" i="7"/>
  <c r="E1978" i="7"/>
  <c r="G1977" i="7"/>
  <c r="E1977" i="7"/>
  <c r="G1976" i="7"/>
  <c r="E1976" i="7"/>
  <c r="G1975" i="7"/>
  <c r="E1975" i="7"/>
  <c r="G1974" i="7"/>
  <c r="E1974" i="7"/>
  <c r="G1973" i="7"/>
  <c r="E1973" i="7"/>
  <c r="G1972" i="7"/>
  <c r="E1972" i="7"/>
  <c r="G1971" i="7"/>
  <c r="E1971" i="7"/>
  <c r="G1970" i="7"/>
  <c r="E1970" i="7"/>
  <c r="G1969" i="7"/>
  <c r="E1969" i="7"/>
  <c r="G1968" i="7"/>
  <c r="E1968" i="7"/>
  <c r="G1967" i="7"/>
  <c r="E1967" i="7"/>
  <c r="G1966" i="7"/>
  <c r="E1966" i="7"/>
  <c r="G1965" i="7"/>
  <c r="E1965" i="7"/>
  <c r="G1964" i="7"/>
  <c r="E1964" i="7"/>
  <c r="G1963" i="7"/>
  <c r="E1963" i="7"/>
  <c r="G1962" i="7"/>
  <c r="E1962" i="7"/>
  <c r="G1961" i="7"/>
  <c r="E1961" i="7"/>
  <c r="G1960" i="7"/>
  <c r="E1960" i="7"/>
  <c r="G1959" i="7"/>
  <c r="E1959" i="7"/>
  <c r="G1958" i="7"/>
  <c r="E1958" i="7"/>
  <c r="G1957" i="7"/>
  <c r="E1957" i="7"/>
  <c r="G1956" i="7"/>
  <c r="E1956" i="7"/>
  <c r="G1955" i="7"/>
  <c r="E1955" i="7"/>
  <c r="G1954" i="7"/>
  <c r="E1954" i="7"/>
  <c r="G1953" i="7"/>
  <c r="E1953" i="7"/>
  <c r="G1952" i="7"/>
  <c r="E1952" i="7"/>
  <c r="G1951" i="7"/>
  <c r="E1951" i="7"/>
  <c r="G1950" i="7"/>
  <c r="E1950" i="7"/>
  <c r="G1949" i="7"/>
  <c r="E1949" i="7"/>
  <c r="G1948" i="7"/>
  <c r="E1948" i="7"/>
  <c r="G1947" i="7"/>
  <c r="E1947" i="7"/>
  <c r="G1946" i="7"/>
  <c r="E1946" i="7"/>
  <c r="G1945" i="7"/>
  <c r="E1945" i="7"/>
  <c r="G1944" i="7"/>
  <c r="E1944" i="7"/>
  <c r="G1943" i="7"/>
  <c r="E1943" i="7"/>
  <c r="G1942" i="7"/>
  <c r="E1942" i="7"/>
  <c r="G1941" i="7"/>
  <c r="E1941" i="7"/>
  <c r="G1940" i="7"/>
  <c r="E1940" i="7"/>
  <c r="G1939" i="7"/>
  <c r="E1939" i="7"/>
  <c r="G1938" i="7"/>
  <c r="E1938" i="7"/>
  <c r="G1937" i="7"/>
  <c r="E1937" i="7"/>
  <c r="G1936" i="7"/>
  <c r="E1936" i="7"/>
  <c r="G1935" i="7"/>
  <c r="E1935" i="7"/>
  <c r="G1934" i="7"/>
  <c r="E1934" i="7"/>
  <c r="G1933" i="7"/>
  <c r="E1933" i="7"/>
  <c r="G1932" i="7"/>
  <c r="E1932" i="7"/>
  <c r="G1931" i="7"/>
  <c r="E1931" i="7"/>
  <c r="G1930" i="7"/>
  <c r="E1930" i="7"/>
  <c r="G1929" i="7"/>
  <c r="E1929" i="7"/>
  <c r="G1928" i="7"/>
  <c r="E1928" i="7"/>
  <c r="G1927" i="7"/>
  <c r="E1927" i="7"/>
  <c r="G1926" i="7"/>
  <c r="E1926" i="7"/>
  <c r="G1925" i="7"/>
  <c r="E1925" i="7"/>
  <c r="G1924" i="7"/>
  <c r="E1924" i="7"/>
  <c r="G1923" i="7"/>
  <c r="E1923" i="7"/>
  <c r="G1922" i="7"/>
  <c r="E1922" i="7"/>
  <c r="G1921" i="7"/>
  <c r="E1921" i="7"/>
  <c r="G1920" i="7"/>
  <c r="E1920" i="7"/>
  <c r="G1919" i="7"/>
  <c r="E1919" i="7"/>
  <c r="G1918" i="7"/>
  <c r="E1918" i="7"/>
  <c r="G1917" i="7"/>
  <c r="E1917" i="7"/>
  <c r="G1916" i="7"/>
  <c r="E1916" i="7"/>
  <c r="G1915" i="7"/>
  <c r="E1915" i="7"/>
  <c r="G1914" i="7"/>
  <c r="E1914" i="7"/>
  <c r="G1913" i="7"/>
  <c r="E1913" i="7"/>
  <c r="G1912" i="7"/>
  <c r="E1912" i="7"/>
  <c r="G1911" i="7"/>
  <c r="E1911" i="7"/>
  <c r="G1910" i="7"/>
  <c r="E1910" i="7"/>
  <c r="G1909" i="7"/>
  <c r="E1909" i="7"/>
  <c r="G1908" i="7"/>
  <c r="E1908" i="7"/>
  <c r="G1907" i="7"/>
  <c r="E1907" i="7"/>
  <c r="G1906" i="7"/>
  <c r="E1906" i="7"/>
  <c r="G1905" i="7"/>
  <c r="E1905" i="7"/>
  <c r="G1904" i="7"/>
  <c r="E1904" i="7"/>
  <c r="G1903" i="7"/>
  <c r="E1903" i="7"/>
  <c r="G1902" i="7"/>
  <c r="E1902" i="7"/>
  <c r="G1901" i="7"/>
  <c r="E1901" i="7"/>
  <c r="G1900" i="7"/>
  <c r="E1900" i="7"/>
  <c r="G1899" i="7"/>
  <c r="E1899" i="7"/>
  <c r="G1898" i="7"/>
  <c r="E1898" i="7"/>
  <c r="G1897" i="7"/>
  <c r="E1897" i="7"/>
  <c r="G1896" i="7"/>
  <c r="E1896" i="7"/>
  <c r="G1895" i="7"/>
  <c r="E1895" i="7"/>
  <c r="G1894" i="7"/>
  <c r="E1894" i="7"/>
  <c r="G1893" i="7"/>
  <c r="E1893" i="7"/>
  <c r="G1892" i="7"/>
  <c r="E1892" i="7"/>
  <c r="G1891" i="7"/>
  <c r="E1891" i="7"/>
  <c r="G1890" i="7"/>
  <c r="E1890" i="7"/>
  <c r="G1889" i="7"/>
  <c r="E1889" i="7"/>
  <c r="G1888" i="7"/>
  <c r="E1888" i="7"/>
  <c r="G1887" i="7"/>
  <c r="E1887" i="7"/>
  <c r="G1886" i="7"/>
  <c r="E1886" i="7"/>
  <c r="G1885" i="7"/>
  <c r="E1885" i="7"/>
  <c r="G1884" i="7"/>
  <c r="E1884" i="7"/>
  <c r="G1883" i="7"/>
  <c r="E1883" i="7"/>
  <c r="G1882" i="7"/>
  <c r="E1882" i="7"/>
  <c r="G1881" i="7"/>
  <c r="E1881" i="7"/>
  <c r="G1880" i="7"/>
  <c r="E1880" i="7"/>
  <c r="G1879" i="7"/>
  <c r="E1879" i="7"/>
  <c r="G1878" i="7"/>
  <c r="E1878" i="7"/>
  <c r="G1877" i="7"/>
  <c r="E1877" i="7"/>
  <c r="G1876" i="7"/>
  <c r="E1876" i="7"/>
  <c r="G1875" i="7"/>
  <c r="E1875" i="7"/>
  <c r="G1874" i="7"/>
  <c r="E1874" i="7"/>
  <c r="G1873" i="7"/>
  <c r="E1873" i="7"/>
  <c r="G1872" i="7"/>
  <c r="E1872" i="7"/>
  <c r="G1871" i="7"/>
  <c r="E1871" i="7"/>
  <c r="G1870" i="7"/>
  <c r="E1870" i="7"/>
  <c r="G1869" i="7"/>
  <c r="E1869" i="7"/>
  <c r="G1868" i="7"/>
  <c r="E1868" i="7"/>
  <c r="G1867" i="7"/>
  <c r="E1867" i="7"/>
  <c r="G1866" i="7"/>
  <c r="E1866" i="7"/>
  <c r="G1865" i="7"/>
  <c r="E1865" i="7"/>
  <c r="G1864" i="7"/>
  <c r="E1864" i="7"/>
  <c r="G1863" i="7"/>
  <c r="E1863" i="7"/>
  <c r="G1862" i="7"/>
  <c r="E1862" i="7"/>
  <c r="G1861" i="7"/>
  <c r="E1861" i="7"/>
  <c r="G1860" i="7"/>
  <c r="E1860" i="7"/>
  <c r="G1859" i="7"/>
  <c r="E1859" i="7"/>
  <c r="G1858" i="7"/>
  <c r="E1858" i="7"/>
  <c r="G1857" i="7"/>
  <c r="E1857" i="7"/>
  <c r="G1856" i="7"/>
  <c r="E1856" i="7"/>
  <c r="G1855" i="7"/>
  <c r="E1855" i="7"/>
  <c r="G1854" i="7"/>
  <c r="E1854" i="7"/>
  <c r="G1853" i="7"/>
  <c r="E1853" i="7"/>
  <c r="G1852" i="7"/>
  <c r="E1852" i="7"/>
  <c r="G1851" i="7"/>
  <c r="E1851" i="7"/>
  <c r="G1850" i="7"/>
  <c r="E1850" i="7"/>
  <c r="G1849" i="7"/>
  <c r="E1849" i="7"/>
  <c r="G1848" i="7"/>
  <c r="E1848" i="7"/>
  <c r="G1847" i="7"/>
  <c r="E1847" i="7"/>
  <c r="G1846" i="7"/>
  <c r="E1846" i="7"/>
  <c r="G1845" i="7"/>
  <c r="E1845" i="7"/>
  <c r="G1844" i="7"/>
  <c r="E1844" i="7"/>
  <c r="G1843" i="7"/>
  <c r="E1843" i="7"/>
  <c r="G1842" i="7"/>
  <c r="E1842" i="7"/>
  <c r="G1841" i="7"/>
  <c r="E1841" i="7"/>
  <c r="G1840" i="7"/>
  <c r="E1840" i="7"/>
  <c r="G1839" i="7"/>
  <c r="E1839" i="7"/>
  <c r="G1838" i="7"/>
  <c r="E1838" i="7"/>
  <c r="G1837" i="7"/>
  <c r="E1837" i="7"/>
  <c r="G1836" i="7"/>
  <c r="E1836" i="7"/>
  <c r="G1835" i="7"/>
  <c r="E1835" i="7"/>
  <c r="G1834" i="7"/>
  <c r="E1834" i="7"/>
  <c r="G1833" i="7"/>
  <c r="E1833" i="7"/>
  <c r="G1832" i="7"/>
  <c r="E1832" i="7"/>
  <c r="G1831" i="7"/>
  <c r="E1831" i="7"/>
  <c r="G1830" i="7"/>
  <c r="E1830" i="7"/>
  <c r="G1829" i="7"/>
  <c r="E1829" i="7"/>
  <c r="G1828" i="7"/>
  <c r="E1828" i="7"/>
  <c r="G1827" i="7"/>
  <c r="E1827" i="7"/>
  <c r="G1826" i="7"/>
  <c r="E1826" i="7"/>
  <c r="G1825" i="7"/>
  <c r="E1825" i="7"/>
  <c r="G1824" i="7"/>
  <c r="E1824" i="7"/>
  <c r="G1823" i="7"/>
  <c r="E1823" i="7"/>
  <c r="G1822" i="7"/>
  <c r="E1822" i="7"/>
  <c r="G1821" i="7"/>
  <c r="E1821" i="7"/>
  <c r="G1820" i="7"/>
  <c r="E1820" i="7"/>
  <c r="G1819" i="7"/>
  <c r="E1819" i="7"/>
  <c r="G1818" i="7"/>
  <c r="E1818" i="7"/>
  <c r="G1817" i="7"/>
  <c r="E1817" i="7"/>
  <c r="G1816" i="7"/>
  <c r="E1816" i="7"/>
  <c r="G1815" i="7"/>
  <c r="E1815" i="7"/>
  <c r="G1814" i="7"/>
  <c r="E1814" i="7"/>
  <c r="G1813" i="7"/>
  <c r="E1813" i="7"/>
  <c r="G1812" i="7"/>
  <c r="E1812" i="7"/>
  <c r="G1811" i="7"/>
  <c r="E1811" i="7"/>
  <c r="G1810" i="7"/>
  <c r="E1810" i="7"/>
  <c r="G1809" i="7"/>
  <c r="E1809" i="7"/>
  <c r="G1808" i="7"/>
  <c r="E1808" i="7"/>
  <c r="G1807" i="7"/>
  <c r="E1807" i="7"/>
  <c r="G1806" i="7"/>
  <c r="E1806" i="7"/>
  <c r="G1805" i="7"/>
  <c r="E1805" i="7"/>
  <c r="G1804" i="7"/>
  <c r="E1804" i="7"/>
  <c r="G1803" i="7"/>
  <c r="E1803" i="7"/>
  <c r="G1802" i="7"/>
  <c r="E1802" i="7"/>
  <c r="G1801" i="7"/>
  <c r="E1801" i="7"/>
  <c r="G1800" i="7"/>
  <c r="E1800" i="7"/>
  <c r="G1799" i="7"/>
  <c r="E1799" i="7"/>
  <c r="G1798" i="7"/>
  <c r="E1798" i="7"/>
  <c r="G1797" i="7"/>
  <c r="E1797" i="7"/>
  <c r="G1796" i="7"/>
  <c r="E1796" i="7"/>
  <c r="G1795" i="7"/>
  <c r="E1795" i="7"/>
  <c r="G1794" i="7"/>
  <c r="E1794" i="7"/>
  <c r="G1793" i="7"/>
  <c r="E1793" i="7"/>
  <c r="G1792" i="7"/>
  <c r="E1792" i="7"/>
  <c r="G1791" i="7"/>
  <c r="E1791" i="7"/>
  <c r="G1790" i="7"/>
  <c r="E1790" i="7"/>
  <c r="G1789" i="7"/>
  <c r="E1789" i="7"/>
  <c r="G1788" i="7"/>
  <c r="E1788" i="7"/>
  <c r="G1787" i="7"/>
  <c r="E1787" i="7"/>
  <c r="G1786" i="7"/>
  <c r="E1786" i="7"/>
  <c r="G1785" i="7"/>
  <c r="E1785" i="7"/>
  <c r="G1784" i="7"/>
  <c r="E1784" i="7"/>
  <c r="G1783" i="7"/>
  <c r="E1783" i="7"/>
  <c r="G1782" i="7"/>
  <c r="E1782" i="7"/>
  <c r="G1781" i="7"/>
  <c r="E1781" i="7"/>
  <c r="G1780" i="7"/>
  <c r="E1780" i="7"/>
  <c r="G1779" i="7"/>
  <c r="E1779" i="7"/>
  <c r="G1778" i="7"/>
  <c r="E1778" i="7"/>
  <c r="G1777" i="7"/>
  <c r="E1777" i="7"/>
  <c r="G1776" i="7"/>
  <c r="E1776" i="7"/>
  <c r="G1775" i="7"/>
  <c r="E1775" i="7"/>
  <c r="G1774" i="7"/>
  <c r="E1774" i="7"/>
  <c r="G1773" i="7"/>
  <c r="E1773" i="7"/>
  <c r="G1772" i="7"/>
  <c r="E1772" i="7"/>
  <c r="G1771" i="7"/>
  <c r="E1771" i="7"/>
  <c r="G1770" i="7"/>
  <c r="E1770" i="7"/>
  <c r="G1769" i="7"/>
  <c r="E1769" i="7"/>
  <c r="G1768" i="7"/>
  <c r="E1768" i="7"/>
  <c r="G1767" i="7"/>
  <c r="E1767" i="7"/>
  <c r="G1766" i="7"/>
  <c r="E1766" i="7"/>
  <c r="G1765" i="7"/>
  <c r="E1765" i="7"/>
  <c r="G1764" i="7"/>
  <c r="E1764" i="7"/>
  <c r="G1763" i="7"/>
  <c r="E1763" i="7"/>
  <c r="G1762" i="7"/>
  <c r="E1762" i="7"/>
  <c r="G1761" i="7"/>
  <c r="E1761" i="7"/>
  <c r="G1760" i="7"/>
  <c r="E1760" i="7"/>
  <c r="G1759" i="7"/>
  <c r="E1759" i="7"/>
  <c r="G1758" i="7"/>
  <c r="E1758" i="7"/>
  <c r="G1757" i="7"/>
  <c r="E1757" i="7"/>
  <c r="G1756" i="7"/>
  <c r="E1756" i="7"/>
  <c r="G1755" i="7"/>
  <c r="E1755" i="7"/>
  <c r="G1754" i="7"/>
  <c r="E1754" i="7"/>
  <c r="G1753" i="7"/>
  <c r="E1753" i="7"/>
  <c r="G1752" i="7"/>
  <c r="E1752" i="7"/>
  <c r="G1751" i="7"/>
  <c r="E1751" i="7"/>
  <c r="G1750" i="7"/>
  <c r="E1750" i="7"/>
  <c r="G1749" i="7"/>
  <c r="E1749" i="7"/>
  <c r="G1748" i="7"/>
  <c r="E1748" i="7"/>
  <c r="G1747" i="7"/>
  <c r="E1747" i="7"/>
  <c r="G1746" i="7"/>
  <c r="E1746" i="7"/>
  <c r="G1745" i="7"/>
  <c r="E1745" i="7"/>
  <c r="G1744" i="7"/>
  <c r="E1744" i="7"/>
  <c r="G1743" i="7"/>
  <c r="E1743" i="7"/>
  <c r="G1742" i="7"/>
  <c r="E1742" i="7"/>
  <c r="G1741" i="7"/>
  <c r="E1741" i="7"/>
  <c r="G1740" i="7"/>
  <c r="E1740" i="7"/>
  <c r="G1739" i="7"/>
  <c r="E1739" i="7"/>
  <c r="G1738" i="7"/>
  <c r="E1738" i="7"/>
  <c r="G1737" i="7"/>
  <c r="E1737" i="7"/>
  <c r="G1736" i="7"/>
  <c r="E1736" i="7"/>
  <c r="G1735" i="7"/>
  <c r="E1735" i="7"/>
  <c r="G1734" i="7"/>
  <c r="E1734" i="7"/>
  <c r="G1733" i="7"/>
  <c r="E1733" i="7"/>
  <c r="G1732" i="7"/>
  <c r="E1732" i="7"/>
  <c r="G1731" i="7"/>
  <c r="E1731" i="7"/>
  <c r="G1730" i="7"/>
  <c r="E1730" i="7"/>
  <c r="G1729" i="7"/>
  <c r="E1729" i="7"/>
  <c r="G1728" i="7"/>
  <c r="E1728" i="7"/>
  <c r="G1727" i="7"/>
  <c r="E1727" i="7"/>
  <c r="G1726" i="7"/>
  <c r="E1726" i="7"/>
  <c r="G1725" i="7"/>
  <c r="E1725" i="7"/>
  <c r="G1724" i="7"/>
  <c r="E1724" i="7"/>
  <c r="G1723" i="7"/>
  <c r="E1723" i="7"/>
  <c r="G1722" i="7"/>
  <c r="E1722" i="7"/>
  <c r="G1721" i="7"/>
  <c r="E1721" i="7"/>
  <c r="G1720" i="7"/>
  <c r="E1720" i="7"/>
  <c r="G1719" i="7"/>
  <c r="E1719" i="7"/>
  <c r="G1718" i="7"/>
  <c r="E1718" i="7"/>
  <c r="G1717" i="7"/>
  <c r="E1717" i="7"/>
  <c r="G1716" i="7"/>
  <c r="E1716" i="7"/>
  <c r="G1715" i="7"/>
  <c r="E1715" i="7"/>
  <c r="G1714" i="7"/>
  <c r="E1714" i="7"/>
  <c r="G1713" i="7"/>
  <c r="E1713" i="7"/>
  <c r="G1712" i="7"/>
  <c r="E1712" i="7"/>
  <c r="G1711" i="7"/>
  <c r="E1711" i="7"/>
  <c r="G1710" i="7"/>
  <c r="E1710" i="7"/>
  <c r="G1709" i="7"/>
  <c r="E1709" i="7"/>
  <c r="G1708" i="7"/>
  <c r="E1708" i="7"/>
  <c r="G1707" i="7"/>
  <c r="E1707" i="7"/>
  <c r="G1706" i="7"/>
  <c r="E1706" i="7"/>
  <c r="G1705" i="7"/>
  <c r="E1705" i="7"/>
  <c r="G1704" i="7"/>
  <c r="E1704" i="7"/>
  <c r="G1703" i="7"/>
  <c r="E1703" i="7"/>
  <c r="G1702" i="7"/>
  <c r="E1702" i="7"/>
  <c r="G1701" i="7"/>
  <c r="E1701" i="7"/>
  <c r="G1700" i="7"/>
  <c r="E1700" i="7"/>
  <c r="G1699" i="7"/>
  <c r="E1699" i="7"/>
  <c r="G1698" i="7"/>
  <c r="E1698" i="7"/>
  <c r="G1697" i="7"/>
  <c r="E1697" i="7"/>
  <c r="G1696" i="7"/>
  <c r="E1696" i="7"/>
  <c r="G1695" i="7"/>
  <c r="E1695" i="7"/>
  <c r="G1694" i="7"/>
  <c r="E1694" i="7"/>
  <c r="G1693" i="7"/>
  <c r="E1693" i="7"/>
  <c r="G1692" i="7"/>
  <c r="E1692" i="7"/>
  <c r="G1691" i="7"/>
  <c r="E1691" i="7"/>
  <c r="G1690" i="7"/>
  <c r="E1690" i="7"/>
  <c r="G1689" i="7"/>
  <c r="E1689" i="7"/>
  <c r="G1688" i="7"/>
  <c r="E1688" i="7"/>
  <c r="G1687" i="7"/>
  <c r="E1687" i="7"/>
  <c r="G1686" i="7"/>
  <c r="E1686" i="7"/>
  <c r="G1685" i="7"/>
  <c r="E1685" i="7"/>
  <c r="G1684" i="7"/>
  <c r="E1684" i="7"/>
  <c r="G1683" i="7"/>
  <c r="E1683" i="7"/>
  <c r="G1682" i="7"/>
  <c r="E1682" i="7"/>
  <c r="G1681" i="7"/>
  <c r="E1681" i="7"/>
  <c r="G1680" i="7"/>
  <c r="E1680" i="7"/>
  <c r="G1679" i="7"/>
  <c r="E1679" i="7"/>
  <c r="G1678" i="7"/>
  <c r="E1678" i="7"/>
  <c r="G1677" i="7"/>
  <c r="E1677" i="7"/>
  <c r="G1676" i="7"/>
  <c r="E1676" i="7"/>
  <c r="G1675" i="7"/>
  <c r="E1675" i="7"/>
  <c r="G1674" i="7"/>
  <c r="E1674" i="7"/>
  <c r="G1673" i="7"/>
  <c r="E1673" i="7"/>
  <c r="G1672" i="7"/>
  <c r="E1672" i="7"/>
  <c r="G1671" i="7"/>
  <c r="E1671" i="7"/>
  <c r="G1670" i="7"/>
  <c r="E1670" i="7"/>
  <c r="G1669" i="7"/>
  <c r="E1669" i="7"/>
  <c r="G1668" i="7"/>
  <c r="E1668" i="7"/>
  <c r="G1667" i="7"/>
  <c r="E1667" i="7"/>
  <c r="G1666" i="7"/>
  <c r="E1666" i="7"/>
  <c r="G1665" i="7"/>
  <c r="E1665" i="7"/>
  <c r="G1664" i="7"/>
  <c r="E1664" i="7"/>
  <c r="G1663" i="7"/>
  <c r="E1663" i="7"/>
  <c r="G1662" i="7"/>
  <c r="E1662" i="7"/>
  <c r="G1661" i="7"/>
  <c r="E1661" i="7"/>
  <c r="G1660" i="7"/>
  <c r="E1660" i="7"/>
  <c r="G1659" i="7"/>
  <c r="E1659" i="7"/>
  <c r="G1658" i="7"/>
  <c r="E1658" i="7"/>
  <c r="G1657" i="7"/>
  <c r="E1657" i="7"/>
  <c r="G1656" i="7"/>
  <c r="E1656" i="7"/>
  <c r="G1655" i="7"/>
  <c r="E1655" i="7"/>
  <c r="G1654" i="7"/>
  <c r="E1654" i="7"/>
  <c r="G1653" i="7"/>
  <c r="E1653" i="7"/>
  <c r="G1652" i="7"/>
  <c r="E1652" i="7"/>
  <c r="G1651" i="7"/>
  <c r="E1651" i="7"/>
  <c r="G1650" i="7"/>
  <c r="E1650" i="7"/>
  <c r="G1649" i="7"/>
  <c r="E1649" i="7"/>
  <c r="G1648" i="7"/>
  <c r="E1648" i="7"/>
  <c r="G1647" i="7"/>
  <c r="E1647" i="7"/>
  <c r="G1646" i="7"/>
  <c r="E1646" i="7"/>
  <c r="G1645" i="7"/>
  <c r="E1645" i="7"/>
  <c r="G1644" i="7"/>
  <c r="E1644" i="7"/>
  <c r="G1643" i="7"/>
  <c r="E1643" i="7"/>
  <c r="G1642" i="7"/>
  <c r="E1642" i="7"/>
  <c r="G1641" i="7"/>
  <c r="E1641" i="7"/>
  <c r="G1640" i="7"/>
  <c r="E1640" i="7"/>
  <c r="G1639" i="7"/>
  <c r="E1639" i="7"/>
  <c r="G1638" i="7"/>
  <c r="E1638" i="7"/>
  <c r="G1637" i="7"/>
  <c r="E1637" i="7"/>
  <c r="G1636" i="7"/>
  <c r="E1636" i="7"/>
  <c r="G1635" i="7"/>
  <c r="E1635" i="7"/>
  <c r="G1634" i="7"/>
  <c r="E1634" i="7"/>
  <c r="G1633" i="7"/>
  <c r="E1633" i="7"/>
  <c r="G1632" i="7"/>
  <c r="E1632" i="7"/>
  <c r="G1631" i="7"/>
  <c r="E1631" i="7"/>
  <c r="G1630" i="7"/>
  <c r="E1630" i="7"/>
  <c r="G1629" i="7"/>
  <c r="E1629" i="7"/>
  <c r="G1628" i="7"/>
  <c r="E1628" i="7"/>
  <c r="G1627" i="7"/>
  <c r="E1627" i="7"/>
  <c r="G1626" i="7"/>
  <c r="E1626" i="7"/>
  <c r="G1625" i="7"/>
  <c r="E1625" i="7"/>
  <c r="G1624" i="7"/>
  <c r="E1624" i="7"/>
  <c r="G1623" i="7"/>
  <c r="E1623" i="7"/>
  <c r="G1622" i="7"/>
  <c r="E1622" i="7"/>
  <c r="G1621" i="7"/>
  <c r="E1621" i="7"/>
  <c r="G1620" i="7"/>
  <c r="E1620" i="7"/>
  <c r="G1619" i="7"/>
  <c r="E1619" i="7"/>
  <c r="G1618" i="7"/>
  <c r="E1618" i="7"/>
  <c r="G1617" i="7"/>
  <c r="E1617" i="7"/>
  <c r="G1616" i="7"/>
  <c r="E1616" i="7"/>
  <c r="G1615" i="7"/>
  <c r="E1615" i="7"/>
  <c r="G1614" i="7"/>
  <c r="E1614" i="7"/>
  <c r="G1613" i="7"/>
  <c r="E1613" i="7"/>
  <c r="G1612" i="7"/>
  <c r="E1612" i="7"/>
  <c r="G1611" i="7"/>
  <c r="E1611" i="7"/>
  <c r="G1610" i="7"/>
  <c r="E1610" i="7"/>
  <c r="G1609" i="7"/>
  <c r="E1609" i="7"/>
  <c r="G1608" i="7"/>
  <c r="E1608" i="7"/>
  <c r="G1607" i="7"/>
  <c r="E1607" i="7"/>
  <c r="G1606" i="7"/>
  <c r="E1606" i="7"/>
  <c r="G1605" i="7"/>
  <c r="E1605" i="7"/>
  <c r="G1604" i="7"/>
  <c r="E1604" i="7"/>
  <c r="G1603" i="7"/>
  <c r="E1603" i="7"/>
  <c r="G1602" i="7"/>
  <c r="E1602" i="7"/>
  <c r="G1601" i="7"/>
  <c r="E1601" i="7"/>
  <c r="G1600" i="7"/>
  <c r="E1600" i="7"/>
  <c r="G1599" i="7"/>
  <c r="E1599" i="7"/>
  <c r="G1598" i="7"/>
  <c r="E1598" i="7"/>
  <c r="G1597" i="7"/>
  <c r="E1597" i="7"/>
  <c r="G1596" i="7"/>
  <c r="E1596" i="7"/>
  <c r="G1595" i="7"/>
  <c r="E1595" i="7"/>
  <c r="G1594" i="7"/>
  <c r="E1594" i="7"/>
  <c r="G1593" i="7"/>
  <c r="E1593" i="7"/>
  <c r="G1592" i="7"/>
  <c r="E1592" i="7"/>
  <c r="G1591" i="7"/>
  <c r="E1591" i="7"/>
  <c r="G1590" i="7"/>
  <c r="E1590" i="7"/>
  <c r="G1589" i="7"/>
  <c r="E1589" i="7"/>
  <c r="G1588" i="7"/>
  <c r="E1588" i="7"/>
  <c r="G1587" i="7"/>
  <c r="E1587" i="7"/>
  <c r="G1586" i="7"/>
  <c r="E1586" i="7"/>
  <c r="G1585" i="7"/>
  <c r="E1585" i="7"/>
  <c r="G1584" i="7"/>
  <c r="E1584" i="7"/>
  <c r="G1583" i="7"/>
  <c r="E1583" i="7"/>
  <c r="G1582" i="7"/>
  <c r="E1582" i="7"/>
  <c r="G1581" i="7"/>
  <c r="E1581" i="7"/>
  <c r="G1580" i="7"/>
  <c r="E1580" i="7"/>
  <c r="G1579" i="7"/>
  <c r="E1579" i="7"/>
  <c r="G1578" i="7"/>
  <c r="E1578" i="7"/>
  <c r="G1577" i="7"/>
  <c r="E1577" i="7"/>
  <c r="G1576" i="7"/>
  <c r="E1576" i="7"/>
  <c r="G1575" i="7"/>
  <c r="E1575" i="7"/>
  <c r="G1574" i="7"/>
  <c r="E1574" i="7"/>
  <c r="G1573" i="7"/>
  <c r="E1573" i="7"/>
  <c r="G1572" i="7"/>
  <c r="E1572" i="7"/>
  <c r="G1571" i="7"/>
  <c r="E1571" i="7"/>
  <c r="G1570" i="7"/>
  <c r="E1570" i="7"/>
  <c r="G1569" i="7"/>
  <c r="E1569" i="7"/>
  <c r="G1568" i="7"/>
  <c r="E1568" i="7"/>
  <c r="G1567" i="7"/>
  <c r="E1567" i="7"/>
  <c r="G1566" i="7"/>
  <c r="E1566" i="7"/>
  <c r="G1565" i="7"/>
  <c r="E1565" i="7"/>
  <c r="G1564" i="7"/>
  <c r="E1564" i="7"/>
  <c r="G1563" i="7"/>
  <c r="E1563" i="7"/>
  <c r="G1562" i="7"/>
  <c r="E1562" i="7"/>
  <c r="G1561" i="7"/>
  <c r="E1561" i="7"/>
  <c r="G1560" i="7"/>
  <c r="E1560" i="7"/>
  <c r="G1559" i="7"/>
  <c r="E1559" i="7"/>
  <c r="G1558" i="7"/>
  <c r="E1558" i="7"/>
  <c r="G1557" i="7"/>
  <c r="E1557" i="7"/>
  <c r="G1556" i="7"/>
  <c r="E1556" i="7"/>
  <c r="G1555" i="7"/>
  <c r="E1555" i="7"/>
  <c r="G1554" i="7"/>
  <c r="E1554" i="7"/>
  <c r="G1553" i="7"/>
  <c r="E1553" i="7"/>
  <c r="G1552" i="7"/>
  <c r="E1552" i="7"/>
  <c r="G1551" i="7"/>
  <c r="E1551" i="7"/>
  <c r="G1550" i="7"/>
  <c r="E1550" i="7"/>
  <c r="G1549" i="7"/>
  <c r="E1549" i="7"/>
  <c r="G1548" i="7"/>
  <c r="E1548" i="7"/>
  <c r="G1547" i="7"/>
  <c r="E1547" i="7"/>
  <c r="G1546" i="7"/>
  <c r="E1546" i="7"/>
  <c r="G1545" i="7"/>
  <c r="E1545" i="7"/>
  <c r="G1544" i="7"/>
  <c r="E1544" i="7"/>
  <c r="G1543" i="7"/>
  <c r="E1543" i="7"/>
  <c r="G1542" i="7"/>
  <c r="E1542" i="7"/>
  <c r="G1541" i="7"/>
  <c r="E1541" i="7"/>
  <c r="G1540" i="7"/>
  <c r="E1540" i="7"/>
  <c r="G1539" i="7"/>
  <c r="E1539" i="7"/>
  <c r="G1538" i="7"/>
  <c r="E1538" i="7"/>
  <c r="G1537" i="7"/>
  <c r="E1537" i="7"/>
  <c r="G1536" i="7"/>
  <c r="E1536" i="7"/>
  <c r="G1535" i="7"/>
  <c r="E1535" i="7"/>
  <c r="G1534" i="7"/>
  <c r="E1534" i="7"/>
  <c r="G1533" i="7"/>
  <c r="E1533" i="7"/>
  <c r="G1532" i="7"/>
  <c r="E1532" i="7"/>
  <c r="G1531" i="7"/>
  <c r="E1531" i="7"/>
  <c r="G1530" i="7"/>
  <c r="E1530" i="7"/>
  <c r="G1529" i="7"/>
  <c r="E1529" i="7"/>
  <c r="G1528" i="7"/>
  <c r="E1528" i="7"/>
  <c r="G1527" i="7"/>
  <c r="E1527" i="7"/>
  <c r="G1526" i="7"/>
  <c r="E1526" i="7"/>
  <c r="G1525" i="7"/>
  <c r="E1525" i="7"/>
  <c r="G1524" i="7"/>
  <c r="E1524" i="7"/>
  <c r="G1523" i="7"/>
  <c r="E1523" i="7"/>
  <c r="G1522" i="7"/>
  <c r="E1522" i="7"/>
  <c r="G1521" i="7"/>
  <c r="E1521" i="7"/>
  <c r="G1520" i="7"/>
  <c r="E1520" i="7"/>
  <c r="G1519" i="7"/>
  <c r="E1519" i="7"/>
  <c r="G1518" i="7"/>
  <c r="E1518" i="7"/>
  <c r="G1517" i="7"/>
  <c r="E1517" i="7"/>
  <c r="G1516" i="7"/>
  <c r="E1516" i="7"/>
  <c r="G1515" i="7"/>
  <c r="E1515" i="7"/>
  <c r="G1514" i="7"/>
  <c r="E1514" i="7"/>
  <c r="G1513" i="7"/>
  <c r="E1513" i="7"/>
  <c r="G1512" i="7"/>
  <c r="E1512" i="7"/>
  <c r="G1511" i="7"/>
  <c r="E1511" i="7"/>
  <c r="G1510" i="7"/>
  <c r="E1510" i="7"/>
  <c r="G1509" i="7"/>
  <c r="E1509" i="7"/>
  <c r="G1508" i="7"/>
  <c r="E1508" i="7"/>
  <c r="G1507" i="7"/>
  <c r="E1507" i="7"/>
  <c r="G1506" i="7"/>
  <c r="E1506" i="7"/>
  <c r="G1505" i="7"/>
  <c r="E1505" i="7"/>
  <c r="G1504" i="7"/>
  <c r="E1504" i="7"/>
  <c r="G1503" i="7"/>
  <c r="E1503" i="7"/>
  <c r="G1502" i="7"/>
  <c r="E1502" i="7"/>
  <c r="G1501" i="7"/>
  <c r="E1501" i="7"/>
  <c r="G1500" i="7"/>
  <c r="E1500" i="7"/>
  <c r="G1499" i="7"/>
  <c r="E1499" i="7"/>
  <c r="G1498" i="7"/>
  <c r="E1498" i="7"/>
  <c r="G1497" i="7"/>
  <c r="E1497" i="7"/>
  <c r="G1496" i="7"/>
  <c r="E1496" i="7"/>
  <c r="G1495" i="7"/>
  <c r="E1495" i="7"/>
  <c r="G1494" i="7"/>
  <c r="E1494" i="7"/>
  <c r="G1493" i="7"/>
  <c r="E1493" i="7"/>
  <c r="G1492" i="7"/>
  <c r="E1492" i="7"/>
  <c r="G1491" i="7"/>
  <c r="E1491" i="7"/>
  <c r="G1490" i="7"/>
  <c r="E1490" i="7"/>
  <c r="G1489" i="7"/>
  <c r="E1489" i="7"/>
  <c r="G1488" i="7"/>
  <c r="E1488" i="7"/>
  <c r="G1487" i="7"/>
  <c r="E1487" i="7"/>
  <c r="G1486" i="7"/>
  <c r="E1486" i="7"/>
  <c r="G1485" i="7"/>
  <c r="E1485" i="7"/>
  <c r="G1484" i="7"/>
  <c r="E1484" i="7"/>
  <c r="G1483" i="7"/>
  <c r="E1483" i="7"/>
  <c r="G1482" i="7"/>
  <c r="E1482" i="7"/>
  <c r="G1481" i="7"/>
  <c r="E1481" i="7"/>
  <c r="G1480" i="7"/>
  <c r="E1480" i="7"/>
  <c r="G1479" i="7"/>
  <c r="E1479" i="7"/>
  <c r="G1478" i="7"/>
  <c r="E1478" i="7"/>
  <c r="G1477" i="7"/>
  <c r="E1477" i="7"/>
  <c r="G1476" i="7"/>
  <c r="E1476" i="7"/>
  <c r="G1475" i="7"/>
  <c r="E1475" i="7"/>
  <c r="G1474" i="7"/>
  <c r="E1474" i="7"/>
  <c r="G1473" i="7"/>
  <c r="E1473" i="7"/>
  <c r="G1472" i="7"/>
  <c r="E1472" i="7"/>
  <c r="G1471" i="7"/>
  <c r="E1471" i="7"/>
  <c r="G1470" i="7"/>
  <c r="E1470" i="7"/>
  <c r="G1469" i="7"/>
  <c r="E1469" i="7"/>
  <c r="G1468" i="7"/>
  <c r="E1468" i="7"/>
  <c r="G1467" i="7"/>
  <c r="E1467" i="7"/>
  <c r="G1466" i="7"/>
  <c r="E1466" i="7"/>
  <c r="G1465" i="7"/>
  <c r="E1465" i="7"/>
  <c r="G1464" i="7"/>
  <c r="E1464" i="7"/>
  <c r="G1463" i="7"/>
  <c r="E1463" i="7"/>
  <c r="G1462" i="7"/>
  <c r="E1462" i="7"/>
  <c r="G1461" i="7"/>
  <c r="E1461" i="7"/>
  <c r="G1460" i="7"/>
  <c r="E1460" i="7"/>
  <c r="G1459" i="7"/>
  <c r="E1459" i="7"/>
  <c r="G1458" i="7"/>
  <c r="E1458" i="7"/>
  <c r="G1457" i="7"/>
  <c r="E1457" i="7"/>
  <c r="G1456" i="7"/>
  <c r="E1456" i="7"/>
  <c r="G1455" i="7"/>
  <c r="E1455" i="7"/>
  <c r="G1454" i="7"/>
  <c r="E1454" i="7"/>
  <c r="G1453" i="7"/>
  <c r="E1453" i="7"/>
  <c r="G1452" i="7"/>
  <c r="E1452" i="7"/>
  <c r="G1451" i="7"/>
  <c r="E1451" i="7"/>
  <c r="G1450" i="7"/>
  <c r="E1450" i="7"/>
  <c r="G1449" i="7"/>
  <c r="E1449" i="7"/>
  <c r="G1448" i="7"/>
  <c r="E1448" i="7"/>
  <c r="G1447" i="7"/>
  <c r="E1447" i="7"/>
  <c r="G1446" i="7"/>
  <c r="E1446" i="7"/>
  <c r="G1445" i="7"/>
  <c r="E1445" i="7"/>
  <c r="G1444" i="7"/>
  <c r="E1444" i="7"/>
  <c r="G1443" i="7"/>
  <c r="E1443" i="7"/>
  <c r="G1442" i="7"/>
  <c r="E1442" i="7"/>
  <c r="G1441" i="7"/>
  <c r="E1441" i="7"/>
  <c r="G1440" i="7"/>
  <c r="E1440" i="7"/>
  <c r="G1439" i="7"/>
  <c r="E1439" i="7"/>
  <c r="G1438" i="7"/>
  <c r="E1438" i="7"/>
  <c r="G1437" i="7"/>
  <c r="E1437" i="7"/>
  <c r="G1436" i="7"/>
  <c r="E1436" i="7"/>
  <c r="G1435" i="7"/>
  <c r="E1435" i="7"/>
  <c r="G1434" i="7"/>
  <c r="E1434" i="7"/>
  <c r="G1433" i="7"/>
  <c r="E1433" i="7"/>
  <c r="G1432" i="7"/>
  <c r="E1432" i="7"/>
  <c r="G1431" i="7"/>
  <c r="E1431" i="7"/>
  <c r="G1430" i="7"/>
  <c r="E1430" i="7"/>
  <c r="G1429" i="7"/>
  <c r="E1429" i="7"/>
  <c r="G1428" i="7"/>
  <c r="E1428" i="7"/>
  <c r="G1427" i="7"/>
  <c r="E1427" i="7"/>
  <c r="G1426" i="7"/>
  <c r="E1426" i="7"/>
  <c r="G1425" i="7"/>
  <c r="E1425" i="7"/>
  <c r="G1424" i="7"/>
  <c r="E1424" i="7"/>
  <c r="G1423" i="7"/>
  <c r="E1423" i="7"/>
  <c r="G1422" i="7"/>
  <c r="E1422" i="7"/>
  <c r="G1421" i="7"/>
  <c r="E1421" i="7"/>
  <c r="G1420" i="7"/>
  <c r="E1420" i="7"/>
  <c r="G1419" i="7"/>
  <c r="E1419" i="7"/>
  <c r="G1418" i="7"/>
  <c r="E1418" i="7"/>
  <c r="G1417" i="7"/>
  <c r="E1417" i="7"/>
  <c r="G1416" i="7"/>
  <c r="E1416" i="7"/>
  <c r="G1415" i="7"/>
  <c r="E1415" i="7"/>
  <c r="G1414" i="7"/>
  <c r="E1414" i="7"/>
  <c r="G1413" i="7"/>
  <c r="E1413" i="7"/>
  <c r="G1412" i="7"/>
  <c r="E1412" i="7"/>
  <c r="G1411" i="7"/>
  <c r="E1411" i="7"/>
  <c r="G1410" i="7"/>
  <c r="E1410" i="7"/>
  <c r="G1409" i="7"/>
  <c r="E1409" i="7"/>
  <c r="G1408" i="7"/>
  <c r="E1408" i="7"/>
  <c r="G1407" i="7"/>
  <c r="E1407" i="7"/>
  <c r="G1406" i="7"/>
  <c r="E1406" i="7"/>
  <c r="G1405" i="7"/>
  <c r="E1405" i="7"/>
  <c r="G1404" i="7"/>
  <c r="E1404" i="7"/>
  <c r="G1403" i="7"/>
  <c r="E1403" i="7"/>
  <c r="G1402" i="7"/>
  <c r="E1402" i="7"/>
  <c r="G1401" i="7"/>
  <c r="E1401" i="7"/>
  <c r="G1400" i="7"/>
  <c r="E1400" i="7"/>
  <c r="G1399" i="7"/>
  <c r="E1399" i="7"/>
  <c r="G1398" i="7"/>
  <c r="E1398" i="7"/>
  <c r="G1397" i="7"/>
  <c r="E1397" i="7"/>
  <c r="G1396" i="7"/>
  <c r="E1396" i="7"/>
  <c r="G1395" i="7"/>
  <c r="E1395" i="7"/>
  <c r="G1394" i="7"/>
  <c r="E1394" i="7"/>
  <c r="G1393" i="7"/>
  <c r="E1393" i="7"/>
  <c r="G1392" i="7"/>
  <c r="E1392" i="7"/>
  <c r="G1391" i="7"/>
  <c r="E1391" i="7"/>
  <c r="G1390" i="7"/>
  <c r="E1390" i="7"/>
  <c r="G1389" i="7"/>
  <c r="E1389" i="7"/>
  <c r="G1388" i="7"/>
  <c r="E1388" i="7"/>
  <c r="G1387" i="7"/>
  <c r="E1387" i="7"/>
  <c r="G1386" i="7"/>
  <c r="E1386" i="7"/>
  <c r="G1385" i="7"/>
  <c r="E1385" i="7"/>
  <c r="G1384" i="7"/>
  <c r="E1384" i="7"/>
  <c r="G1383" i="7"/>
  <c r="E1383" i="7"/>
  <c r="G1382" i="7"/>
  <c r="E1382" i="7"/>
  <c r="G1381" i="7"/>
  <c r="E1381" i="7"/>
  <c r="G1380" i="7"/>
  <c r="E1380" i="7"/>
  <c r="G1379" i="7"/>
  <c r="E1379" i="7"/>
  <c r="G1378" i="7"/>
  <c r="E1378" i="7"/>
  <c r="G1377" i="7"/>
  <c r="E1377" i="7"/>
  <c r="G1376" i="7"/>
  <c r="E1376" i="7"/>
  <c r="G1375" i="7"/>
  <c r="E1375" i="7"/>
  <c r="G1374" i="7"/>
  <c r="E1374" i="7"/>
  <c r="G1373" i="7"/>
  <c r="E1373" i="7"/>
  <c r="G1372" i="7"/>
  <c r="E1372" i="7"/>
  <c r="G1371" i="7"/>
  <c r="E1371" i="7"/>
  <c r="G1370" i="7"/>
  <c r="E1370" i="7"/>
  <c r="G1369" i="7"/>
  <c r="E1369" i="7"/>
  <c r="G1368" i="7"/>
  <c r="E1368" i="7"/>
  <c r="G1367" i="7"/>
  <c r="E1367" i="7"/>
  <c r="G1366" i="7"/>
  <c r="E1366" i="7"/>
  <c r="G1365" i="7"/>
  <c r="E1365" i="7"/>
  <c r="G1364" i="7"/>
  <c r="E1364" i="7"/>
  <c r="G1363" i="7"/>
  <c r="E1363" i="7"/>
  <c r="G1362" i="7"/>
  <c r="E1362" i="7"/>
  <c r="G1361" i="7"/>
  <c r="E1361" i="7"/>
  <c r="G1360" i="7"/>
  <c r="E1360" i="7"/>
  <c r="G1359" i="7"/>
  <c r="E1359" i="7"/>
  <c r="G1358" i="7"/>
  <c r="E1358" i="7"/>
  <c r="G1357" i="7"/>
  <c r="E1357" i="7"/>
  <c r="G1356" i="7"/>
  <c r="E1356" i="7"/>
  <c r="G1355" i="7"/>
  <c r="E1355" i="7"/>
  <c r="G1354" i="7"/>
  <c r="E1354" i="7"/>
  <c r="G1353" i="7"/>
  <c r="E1353" i="7"/>
  <c r="G1352" i="7"/>
  <c r="E1352" i="7"/>
  <c r="G1351" i="7"/>
  <c r="E1351" i="7"/>
  <c r="G1350" i="7"/>
  <c r="E1350" i="7"/>
  <c r="G1349" i="7"/>
  <c r="E1349" i="7"/>
  <c r="G1348" i="7"/>
  <c r="E1348" i="7"/>
  <c r="G1347" i="7"/>
  <c r="E1347" i="7"/>
  <c r="G1346" i="7"/>
  <c r="E1346" i="7"/>
  <c r="G1345" i="7"/>
  <c r="E1345" i="7"/>
  <c r="G1344" i="7"/>
  <c r="E1344" i="7"/>
  <c r="G1343" i="7"/>
  <c r="E1343" i="7"/>
  <c r="G1342" i="7"/>
  <c r="E1342" i="7"/>
  <c r="G1341" i="7"/>
  <c r="E1341" i="7"/>
  <c r="G1340" i="7"/>
  <c r="E1340" i="7"/>
  <c r="G1339" i="7"/>
  <c r="E1339" i="7"/>
  <c r="G1338" i="7"/>
  <c r="E1338" i="7"/>
  <c r="G1337" i="7"/>
  <c r="E1337" i="7"/>
  <c r="G1336" i="7"/>
  <c r="E1336" i="7"/>
  <c r="G1335" i="7"/>
  <c r="E1335" i="7"/>
  <c r="G1334" i="7"/>
  <c r="E1334" i="7"/>
  <c r="G1333" i="7"/>
  <c r="E1333" i="7"/>
  <c r="G1332" i="7"/>
  <c r="E1332" i="7"/>
  <c r="G1331" i="7"/>
  <c r="E1331" i="7"/>
  <c r="G1330" i="7"/>
  <c r="E1330" i="7"/>
  <c r="G1329" i="7"/>
  <c r="E1329" i="7"/>
  <c r="G1328" i="7"/>
  <c r="E1328" i="7"/>
  <c r="G1327" i="7"/>
  <c r="E1327" i="7"/>
  <c r="G1326" i="7"/>
  <c r="E1326" i="7"/>
  <c r="G1325" i="7"/>
  <c r="E1325" i="7"/>
  <c r="G1324" i="7"/>
  <c r="E1324" i="7"/>
  <c r="G1323" i="7"/>
  <c r="E1323" i="7"/>
  <c r="G1322" i="7"/>
  <c r="E1322" i="7"/>
  <c r="G1321" i="7"/>
  <c r="E1321" i="7"/>
  <c r="G1320" i="7"/>
  <c r="E1320" i="7"/>
  <c r="G1319" i="7"/>
  <c r="E1319" i="7"/>
  <c r="G1318" i="7"/>
  <c r="E1318" i="7"/>
  <c r="G1317" i="7"/>
  <c r="E1317" i="7"/>
  <c r="G1316" i="7"/>
  <c r="E1316" i="7"/>
  <c r="G1315" i="7"/>
  <c r="E1315" i="7"/>
  <c r="G1314" i="7"/>
  <c r="E1314" i="7"/>
  <c r="G1313" i="7"/>
  <c r="E1313" i="7"/>
  <c r="G1312" i="7"/>
  <c r="E1312" i="7"/>
  <c r="G1311" i="7"/>
  <c r="E1311" i="7"/>
  <c r="G1310" i="7"/>
  <c r="E1310" i="7"/>
  <c r="G1309" i="7"/>
  <c r="E1309" i="7"/>
  <c r="G1308" i="7"/>
  <c r="E1308" i="7"/>
  <c r="G1307" i="7"/>
  <c r="E1307" i="7"/>
  <c r="G1306" i="7"/>
  <c r="E1306" i="7"/>
  <c r="G1305" i="7"/>
  <c r="E1305" i="7"/>
  <c r="G1304" i="7"/>
  <c r="E1304" i="7"/>
  <c r="G1303" i="7"/>
  <c r="E1303" i="7"/>
  <c r="G1302" i="7"/>
  <c r="E1302" i="7"/>
  <c r="G1301" i="7"/>
  <c r="E1301" i="7"/>
  <c r="G1300" i="7"/>
  <c r="E1300" i="7"/>
  <c r="G1299" i="7"/>
  <c r="E1299" i="7"/>
  <c r="G1298" i="7"/>
  <c r="E1298" i="7"/>
  <c r="G1297" i="7"/>
  <c r="E1297" i="7"/>
  <c r="G1296" i="7"/>
  <c r="E1296" i="7"/>
  <c r="G1295" i="7"/>
  <c r="E1295" i="7"/>
  <c r="G1294" i="7"/>
  <c r="E1294" i="7"/>
  <c r="G1293" i="7"/>
  <c r="E1293" i="7"/>
  <c r="G1292" i="7"/>
  <c r="E1292" i="7"/>
  <c r="G1291" i="7"/>
  <c r="E1291" i="7"/>
  <c r="G1290" i="7"/>
  <c r="E1290" i="7"/>
  <c r="G1289" i="7"/>
  <c r="E1289" i="7"/>
  <c r="G1288" i="7"/>
  <c r="E1288" i="7"/>
  <c r="G1287" i="7"/>
  <c r="E1287" i="7"/>
  <c r="G1286" i="7"/>
  <c r="E1286" i="7"/>
  <c r="G1285" i="7"/>
  <c r="E1285" i="7"/>
  <c r="G1284" i="7"/>
  <c r="E1284" i="7"/>
  <c r="G1283" i="7"/>
  <c r="E1283" i="7"/>
  <c r="G1282" i="7"/>
  <c r="E1282" i="7"/>
  <c r="G1281" i="7"/>
  <c r="E1281" i="7"/>
  <c r="G1280" i="7"/>
  <c r="E1280" i="7"/>
  <c r="G1279" i="7"/>
  <c r="E1279" i="7"/>
  <c r="G1278" i="7"/>
  <c r="E1278" i="7"/>
  <c r="G1277" i="7"/>
  <c r="E1277" i="7"/>
  <c r="G1276" i="7"/>
  <c r="E1276" i="7"/>
  <c r="G1275" i="7"/>
  <c r="E1275" i="7"/>
  <c r="G1274" i="7"/>
  <c r="E1274" i="7"/>
  <c r="G1273" i="7"/>
  <c r="E1273" i="7"/>
  <c r="G1272" i="7"/>
  <c r="E1272" i="7"/>
  <c r="G1271" i="7"/>
  <c r="E1271" i="7"/>
  <c r="G1270" i="7"/>
  <c r="E1270" i="7"/>
  <c r="G1269" i="7"/>
  <c r="E1269" i="7"/>
  <c r="G1268" i="7"/>
  <c r="E1268" i="7"/>
  <c r="G1267" i="7"/>
  <c r="E1267" i="7"/>
  <c r="G1266" i="7"/>
  <c r="E1266" i="7"/>
  <c r="G1265" i="7"/>
  <c r="E1265" i="7"/>
  <c r="G1264" i="7"/>
  <c r="E1264" i="7"/>
  <c r="G1263" i="7"/>
  <c r="E1263" i="7"/>
  <c r="G1262" i="7"/>
  <c r="E1262" i="7"/>
  <c r="G1261" i="7"/>
  <c r="E1261" i="7"/>
  <c r="G1260" i="7"/>
  <c r="E1260" i="7"/>
  <c r="G1259" i="7"/>
  <c r="E1259" i="7"/>
  <c r="G1258" i="7"/>
  <c r="E1258" i="7"/>
  <c r="G1257" i="7"/>
  <c r="E1257" i="7"/>
  <c r="G1256" i="7"/>
  <c r="E1256" i="7"/>
  <c r="G1255" i="7"/>
  <c r="E1255" i="7"/>
  <c r="G1254" i="7"/>
  <c r="E1254" i="7"/>
  <c r="G1253" i="7"/>
  <c r="E1253" i="7"/>
  <c r="G1252" i="7"/>
  <c r="E1252" i="7"/>
  <c r="G1251" i="7"/>
  <c r="E1251" i="7"/>
  <c r="G1250" i="7"/>
  <c r="E1250" i="7"/>
  <c r="G1249" i="7"/>
  <c r="E1249" i="7"/>
  <c r="G1248" i="7"/>
  <c r="E1248" i="7"/>
  <c r="G1247" i="7"/>
  <c r="E1247" i="7"/>
  <c r="G1246" i="7"/>
  <c r="E1246" i="7"/>
  <c r="G1245" i="7"/>
  <c r="E1245" i="7"/>
  <c r="G1244" i="7"/>
  <c r="E1244" i="7"/>
  <c r="G1243" i="7"/>
  <c r="E1243" i="7"/>
  <c r="G1242" i="7"/>
  <c r="E1242" i="7"/>
  <c r="G1241" i="7"/>
  <c r="E1241" i="7"/>
  <c r="G1240" i="7"/>
  <c r="E1240" i="7"/>
  <c r="G1239" i="7"/>
  <c r="E1239" i="7"/>
  <c r="G1238" i="7"/>
  <c r="E1238" i="7"/>
  <c r="G1237" i="7"/>
  <c r="E1237" i="7"/>
  <c r="G1236" i="7"/>
  <c r="E1236" i="7"/>
  <c r="G1235" i="7"/>
  <c r="E1235" i="7"/>
  <c r="G1234" i="7"/>
  <c r="E1234" i="7"/>
  <c r="G1233" i="7"/>
  <c r="E1233" i="7"/>
  <c r="G1232" i="7"/>
  <c r="E1232" i="7"/>
  <c r="G1231" i="7"/>
  <c r="E1231" i="7"/>
  <c r="G1230" i="7"/>
  <c r="E1230" i="7"/>
  <c r="G1229" i="7"/>
  <c r="E1229" i="7"/>
  <c r="G1228" i="7"/>
  <c r="E1228" i="7"/>
  <c r="G1227" i="7"/>
  <c r="E1227" i="7"/>
  <c r="G1226" i="7"/>
  <c r="E1226" i="7"/>
  <c r="G1225" i="7"/>
  <c r="E1225" i="7"/>
  <c r="G1224" i="7"/>
  <c r="E1224" i="7"/>
  <c r="G1223" i="7"/>
  <c r="E1223" i="7"/>
  <c r="G1222" i="7"/>
  <c r="E1222" i="7"/>
  <c r="G1221" i="7"/>
  <c r="E1221" i="7"/>
  <c r="G1220" i="7"/>
  <c r="E1220" i="7"/>
  <c r="G1219" i="7"/>
  <c r="E1219" i="7"/>
  <c r="G1218" i="7"/>
  <c r="E1218" i="7"/>
  <c r="G1217" i="7"/>
  <c r="E1217" i="7"/>
  <c r="G1216" i="7"/>
  <c r="E1216" i="7"/>
  <c r="G1215" i="7"/>
  <c r="E1215" i="7"/>
  <c r="G1214" i="7"/>
  <c r="E1214" i="7"/>
  <c r="G1213" i="7"/>
  <c r="E1213" i="7"/>
  <c r="G1212" i="7"/>
  <c r="E1212" i="7"/>
  <c r="G1211" i="7"/>
  <c r="E1211" i="7"/>
  <c r="G1210" i="7"/>
  <c r="E1210" i="7"/>
  <c r="G1209" i="7"/>
  <c r="E1209" i="7"/>
  <c r="G1208" i="7"/>
  <c r="E1208" i="7"/>
  <c r="G1207" i="7"/>
  <c r="E1207" i="7"/>
  <c r="G1206" i="7"/>
  <c r="E1206" i="7"/>
  <c r="G1205" i="7"/>
  <c r="E1205" i="7"/>
  <c r="G1204" i="7"/>
  <c r="E1204" i="7"/>
  <c r="G1203" i="7"/>
  <c r="E1203" i="7"/>
  <c r="G1202" i="7"/>
  <c r="E1202" i="7"/>
  <c r="G1201" i="7"/>
  <c r="E1201" i="7"/>
  <c r="G1200" i="7"/>
  <c r="E1200" i="7"/>
  <c r="G1199" i="7"/>
  <c r="E1199" i="7"/>
  <c r="G1198" i="7"/>
  <c r="E1198" i="7"/>
  <c r="G1197" i="7"/>
  <c r="E1197" i="7"/>
  <c r="G1196" i="7"/>
  <c r="E1196" i="7"/>
  <c r="G1195" i="7"/>
  <c r="E1195" i="7"/>
  <c r="G1194" i="7"/>
  <c r="E1194" i="7"/>
  <c r="G1193" i="7"/>
  <c r="E1193" i="7"/>
  <c r="G1192" i="7"/>
  <c r="E1192" i="7"/>
  <c r="G1191" i="7"/>
  <c r="E1191" i="7"/>
  <c r="G1190" i="7"/>
  <c r="E1190" i="7"/>
  <c r="G1189" i="7"/>
  <c r="E1189" i="7"/>
  <c r="G1188" i="7"/>
  <c r="E1188" i="7"/>
  <c r="G1187" i="7"/>
  <c r="E1187" i="7"/>
  <c r="G1186" i="7"/>
  <c r="E1186" i="7"/>
  <c r="G1185" i="7"/>
  <c r="E1185" i="7"/>
  <c r="G1184" i="7"/>
  <c r="E1184" i="7"/>
  <c r="G1183" i="7"/>
  <c r="E1183" i="7"/>
  <c r="G1182" i="7"/>
  <c r="E1182" i="7"/>
  <c r="G1181" i="7"/>
  <c r="E1181" i="7"/>
  <c r="G1180" i="7"/>
  <c r="E1180" i="7"/>
  <c r="G1179" i="7"/>
  <c r="E1179" i="7"/>
  <c r="G1178" i="7"/>
  <c r="E1178" i="7"/>
  <c r="G1177" i="7"/>
  <c r="E1177" i="7"/>
  <c r="G1176" i="7"/>
  <c r="E1176" i="7"/>
  <c r="G1175" i="7"/>
  <c r="E1175" i="7"/>
  <c r="G1174" i="7"/>
  <c r="E1174" i="7"/>
  <c r="G1173" i="7"/>
  <c r="E1173" i="7"/>
  <c r="G1172" i="7"/>
  <c r="E1172" i="7"/>
  <c r="G1171" i="7"/>
  <c r="E1171" i="7"/>
  <c r="G1170" i="7"/>
  <c r="E1170" i="7"/>
  <c r="G1169" i="7"/>
  <c r="E1169" i="7"/>
  <c r="G1168" i="7"/>
  <c r="E1168" i="7"/>
  <c r="G1167" i="7"/>
  <c r="E1167" i="7"/>
  <c r="G1166" i="7"/>
  <c r="E1166" i="7"/>
  <c r="G1165" i="7"/>
  <c r="E1165" i="7"/>
  <c r="G1164" i="7"/>
  <c r="E1164" i="7"/>
  <c r="G1163" i="7"/>
  <c r="E1163" i="7"/>
  <c r="G1162" i="7"/>
  <c r="E1162" i="7"/>
  <c r="G1161" i="7"/>
  <c r="E1161" i="7"/>
  <c r="G1160" i="7"/>
  <c r="E1160" i="7"/>
  <c r="G1159" i="7"/>
  <c r="E1159" i="7"/>
  <c r="G1158" i="7"/>
  <c r="E1158" i="7"/>
  <c r="G1157" i="7"/>
  <c r="E1157" i="7"/>
  <c r="G1156" i="7"/>
  <c r="E1156" i="7"/>
  <c r="G1155" i="7"/>
  <c r="E1155" i="7"/>
  <c r="G1154" i="7"/>
  <c r="E1154" i="7"/>
  <c r="G1153" i="7"/>
  <c r="E1153" i="7"/>
  <c r="G1152" i="7"/>
  <c r="E1152" i="7"/>
  <c r="G1151" i="7"/>
  <c r="E1151" i="7"/>
  <c r="G1150" i="7"/>
  <c r="E1150" i="7"/>
  <c r="G1149" i="7"/>
  <c r="E1149" i="7"/>
  <c r="G1148" i="7"/>
  <c r="E1148" i="7"/>
  <c r="G1147" i="7"/>
  <c r="E1147" i="7"/>
  <c r="G1146" i="7"/>
  <c r="E1146" i="7"/>
  <c r="G1145" i="7"/>
  <c r="E1145" i="7"/>
  <c r="G1144" i="7"/>
  <c r="E1144" i="7"/>
  <c r="G1143" i="7"/>
  <c r="E1143" i="7"/>
  <c r="G1142" i="7"/>
  <c r="E1142" i="7"/>
  <c r="G1141" i="7"/>
  <c r="E1141" i="7"/>
  <c r="G1140" i="7"/>
  <c r="E1140" i="7"/>
  <c r="G1139" i="7"/>
  <c r="E1139" i="7"/>
  <c r="G1138" i="7"/>
  <c r="E1138" i="7"/>
  <c r="G1137" i="7"/>
  <c r="E1137" i="7"/>
  <c r="G1136" i="7"/>
  <c r="E1136" i="7"/>
  <c r="G1135" i="7"/>
  <c r="E1135" i="7"/>
  <c r="G1134" i="7"/>
  <c r="E1134" i="7"/>
  <c r="G1133" i="7"/>
  <c r="E1133" i="7"/>
  <c r="G1132" i="7"/>
  <c r="E1132" i="7"/>
  <c r="G1131" i="7"/>
  <c r="E1131" i="7"/>
  <c r="G1130" i="7"/>
  <c r="E1130" i="7"/>
  <c r="G1129" i="7"/>
  <c r="E1129" i="7"/>
  <c r="G1128" i="7"/>
  <c r="E1128" i="7"/>
  <c r="G1127" i="7"/>
  <c r="E1127" i="7"/>
  <c r="G1126" i="7"/>
  <c r="E1126" i="7"/>
  <c r="G1125" i="7"/>
  <c r="E1125" i="7"/>
  <c r="G1124" i="7"/>
  <c r="E1124" i="7"/>
  <c r="G1123" i="7"/>
  <c r="E1123" i="7"/>
  <c r="G1122" i="7"/>
  <c r="E1122" i="7"/>
  <c r="G1121" i="7"/>
  <c r="E1121" i="7"/>
  <c r="G1120" i="7"/>
  <c r="E1120" i="7"/>
  <c r="G1119" i="7"/>
  <c r="E1119" i="7"/>
  <c r="G1118" i="7"/>
  <c r="E1118" i="7"/>
  <c r="G1117" i="7"/>
  <c r="E1117" i="7"/>
  <c r="G1116" i="7"/>
  <c r="E1116" i="7"/>
  <c r="G1115" i="7"/>
  <c r="E1115" i="7"/>
  <c r="G1114" i="7"/>
  <c r="E1114" i="7"/>
  <c r="G1113" i="7"/>
  <c r="E1113" i="7"/>
  <c r="G1112" i="7"/>
  <c r="E1112" i="7"/>
  <c r="G1111" i="7"/>
  <c r="E1111" i="7"/>
  <c r="G1110" i="7"/>
  <c r="E1110" i="7"/>
  <c r="G1109" i="7"/>
  <c r="E1109" i="7"/>
  <c r="G1108" i="7"/>
  <c r="E1108" i="7"/>
  <c r="G1107" i="7"/>
  <c r="E1107" i="7"/>
  <c r="G1106" i="7"/>
  <c r="E1106" i="7"/>
  <c r="G1105" i="7"/>
  <c r="E1105" i="7"/>
  <c r="G1104" i="7"/>
  <c r="E1104" i="7"/>
  <c r="G1103" i="7"/>
  <c r="E1103" i="7"/>
  <c r="G1102" i="7"/>
  <c r="E1102" i="7"/>
  <c r="G1101" i="7"/>
  <c r="E1101" i="7"/>
  <c r="G1100" i="7"/>
  <c r="E1100" i="7"/>
  <c r="G1099" i="7"/>
  <c r="E1099" i="7"/>
  <c r="G1098" i="7"/>
  <c r="E1098" i="7"/>
  <c r="G1097" i="7"/>
  <c r="E1097" i="7"/>
  <c r="G1096" i="7"/>
  <c r="E1096" i="7"/>
  <c r="G1095" i="7"/>
  <c r="E1095" i="7"/>
  <c r="G1094" i="7"/>
  <c r="E1094" i="7"/>
  <c r="G1093" i="7"/>
  <c r="E1093" i="7"/>
  <c r="G1092" i="7"/>
  <c r="E1092" i="7"/>
  <c r="G1091" i="7"/>
  <c r="E1091" i="7"/>
  <c r="G1090" i="7"/>
  <c r="E1090" i="7"/>
  <c r="G1089" i="7"/>
  <c r="E1089" i="7"/>
  <c r="G1088" i="7"/>
  <c r="E1088" i="7"/>
  <c r="G1087" i="7"/>
  <c r="E1087" i="7"/>
  <c r="G1086" i="7"/>
  <c r="E1086" i="7"/>
  <c r="G1085" i="7"/>
  <c r="E1085" i="7"/>
  <c r="G1084" i="7"/>
  <c r="E1084" i="7"/>
  <c r="G1083" i="7"/>
  <c r="E1083" i="7"/>
  <c r="G1082" i="7"/>
  <c r="E1082" i="7"/>
  <c r="G1081" i="7"/>
  <c r="E1081" i="7"/>
  <c r="G1080" i="7"/>
  <c r="E1080" i="7"/>
  <c r="G1079" i="7"/>
  <c r="E1079" i="7"/>
  <c r="G1078" i="7"/>
  <c r="E1078" i="7"/>
  <c r="G1077" i="7"/>
  <c r="E1077" i="7"/>
  <c r="G1076" i="7"/>
  <c r="E1076" i="7"/>
  <c r="G1075" i="7"/>
  <c r="E1075" i="7"/>
  <c r="G1074" i="7"/>
  <c r="E1074" i="7"/>
  <c r="G1073" i="7"/>
  <c r="E1073" i="7"/>
  <c r="G1072" i="7"/>
  <c r="E1072" i="7"/>
  <c r="G1071" i="7"/>
  <c r="E1071" i="7"/>
  <c r="G1070" i="7"/>
  <c r="E1070" i="7"/>
  <c r="G1069" i="7"/>
  <c r="E1069" i="7"/>
  <c r="G1068" i="7"/>
  <c r="E1068" i="7"/>
  <c r="G1067" i="7"/>
  <c r="E1067" i="7"/>
  <c r="G1066" i="7"/>
  <c r="E1066" i="7"/>
  <c r="G1065" i="7"/>
  <c r="E1065" i="7"/>
  <c r="G1064" i="7"/>
  <c r="E1064" i="7"/>
  <c r="G1063" i="7"/>
  <c r="E1063" i="7"/>
  <c r="G1062" i="7"/>
  <c r="E1062" i="7"/>
  <c r="G1061" i="7"/>
  <c r="E1061" i="7"/>
  <c r="G1060" i="7"/>
  <c r="E1060" i="7"/>
  <c r="G1059" i="7"/>
  <c r="E1059" i="7"/>
  <c r="G1058" i="7"/>
  <c r="E1058" i="7"/>
  <c r="G1057" i="7"/>
  <c r="E1057" i="7"/>
  <c r="G1056" i="7"/>
  <c r="E1056" i="7"/>
  <c r="G1055" i="7"/>
  <c r="E1055" i="7"/>
  <c r="G1054" i="7"/>
  <c r="E1054" i="7"/>
  <c r="G1053" i="7"/>
  <c r="E1053" i="7"/>
  <c r="G1052" i="7"/>
  <c r="E1052" i="7"/>
  <c r="G1051" i="7"/>
  <c r="E1051" i="7"/>
  <c r="G1050" i="7"/>
  <c r="E1050" i="7"/>
  <c r="G1049" i="7"/>
  <c r="E1049" i="7"/>
  <c r="G1048" i="7"/>
  <c r="E1048" i="7"/>
  <c r="G1047" i="7"/>
  <c r="E1047" i="7"/>
  <c r="G1046" i="7"/>
  <c r="E1046" i="7"/>
  <c r="G1045" i="7"/>
  <c r="E1045" i="7"/>
  <c r="G1044" i="7"/>
  <c r="E1044" i="7"/>
  <c r="G1043" i="7"/>
  <c r="E1043" i="7"/>
  <c r="G1042" i="7"/>
  <c r="E1042" i="7"/>
  <c r="G1041" i="7"/>
  <c r="E1041" i="7"/>
  <c r="G1040" i="7"/>
  <c r="E1040" i="7"/>
  <c r="G1039" i="7"/>
  <c r="E1039" i="7"/>
  <c r="G1038" i="7"/>
  <c r="E1038" i="7"/>
  <c r="G1037" i="7"/>
  <c r="E1037" i="7"/>
  <c r="G1036" i="7"/>
  <c r="E1036" i="7"/>
  <c r="G1035" i="7"/>
  <c r="E1035" i="7"/>
  <c r="G1034" i="7"/>
  <c r="E1034" i="7"/>
  <c r="G1033" i="7"/>
  <c r="E1033" i="7"/>
  <c r="G1032" i="7"/>
  <c r="E1032" i="7"/>
  <c r="G1031" i="7"/>
  <c r="E1031" i="7"/>
  <c r="G1030" i="7"/>
  <c r="E1030" i="7"/>
  <c r="G1029" i="7"/>
  <c r="E1029" i="7"/>
  <c r="G1028" i="7"/>
  <c r="E1028" i="7"/>
  <c r="G1027" i="7"/>
  <c r="E1027" i="7"/>
  <c r="G1026" i="7"/>
  <c r="E1026" i="7"/>
  <c r="G1025" i="7"/>
  <c r="E1025" i="7"/>
  <c r="G1024" i="7"/>
  <c r="E1024" i="7"/>
  <c r="G1023" i="7"/>
  <c r="E1023" i="7"/>
  <c r="G1022" i="7"/>
  <c r="E1022" i="7"/>
  <c r="G1021" i="7"/>
  <c r="E1021" i="7"/>
  <c r="G1020" i="7"/>
  <c r="E1020" i="7"/>
  <c r="G1019" i="7"/>
  <c r="E1019" i="7"/>
  <c r="G1018" i="7"/>
  <c r="E1018" i="7"/>
  <c r="G1017" i="7"/>
  <c r="E1017" i="7"/>
  <c r="G1016" i="7"/>
  <c r="E1016" i="7"/>
  <c r="G1015" i="7"/>
  <c r="E1015" i="7"/>
  <c r="G1014" i="7"/>
  <c r="E1014" i="7"/>
  <c r="G1013" i="7"/>
  <c r="E1013" i="7"/>
  <c r="G1012" i="7"/>
  <c r="E1012" i="7"/>
  <c r="G1011" i="7"/>
  <c r="E1011" i="7"/>
  <c r="G1010" i="7"/>
  <c r="E1010" i="7"/>
  <c r="G1009" i="7"/>
  <c r="E1009" i="7"/>
  <c r="G1008" i="7"/>
  <c r="E1008" i="7"/>
  <c r="G1007" i="7"/>
  <c r="E1007" i="7"/>
  <c r="G1006" i="7"/>
  <c r="E1006" i="7"/>
  <c r="G1005" i="7"/>
  <c r="E1005" i="7"/>
  <c r="G1004" i="7"/>
  <c r="E1004" i="7"/>
  <c r="G1003" i="7"/>
  <c r="E1003" i="7"/>
  <c r="G1002" i="7"/>
  <c r="E1002" i="7"/>
  <c r="G1001" i="7"/>
  <c r="E1001" i="7"/>
  <c r="G1000" i="7"/>
  <c r="E1000" i="7"/>
  <c r="G999" i="7"/>
  <c r="E999" i="7"/>
  <c r="G998" i="7"/>
  <c r="E998" i="7"/>
  <c r="G997" i="7"/>
  <c r="E997" i="7"/>
  <c r="G996" i="7"/>
  <c r="E996" i="7"/>
  <c r="G995" i="7"/>
  <c r="E995" i="7"/>
  <c r="G994" i="7"/>
  <c r="E994" i="7"/>
  <c r="G993" i="7"/>
  <c r="E993" i="7"/>
  <c r="G992" i="7"/>
  <c r="E992" i="7"/>
  <c r="G991" i="7"/>
  <c r="E991" i="7"/>
  <c r="G990" i="7"/>
  <c r="E990" i="7"/>
  <c r="G989" i="7"/>
  <c r="E989" i="7"/>
  <c r="G988" i="7"/>
  <c r="E988" i="7"/>
  <c r="G987" i="7"/>
  <c r="E987" i="7"/>
  <c r="G986" i="7"/>
  <c r="E986" i="7"/>
  <c r="G985" i="7"/>
  <c r="E985" i="7"/>
  <c r="G984" i="7"/>
  <c r="E984" i="7"/>
  <c r="G983" i="7"/>
  <c r="E983" i="7"/>
  <c r="G982" i="7"/>
  <c r="E982" i="7"/>
  <c r="G981" i="7"/>
  <c r="E981" i="7"/>
  <c r="G980" i="7"/>
  <c r="E980" i="7"/>
  <c r="G979" i="7"/>
  <c r="E979" i="7"/>
  <c r="G978" i="7"/>
  <c r="E978" i="7"/>
  <c r="G977" i="7"/>
  <c r="E977" i="7"/>
  <c r="G976" i="7"/>
  <c r="E976" i="7"/>
  <c r="G975" i="7"/>
  <c r="E975" i="7"/>
  <c r="G974" i="7"/>
  <c r="E974" i="7"/>
  <c r="G973" i="7"/>
  <c r="E973" i="7"/>
  <c r="G972" i="7"/>
  <c r="E972" i="7"/>
  <c r="G971" i="7"/>
  <c r="E971" i="7"/>
  <c r="G970" i="7"/>
  <c r="E970" i="7"/>
  <c r="G969" i="7"/>
  <c r="E969" i="7"/>
  <c r="G968" i="7"/>
  <c r="E968" i="7"/>
  <c r="G967" i="7"/>
  <c r="E967" i="7"/>
  <c r="G966" i="7"/>
  <c r="E966" i="7"/>
  <c r="G965" i="7"/>
  <c r="E965" i="7"/>
  <c r="G964" i="7"/>
  <c r="E964" i="7"/>
  <c r="G963" i="7"/>
  <c r="E963" i="7"/>
  <c r="G962" i="7"/>
  <c r="E962" i="7"/>
  <c r="G961" i="7"/>
  <c r="E961" i="7"/>
  <c r="G960" i="7"/>
  <c r="E960" i="7"/>
  <c r="G959" i="7"/>
  <c r="E959" i="7"/>
  <c r="G958" i="7"/>
  <c r="E958" i="7"/>
  <c r="G957" i="7"/>
  <c r="E957" i="7"/>
  <c r="G956" i="7"/>
  <c r="E956" i="7"/>
  <c r="G955" i="7"/>
  <c r="E955" i="7"/>
  <c r="G954" i="7"/>
  <c r="E954" i="7"/>
  <c r="G953" i="7"/>
  <c r="E953" i="7"/>
  <c r="G952" i="7"/>
  <c r="E952" i="7"/>
  <c r="G951" i="7"/>
  <c r="E951" i="7"/>
  <c r="G950" i="7"/>
  <c r="E950" i="7"/>
  <c r="G949" i="7"/>
  <c r="E949" i="7"/>
  <c r="G948" i="7"/>
  <c r="E948" i="7"/>
  <c r="G947" i="7"/>
  <c r="E947" i="7"/>
  <c r="G946" i="7"/>
  <c r="E946" i="7"/>
  <c r="G945" i="7"/>
  <c r="E945" i="7"/>
  <c r="G944" i="7"/>
  <c r="E944" i="7"/>
  <c r="G943" i="7"/>
  <c r="E943" i="7"/>
  <c r="G942" i="7"/>
  <c r="E942" i="7"/>
  <c r="G941" i="7"/>
  <c r="E941" i="7"/>
  <c r="G940" i="7"/>
  <c r="E940" i="7"/>
  <c r="G939" i="7"/>
  <c r="E939" i="7"/>
  <c r="G938" i="7"/>
  <c r="E938" i="7"/>
  <c r="G937" i="7"/>
  <c r="E937" i="7"/>
  <c r="G936" i="7"/>
  <c r="E936" i="7"/>
  <c r="G935" i="7"/>
  <c r="E935" i="7"/>
  <c r="G934" i="7"/>
  <c r="E934" i="7"/>
  <c r="G933" i="7"/>
  <c r="E933" i="7"/>
  <c r="G932" i="7"/>
  <c r="E932" i="7"/>
  <c r="G931" i="7"/>
  <c r="E931" i="7"/>
  <c r="G930" i="7"/>
  <c r="E930" i="7"/>
  <c r="G929" i="7"/>
  <c r="E929" i="7"/>
  <c r="G928" i="7"/>
  <c r="E928" i="7"/>
  <c r="G927" i="7"/>
  <c r="E927" i="7"/>
  <c r="G926" i="7"/>
  <c r="E926" i="7"/>
  <c r="G925" i="7"/>
  <c r="E925" i="7"/>
  <c r="G924" i="7"/>
  <c r="E924" i="7"/>
  <c r="G923" i="7"/>
  <c r="E923" i="7"/>
  <c r="G922" i="7"/>
  <c r="E922" i="7"/>
  <c r="G921" i="7"/>
  <c r="E921" i="7"/>
  <c r="G920" i="7"/>
  <c r="E920" i="7"/>
  <c r="G919" i="7"/>
  <c r="E919" i="7"/>
  <c r="G918" i="7"/>
  <c r="E918" i="7"/>
  <c r="G917" i="7"/>
  <c r="E917" i="7"/>
  <c r="G916" i="7"/>
  <c r="E916" i="7"/>
  <c r="G915" i="7"/>
  <c r="E915" i="7"/>
  <c r="G914" i="7"/>
  <c r="E914" i="7"/>
  <c r="G913" i="7"/>
  <c r="E913" i="7"/>
  <c r="G912" i="7"/>
  <c r="E912" i="7"/>
  <c r="G911" i="7"/>
  <c r="E911" i="7"/>
  <c r="G910" i="7"/>
  <c r="E910" i="7"/>
  <c r="G909" i="7"/>
  <c r="E909" i="7"/>
  <c r="G908" i="7"/>
  <c r="E908" i="7"/>
  <c r="G907" i="7"/>
  <c r="E907" i="7"/>
  <c r="G906" i="7"/>
  <c r="E906" i="7"/>
  <c r="G905" i="7"/>
  <c r="E905" i="7"/>
  <c r="G904" i="7"/>
  <c r="E904" i="7"/>
  <c r="G903" i="7"/>
  <c r="E903" i="7"/>
  <c r="G902" i="7"/>
  <c r="E902" i="7"/>
  <c r="G901" i="7"/>
  <c r="E901" i="7"/>
  <c r="G900" i="7"/>
  <c r="E900" i="7"/>
  <c r="G899" i="7"/>
  <c r="E899" i="7"/>
  <c r="G898" i="7"/>
  <c r="E898" i="7"/>
  <c r="G897" i="7"/>
  <c r="E897" i="7"/>
  <c r="G896" i="7"/>
  <c r="E896" i="7"/>
  <c r="G895" i="7"/>
  <c r="E895" i="7"/>
  <c r="G894" i="7"/>
  <c r="E894" i="7"/>
  <c r="G893" i="7"/>
  <c r="E893" i="7"/>
  <c r="G892" i="7"/>
  <c r="E892" i="7"/>
  <c r="G891" i="7"/>
  <c r="E891" i="7"/>
  <c r="G890" i="7"/>
  <c r="E890" i="7"/>
  <c r="G889" i="7"/>
  <c r="E889" i="7"/>
  <c r="G888" i="7"/>
  <c r="E888" i="7"/>
  <c r="G887" i="7"/>
  <c r="E887" i="7"/>
  <c r="G886" i="7"/>
  <c r="E886" i="7"/>
  <c r="G885" i="7"/>
  <c r="E885" i="7"/>
  <c r="G884" i="7"/>
  <c r="E884" i="7"/>
  <c r="G883" i="7"/>
  <c r="E883" i="7"/>
  <c r="G882" i="7"/>
  <c r="E882" i="7"/>
  <c r="G881" i="7"/>
  <c r="E881" i="7"/>
  <c r="G880" i="7"/>
  <c r="E880" i="7"/>
  <c r="G879" i="7"/>
  <c r="E879" i="7"/>
  <c r="G878" i="7"/>
  <c r="E878" i="7"/>
  <c r="G877" i="7"/>
  <c r="E877" i="7"/>
  <c r="G876" i="7"/>
  <c r="E876" i="7"/>
  <c r="G875" i="7"/>
  <c r="E875" i="7"/>
  <c r="G874" i="7"/>
  <c r="E874" i="7"/>
  <c r="G873" i="7"/>
  <c r="E873" i="7"/>
  <c r="G872" i="7"/>
  <c r="E872" i="7"/>
  <c r="G871" i="7"/>
  <c r="E871" i="7"/>
  <c r="G870" i="7"/>
  <c r="E870" i="7"/>
  <c r="G869" i="7"/>
  <c r="E869" i="7"/>
  <c r="G868" i="7"/>
  <c r="E868" i="7"/>
  <c r="G867" i="7"/>
  <c r="E867" i="7"/>
  <c r="G866" i="7"/>
  <c r="E866" i="7"/>
  <c r="G865" i="7"/>
  <c r="E865" i="7"/>
  <c r="G864" i="7"/>
  <c r="E864" i="7"/>
  <c r="G863" i="7"/>
  <c r="E863" i="7"/>
  <c r="G862" i="7"/>
  <c r="E862" i="7"/>
  <c r="G861" i="7"/>
  <c r="E861" i="7"/>
  <c r="G860" i="7"/>
  <c r="E860" i="7"/>
  <c r="G859" i="7"/>
  <c r="E859" i="7"/>
  <c r="G858" i="7"/>
  <c r="E858" i="7"/>
  <c r="G857" i="7"/>
  <c r="E857" i="7"/>
  <c r="G856" i="7"/>
  <c r="E856" i="7"/>
  <c r="G855" i="7"/>
  <c r="E855" i="7"/>
  <c r="G854" i="7"/>
  <c r="E854" i="7"/>
  <c r="G853" i="7"/>
  <c r="E853" i="7"/>
  <c r="G852" i="7"/>
  <c r="E852" i="7"/>
  <c r="G851" i="7"/>
  <c r="E851" i="7"/>
  <c r="G850" i="7"/>
  <c r="E850" i="7"/>
  <c r="G849" i="7"/>
  <c r="E849" i="7"/>
  <c r="G848" i="7"/>
  <c r="E848" i="7"/>
  <c r="G847" i="7"/>
  <c r="E847" i="7"/>
  <c r="G846" i="7"/>
  <c r="E846" i="7"/>
  <c r="G845" i="7"/>
  <c r="E845" i="7"/>
  <c r="G844" i="7"/>
  <c r="E844" i="7"/>
  <c r="G843" i="7"/>
  <c r="E843" i="7"/>
  <c r="G842" i="7"/>
  <c r="E842" i="7"/>
  <c r="G841" i="7"/>
  <c r="E841" i="7"/>
  <c r="G840" i="7"/>
  <c r="E840" i="7"/>
  <c r="G839" i="7"/>
  <c r="E839" i="7"/>
  <c r="G838" i="7"/>
  <c r="E838" i="7"/>
  <c r="G837" i="7"/>
  <c r="E837" i="7"/>
  <c r="G836" i="7"/>
  <c r="E836" i="7"/>
  <c r="G835" i="7"/>
  <c r="E835" i="7"/>
  <c r="G834" i="7"/>
  <c r="E834" i="7"/>
  <c r="G833" i="7"/>
  <c r="E833" i="7"/>
  <c r="G832" i="7"/>
  <c r="E832" i="7"/>
  <c r="G831" i="7"/>
  <c r="E831" i="7"/>
  <c r="G830" i="7"/>
  <c r="E830" i="7"/>
  <c r="G829" i="7"/>
  <c r="E829" i="7"/>
  <c r="G828" i="7"/>
  <c r="E828" i="7"/>
  <c r="G827" i="7"/>
  <c r="E827" i="7"/>
  <c r="G826" i="7"/>
  <c r="E826" i="7"/>
  <c r="G825" i="7"/>
  <c r="E825" i="7"/>
  <c r="G824" i="7"/>
  <c r="E824" i="7"/>
  <c r="G823" i="7"/>
  <c r="E823" i="7"/>
  <c r="G822" i="7"/>
  <c r="E822" i="7"/>
  <c r="G821" i="7"/>
  <c r="E821" i="7"/>
  <c r="G820" i="7"/>
  <c r="E820" i="7"/>
  <c r="G819" i="7"/>
  <c r="E819" i="7"/>
  <c r="G818" i="7"/>
  <c r="E818" i="7"/>
  <c r="G817" i="7"/>
  <c r="E817" i="7"/>
  <c r="G816" i="7"/>
  <c r="E816" i="7"/>
  <c r="G815" i="7"/>
  <c r="E815" i="7"/>
  <c r="G814" i="7"/>
  <c r="E814" i="7"/>
  <c r="G813" i="7"/>
  <c r="E813" i="7"/>
  <c r="G812" i="7"/>
  <c r="E812" i="7"/>
  <c r="G811" i="7"/>
  <c r="E811" i="7"/>
  <c r="G810" i="7"/>
  <c r="E810" i="7"/>
  <c r="G809" i="7"/>
  <c r="E809" i="7"/>
  <c r="G808" i="7"/>
  <c r="E808" i="7"/>
  <c r="G807" i="7"/>
  <c r="E807" i="7"/>
  <c r="G806" i="7"/>
  <c r="E806" i="7"/>
  <c r="G805" i="7"/>
  <c r="E805" i="7"/>
  <c r="G804" i="7"/>
  <c r="E804" i="7"/>
  <c r="G803" i="7"/>
  <c r="E803" i="7"/>
  <c r="G802" i="7"/>
  <c r="E802" i="7"/>
  <c r="G801" i="7"/>
  <c r="E801" i="7"/>
  <c r="G800" i="7"/>
  <c r="E800" i="7"/>
  <c r="G799" i="7"/>
  <c r="E799" i="7"/>
  <c r="G798" i="7"/>
  <c r="E798" i="7"/>
  <c r="G797" i="7"/>
  <c r="E797" i="7"/>
  <c r="G796" i="7"/>
  <c r="E796" i="7"/>
  <c r="G795" i="7"/>
  <c r="E795" i="7"/>
  <c r="G794" i="7"/>
  <c r="E794" i="7"/>
  <c r="G793" i="7"/>
  <c r="E793" i="7"/>
  <c r="G792" i="7"/>
  <c r="E792" i="7"/>
  <c r="G791" i="7"/>
  <c r="E791" i="7"/>
  <c r="G790" i="7"/>
  <c r="E790" i="7"/>
  <c r="G789" i="7"/>
  <c r="E789" i="7"/>
  <c r="G788" i="7"/>
  <c r="E788" i="7"/>
  <c r="G787" i="7"/>
  <c r="E787" i="7"/>
  <c r="G786" i="7"/>
  <c r="E786" i="7"/>
  <c r="G785" i="7"/>
  <c r="E785" i="7"/>
  <c r="G784" i="7"/>
  <c r="E784" i="7"/>
  <c r="G783" i="7"/>
  <c r="E783" i="7"/>
  <c r="G782" i="7"/>
  <c r="E782" i="7"/>
  <c r="G781" i="7"/>
  <c r="E781" i="7"/>
  <c r="G780" i="7"/>
  <c r="E780" i="7"/>
  <c r="G779" i="7"/>
  <c r="E779" i="7"/>
  <c r="G778" i="7"/>
  <c r="E778" i="7"/>
  <c r="G777" i="7"/>
  <c r="E777" i="7"/>
  <c r="G776" i="7"/>
  <c r="E776" i="7"/>
  <c r="G775" i="7"/>
  <c r="E775" i="7"/>
  <c r="G774" i="7"/>
  <c r="E774" i="7"/>
  <c r="G773" i="7"/>
  <c r="E773" i="7"/>
  <c r="G772" i="7"/>
  <c r="E772" i="7"/>
  <c r="G771" i="7"/>
  <c r="E771" i="7"/>
  <c r="G770" i="7"/>
  <c r="E770" i="7"/>
  <c r="G769" i="7"/>
  <c r="E769" i="7"/>
  <c r="G768" i="7"/>
  <c r="E768" i="7"/>
  <c r="G767" i="7"/>
  <c r="E767" i="7"/>
  <c r="G766" i="7"/>
  <c r="E766" i="7"/>
  <c r="G765" i="7"/>
  <c r="E765" i="7"/>
  <c r="G764" i="7"/>
  <c r="E764" i="7"/>
  <c r="G763" i="7"/>
  <c r="E763" i="7"/>
  <c r="G762" i="7"/>
  <c r="E762" i="7"/>
  <c r="G761" i="7"/>
  <c r="E761" i="7"/>
  <c r="G760" i="7"/>
  <c r="E760" i="7"/>
  <c r="G759" i="7"/>
  <c r="E759" i="7"/>
  <c r="G758" i="7"/>
  <c r="E758" i="7"/>
  <c r="G757" i="7"/>
  <c r="E757" i="7"/>
  <c r="G756" i="7"/>
  <c r="E756" i="7"/>
  <c r="G755" i="7"/>
  <c r="E755" i="7"/>
  <c r="G754" i="7"/>
  <c r="E754" i="7"/>
  <c r="G753" i="7"/>
  <c r="E753" i="7"/>
  <c r="G752" i="7"/>
  <c r="E752" i="7"/>
  <c r="G751" i="7"/>
  <c r="E751" i="7"/>
  <c r="G750" i="7"/>
  <c r="E750" i="7"/>
  <c r="G749" i="7"/>
  <c r="E749" i="7"/>
  <c r="G748" i="7"/>
  <c r="E748" i="7"/>
  <c r="G747" i="7"/>
  <c r="E747" i="7"/>
  <c r="G746" i="7"/>
  <c r="E746" i="7"/>
  <c r="G745" i="7"/>
  <c r="E745" i="7"/>
  <c r="G744" i="7"/>
  <c r="E744" i="7"/>
  <c r="G743" i="7"/>
  <c r="E743" i="7"/>
  <c r="G742" i="7"/>
  <c r="E742" i="7"/>
  <c r="G741" i="7"/>
  <c r="E741" i="7"/>
  <c r="G740" i="7"/>
  <c r="E740" i="7"/>
  <c r="G739" i="7"/>
  <c r="E739" i="7"/>
  <c r="G738" i="7"/>
  <c r="E738" i="7"/>
  <c r="G737" i="7"/>
  <c r="E737" i="7"/>
  <c r="G736" i="7"/>
  <c r="E736" i="7"/>
  <c r="G735" i="7"/>
  <c r="E735" i="7"/>
  <c r="G734" i="7"/>
  <c r="E734" i="7"/>
  <c r="G733" i="7"/>
  <c r="E733" i="7"/>
  <c r="G732" i="7"/>
  <c r="E732" i="7"/>
  <c r="G731" i="7"/>
  <c r="E731" i="7"/>
  <c r="G730" i="7"/>
  <c r="E730" i="7"/>
  <c r="G729" i="7"/>
  <c r="E729" i="7"/>
  <c r="G728" i="7"/>
  <c r="E728" i="7"/>
  <c r="G727" i="7"/>
  <c r="E727" i="7"/>
  <c r="G726" i="7"/>
  <c r="E726" i="7"/>
  <c r="G725" i="7"/>
  <c r="E725" i="7"/>
  <c r="G724" i="7"/>
  <c r="E724" i="7"/>
  <c r="G723" i="7"/>
  <c r="E723" i="7"/>
  <c r="G722" i="7"/>
  <c r="E722" i="7"/>
  <c r="G721" i="7"/>
  <c r="E721" i="7"/>
  <c r="G720" i="7"/>
  <c r="E720" i="7"/>
  <c r="G719" i="7"/>
  <c r="E719" i="7"/>
  <c r="G718" i="7"/>
  <c r="E718" i="7"/>
  <c r="G717" i="7"/>
  <c r="E717" i="7"/>
  <c r="G716" i="7"/>
  <c r="E716" i="7"/>
  <c r="G715" i="7"/>
  <c r="E715" i="7"/>
  <c r="G714" i="7"/>
  <c r="E714" i="7"/>
  <c r="G713" i="7"/>
  <c r="E713" i="7"/>
  <c r="G712" i="7"/>
  <c r="E712" i="7"/>
  <c r="G711" i="7"/>
  <c r="E711" i="7"/>
  <c r="G710" i="7"/>
  <c r="E710" i="7"/>
  <c r="G709" i="7"/>
  <c r="E709" i="7"/>
  <c r="G708" i="7"/>
  <c r="E708" i="7"/>
  <c r="G707" i="7"/>
  <c r="E707" i="7"/>
  <c r="G706" i="7"/>
  <c r="E706" i="7"/>
  <c r="G705" i="7"/>
  <c r="E705" i="7"/>
  <c r="G704" i="7"/>
  <c r="E704" i="7"/>
  <c r="G703" i="7"/>
  <c r="E703" i="7"/>
  <c r="G702" i="7"/>
  <c r="E702" i="7"/>
  <c r="G701" i="7"/>
  <c r="E701" i="7"/>
  <c r="G700" i="7"/>
  <c r="E700" i="7"/>
  <c r="G699" i="7"/>
  <c r="E699" i="7"/>
  <c r="G698" i="7"/>
  <c r="E698" i="7"/>
  <c r="G697" i="7"/>
  <c r="E697" i="7"/>
  <c r="G696" i="7"/>
  <c r="E696" i="7"/>
  <c r="G695" i="7"/>
  <c r="E695" i="7"/>
  <c r="G694" i="7"/>
  <c r="E694" i="7"/>
  <c r="G693" i="7"/>
  <c r="E693" i="7"/>
  <c r="G692" i="7"/>
  <c r="E692" i="7"/>
  <c r="G691" i="7"/>
  <c r="E691" i="7"/>
  <c r="G690" i="7"/>
  <c r="E690" i="7"/>
  <c r="G689" i="7"/>
  <c r="E689" i="7"/>
  <c r="G688" i="7"/>
  <c r="E688" i="7"/>
  <c r="G687" i="7"/>
  <c r="E687" i="7"/>
  <c r="G686" i="7"/>
  <c r="E686" i="7"/>
  <c r="G685" i="7"/>
  <c r="E685" i="7"/>
  <c r="G684" i="7"/>
  <c r="E684" i="7"/>
  <c r="G683" i="7"/>
  <c r="E683" i="7"/>
  <c r="G682" i="7"/>
  <c r="E682" i="7"/>
  <c r="G681" i="7"/>
  <c r="E681" i="7"/>
  <c r="G680" i="7"/>
  <c r="E680" i="7"/>
  <c r="G679" i="7"/>
  <c r="E679" i="7"/>
  <c r="G678" i="7"/>
  <c r="E678" i="7"/>
  <c r="G677" i="7"/>
  <c r="E677" i="7"/>
  <c r="G676" i="7"/>
  <c r="E676" i="7"/>
  <c r="G675" i="7"/>
  <c r="E675" i="7"/>
  <c r="G674" i="7"/>
  <c r="E674" i="7"/>
  <c r="G673" i="7"/>
  <c r="E673" i="7"/>
  <c r="G672" i="7"/>
  <c r="E672" i="7"/>
  <c r="G671" i="7"/>
  <c r="E671" i="7"/>
  <c r="G670" i="7"/>
  <c r="E670" i="7"/>
  <c r="G669" i="7"/>
  <c r="E669" i="7"/>
  <c r="G668" i="7"/>
  <c r="E668" i="7"/>
  <c r="G667" i="7"/>
  <c r="E667" i="7"/>
  <c r="G666" i="7"/>
  <c r="E666" i="7"/>
  <c r="G665" i="7"/>
  <c r="E665" i="7"/>
  <c r="G664" i="7"/>
  <c r="E664" i="7"/>
  <c r="G663" i="7"/>
  <c r="E663" i="7"/>
  <c r="G662" i="7"/>
  <c r="E662" i="7"/>
  <c r="G661" i="7"/>
  <c r="E661" i="7"/>
  <c r="G660" i="7"/>
  <c r="E660" i="7"/>
  <c r="G659" i="7"/>
  <c r="E659" i="7"/>
  <c r="G658" i="7"/>
  <c r="E658" i="7"/>
  <c r="G657" i="7"/>
  <c r="E657" i="7"/>
  <c r="G656" i="7"/>
  <c r="E656" i="7"/>
  <c r="G655" i="7"/>
  <c r="E655" i="7"/>
  <c r="G654" i="7"/>
  <c r="E654" i="7"/>
  <c r="G653" i="7"/>
  <c r="E653" i="7"/>
  <c r="G652" i="7"/>
  <c r="E652" i="7"/>
  <c r="G651" i="7"/>
  <c r="E651" i="7"/>
  <c r="G650" i="7"/>
  <c r="E650" i="7"/>
  <c r="G649" i="7"/>
  <c r="E649" i="7"/>
  <c r="G648" i="7"/>
  <c r="E648" i="7"/>
  <c r="G647" i="7"/>
  <c r="E647" i="7"/>
  <c r="G646" i="7"/>
  <c r="E646" i="7"/>
  <c r="G645" i="7"/>
  <c r="E645" i="7"/>
  <c r="G644" i="7"/>
  <c r="E644" i="7"/>
  <c r="G643" i="7"/>
  <c r="E643" i="7"/>
  <c r="G642" i="7"/>
  <c r="E642" i="7"/>
  <c r="G641" i="7"/>
  <c r="E641" i="7"/>
  <c r="G640" i="7"/>
  <c r="E640" i="7"/>
  <c r="G639" i="7"/>
  <c r="E639" i="7"/>
  <c r="G638" i="7"/>
  <c r="E638" i="7"/>
  <c r="G637" i="7"/>
  <c r="E637" i="7"/>
  <c r="G636" i="7"/>
  <c r="E636" i="7"/>
  <c r="G635" i="7"/>
  <c r="E635" i="7"/>
  <c r="G634" i="7"/>
  <c r="E634" i="7"/>
  <c r="G633" i="7"/>
  <c r="E633" i="7"/>
  <c r="G632" i="7"/>
  <c r="E632" i="7"/>
  <c r="G631" i="7"/>
  <c r="E631" i="7"/>
  <c r="G630" i="7"/>
  <c r="E630" i="7"/>
  <c r="G629" i="7"/>
  <c r="E629" i="7"/>
  <c r="G628" i="7"/>
  <c r="E628" i="7"/>
  <c r="G627" i="7"/>
  <c r="E627" i="7"/>
  <c r="G626" i="7"/>
  <c r="E626" i="7"/>
  <c r="G625" i="7"/>
  <c r="E625" i="7"/>
  <c r="G624" i="7"/>
  <c r="E624" i="7"/>
  <c r="G623" i="7"/>
  <c r="E623" i="7"/>
  <c r="G622" i="7"/>
  <c r="E622" i="7"/>
  <c r="G621" i="7"/>
  <c r="E621" i="7"/>
  <c r="G620" i="7"/>
  <c r="E620" i="7"/>
  <c r="G619" i="7"/>
  <c r="E619" i="7"/>
  <c r="G618" i="7"/>
  <c r="E618" i="7"/>
  <c r="G617" i="7"/>
  <c r="E617" i="7"/>
  <c r="G616" i="7"/>
  <c r="E616" i="7"/>
  <c r="G615" i="7"/>
  <c r="E615" i="7"/>
  <c r="G614" i="7"/>
  <c r="E614" i="7"/>
  <c r="G613" i="7"/>
  <c r="E613" i="7"/>
  <c r="G612" i="7"/>
  <c r="E612" i="7"/>
  <c r="G611" i="7"/>
  <c r="E611" i="7"/>
  <c r="G610" i="7"/>
  <c r="E610" i="7"/>
  <c r="G609" i="7"/>
  <c r="E609" i="7"/>
  <c r="G608" i="7"/>
  <c r="E608" i="7"/>
  <c r="G607" i="7"/>
  <c r="E607" i="7"/>
  <c r="G606" i="7"/>
  <c r="E606" i="7"/>
  <c r="G605" i="7"/>
  <c r="E605" i="7"/>
  <c r="G604" i="7"/>
  <c r="E604" i="7"/>
  <c r="G603" i="7"/>
  <c r="E603" i="7"/>
  <c r="G602" i="7"/>
  <c r="E602" i="7"/>
  <c r="G601" i="7"/>
  <c r="E601" i="7"/>
  <c r="G600" i="7"/>
  <c r="E600" i="7"/>
  <c r="G599" i="7"/>
  <c r="E599" i="7"/>
  <c r="G598" i="7"/>
  <c r="E598" i="7"/>
  <c r="G597" i="7"/>
  <c r="E597" i="7"/>
  <c r="G596" i="7"/>
  <c r="E596" i="7"/>
  <c r="G595" i="7"/>
  <c r="E595" i="7"/>
  <c r="G594" i="7"/>
  <c r="E594" i="7"/>
  <c r="G593" i="7"/>
  <c r="E593" i="7"/>
  <c r="G592" i="7"/>
  <c r="E592" i="7"/>
  <c r="G591" i="7"/>
  <c r="E591" i="7"/>
  <c r="G590" i="7"/>
  <c r="E590" i="7"/>
  <c r="G589" i="7"/>
  <c r="E589" i="7"/>
  <c r="G588" i="7"/>
  <c r="E588" i="7"/>
  <c r="G587" i="7"/>
  <c r="E587" i="7"/>
  <c r="G586" i="7"/>
  <c r="E586" i="7"/>
  <c r="G585" i="7"/>
  <c r="E585" i="7"/>
  <c r="G584" i="7"/>
  <c r="E584" i="7"/>
  <c r="G583" i="7"/>
  <c r="E583" i="7"/>
  <c r="G582" i="7"/>
  <c r="E582" i="7"/>
  <c r="G581" i="7"/>
  <c r="E581" i="7"/>
  <c r="G580" i="7"/>
  <c r="E580" i="7"/>
  <c r="G579" i="7"/>
  <c r="E579" i="7"/>
  <c r="G578" i="7"/>
  <c r="E578" i="7"/>
  <c r="G577" i="7"/>
  <c r="E577" i="7"/>
  <c r="G576" i="7"/>
  <c r="E576" i="7"/>
  <c r="G575" i="7"/>
  <c r="E575" i="7"/>
  <c r="G574" i="7"/>
  <c r="E574" i="7"/>
  <c r="G573" i="7"/>
  <c r="E573" i="7"/>
  <c r="G572" i="7"/>
  <c r="E572" i="7"/>
  <c r="G571" i="7"/>
  <c r="E571" i="7"/>
  <c r="G570" i="7"/>
  <c r="E570" i="7"/>
  <c r="G569" i="7"/>
  <c r="E569" i="7"/>
  <c r="G568" i="7"/>
  <c r="E568" i="7"/>
  <c r="G567" i="7"/>
  <c r="E567" i="7"/>
  <c r="G566" i="7"/>
  <c r="E566" i="7"/>
  <c r="G565" i="7"/>
  <c r="E565" i="7"/>
  <c r="G564" i="7"/>
  <c r="E564" i="7"/>
  <c r="G563" i="7"/>
  <c r="E563" i="7"/>
  <c r="G562" i="7"/>
  <c r="E562" i="7"/>
  <c r="G561" i="7"/>
  <c r="E561" i="7"/>
  <c r="G560" i="7"/>
  <c r="E560" i="7"/>
  <c r="G559" i="7"/>
  <c r="E559" i="7"/>
  <c r="G558" i="7"/>
  <c r="E558" i="7"/>
  <c r="G557" i="7"/>
  <c r="E557" i="7"/>
  <c r="G556" i="7"/>
  <c r="E556" i="7"/>
  <c r="G555" i="7"/>
  <c r="E555" i="7"/>
  <c r="G554" i="7"/>
  <c r="E554" i="7"/>
  <c r="G553" i="7"/>
  <c r="E553" i="7"/>
  <c r="G552" i="7"/>
  <c r="E552" i="7"/>
  <c r="G551" i="7"/>
  <c r="E551" i="7"/>
  <c r="G550" i="7"/>
  <c r="E550" i="7"/>
  <c r="G549" i="7"/>
  <c r="E549" i="7"/>
  <c r="G548" i="7"/>
  <c r="E548" i="7"/>
  <c r="G547" i="7"/>
  <c r="E547" i="7"/>
  <c r="G546" i="7"/>
  <c r="E546" i="7"/>
  <c r="G545" i="7"/>
  <c r="E545" i="7"/>
  <c r="G544" i="7"/>
  <c r="E544" i="7"/>
  <c r="G543" i="7"/>
  <c r="E543" i="7"/>
  <c r="G542" i="7"/>
  <c r="E542" i="7"/>
  <c r="G541" i="7"/>
  <c r="E541" i="7"/>
  <c r="G540" i="7"/>
  <c r="E540" i="7"/>
  <c r="G539" i="7"/>
  <c r="E539" i="7"/>
  <c r="G538" i="7"/>
  <c r="E538" i="7"/>
  <c r="G537" i="7"/>
  <c r="E537" i="7"/>
  <c r="G536" i="7"/>
  <c r="E536" i="7"/>
  <c r="G535" i="7"/>
  <c r="E535" i="7"/>
  <c r="G534" i="7"/>
  <c r="E534" i="7"/>
  <c r="G533" i="7"/>
  <c r="E533" i="7"/>
  <c r="G532" i="7"/>
  <c r="E532" i="7"/>
  <c r="G531" i="7"/>
  <c r="E531" i="7"/>
  <c r="G530" i="7"/>
  <c r="E530" i="7"/>
  <c r="G529" i="7"/>
  <c r="E529" i="7"/>
  <c r="G528" i="7"/>
  <c r="E528" i="7"/>
  <c r="G527" i="7"/>
  <c r="E527" i="7"/>
  <c r="G526" i="7"/>
  <c r="E526" i="7"/>
  <c r="G525" i="7"/>
  <c r="E525" i="7"/>
  <c r="G524" i="7"/>
  <c r="E524" i="7"/>
  <c r="G523" i="7"/>
  <c r="E523" i="7"/>
  <c r="G522" i="7"/>
  <c r="E522" i="7"/>
  <c r="G521" i="7"/>
  <c r="E521" i="7"/>
  <c r="G520" i="7"/>
  <c r="E520" i="7"/>
  <c r="G519" i="7"/>
  <c r="E519" i="7"/>
  <c r="G518" i="7"/>
  <c r="E518" i="7"/>
  <c r="G517" i="7"/>
  <c r="E517" i="7"/>
  <c r="G516" i="7"/>
  <c r="E516" i="7"/>
  <c r="G515" i="7"/>
  <c r="E515" i="7"/>
  <c r="G514" i="7"/>
  <c r="E514" i="7"/>
  <c r="G513" i="7"/>
  <c r="E513" i="7"/>
  <c r="G512" i="7"/>
  <c r="E512" i="7"/>
  <c r="G511" i="7"/>
  <c r="E511" i="7"/>
  <c r="G510" i="7"/>
  <c r="E510" i="7"/>
  <c r="G509" i="7"/>
  <c r="E509" i="7"/>
  <c r="G508" i="7"/>
  <c r="E508" i="7"/>
  <c r="G507" i="7"/>
  <c r="E507" i="7"/>
  <c r="G506" i="7"/>
  <c r="E506" i="7"/>
  <c r="G505" i="7"/>
  <c r="E505" i="7"/>
  <c r="G504" i="7"/>
  <c r="E504" i="7"/>
  <c r="G503" i="7"/>
  <c r="E503" i="7"/>
  <c r="G502" i="7"/>
  <c r="E502" i="7"/>
  <c r="G501" i="7"/>
  <c r="E501" i="7"/>
  <c r="G500" i="7"/>
  <c r="E500" i="7"/>
  <c r="G499" i="7"/>
  <c r="E499" i="7"/>
  <c r="G498" i="7"/>
  <c r="E498" i="7"/>
  <c r="G497" i="7"/>
  <c r="E497" i="7"/>
  <c r="G496" i="7"/>
  <c r="E496" i="7"/>
  <c r="G495" i="7"/>
  <c r="E495" i="7"/>
  <c r="G494" i="7"/>
  <c r="E494" i="7"/>
  <c r="G493" i="7"/>
  <c r="E493" i="7"/>
  <c r="G492" i="7"/>
  <c r="E492" i="7"/>
  <c r="G491" i="7"/>
  <c r="E491" i="7"/>
  <c r="G490" i="7"/>
  <c r="E490" i="7"/>
  <c r="G489" i="7"/>
  <c r="E489" i="7"/>
  <c r="G488" i="7"/>
  <c r="E488" i="7"/>
  <c r="G487" i="7"/>
  <c r="E487" i="7"/>
  <c r="G486" i="7"/>
  <c r="E486" i="7"/>
  <c r="G485" i="7"/>
  <c r="E485" i="7"/>
  <c r="G484" i="7"/>
  <c r="E484" i="7"/>
  <c r="G483" i="7"/>
  <c r="E483" i="7"/>
  <c r="G482" i="7"/>
  <c r="E482" i="7"/>
  <c r="G481" i="7"/>
  <c r="E481" i="7"/>
  <c r="G480" i="7"/>
  <c r="E480" i="7"/>
  <c r="G479" i="7"/>
  <c r="E479" i="7"/>
  <c r="G478" i="7"/>
  <c r="E478" i="7"/>
  <c r="G477" i="7"/>
  <c r="E477" i="7"/>
  <c r="G476" i="7"/>
  <c r="E476" i="7"/>
  <c r="G475" i="7"/>
  <c r="E475" i="7"/>
  <c r="G474" i="7"/>
  <c r="E474" i="7"/>
  <c r="G473" i="7"/>
  <c r="E473" i="7"/>
  <c r="G472" i="7"/>
  <c r="E472" i="7"/>
  <c r="G471" i="7"/>
  <c r="E471" i="7"/>
  <c r="G470" i="7"/>
  <c r="E470" i="7"/>
  <c r="G469" i="7"/>
  <c r="E469" i="7"/>
  <c r="G468" i="7"/>
  <c r="E468" i="7"/>
  <c r="G467" i="7"/>
  <c r="E467" i="7"/>
  <c r="G466" i="7"/>
  <c r="E466" i="7"/>
  <c r="G465" i="7"/>
  <c r="E465" i="7"/>
  <c r="G464" i="7"/>
  <c r="E464" i="7"/>
  <c r="G463" i="7"/>
  <c r="E463" i="7"/>
  <c r="G462" i="7"/>
  <c r="E462" i="7"/>
  <c r="G461" i="7"/>
  <c r="E461" i="7"/>
  <c r="G460" i="7"/>
  <c r="E460" i="7"/>
  <c r="G459" i="7"/>
  <c r="E459" i="7"/>
  <c r="G458" i="7"/>
  <c r="E458" i="7"/>
  <c r="G457" i="7"/>
  <c r="E457" i="7"/>
  <c r="G456" i="7"/>
  <c r="E456" i="7"/>
  <c r="G455" i="7"/>
  <c r="E455" i="7"/>
  <c r="G454" i="7"/>
  <c r="E454" i="7"/>
  <c r="G453" i="7"/>
  <c r="E453" i="7"/>
  <c r="G452" i="7"/>
  <c r="E452" i="7"/>
  <c r="G451" i="7"/>
  <c r="E451" i="7"/>
  <c r="G450" i="7"/>
  <c r="E450" i="7"/>
  <c r="G449" i="7"/>
  <c r="E449" i="7"/>
  <c r="G448" i="7"/>
  <c r="E448" i="7"/>
  <c r="G447" i="7"/>
  <c r="E447" i="7"/>
  <c r="G446" i="7"/>
  <c r="E446" i="7"/>
  <c r="G445" i="7"/>
  <c r="E445" i="7"/>
  <c r="G444" i="7"/>
  <c r="E444" i="7"/>
  <c r="G443" i="7"/>
  <c r="E443" i="7"/>
  <c r="G442" i="7"/>
  <c r="E442" i="7"/>
  <c r="G441" i="7"/>
  <c r="E441" i="7"/>
  <c r="G440" i="7"/>
  <c r="E440" i="7"/>
  <c r="G439" i="7"/>
  <c r="E439" i="7"/>
  <c r="G438" i="7"/>
  <c r="E438" i="7"/>
  <c r="G437" i="7"/>
  <c r="E437" i="7"/>
  <c r="G436" i="7"/>
  <c r="E436" i="7"/>
  <c r="G435" i="7"/>
  <c r="E435" i="7"/>
  <c r="G434" i="7"/>
  <c r="E434" i="7"/>
  <c r="G433" i="7"/>
  <c r="E433" i="7"/>
  <c r="G432" i="7"/>
  <c r="E432" i="7"/>
  <c r="G431" i="7"/>
  <c r="E431" i="7"/>
  <c r="G430" i="7"/>
  <c r="E430" i="7"/>
  <c r="G429" i="7"/>
  <c r="E429" i="7"/>
  <c r="G428" i="7"/>
  <c r="E428" i="7"/>
  <c r="G427" i="7"/>
  <c r="E427" i="7"/>
  <c r="G426" i="7"/>
  <c r="E426" i="7"/>
  <c r="G425" i="7"/>
  <c r="E425" i="7"/>
  <c r="G424" i="7"/>
  <c r="E424" i="7"/>
  <c r="G423" i="7"/>
  <c r="E423" i="7"/>
  <c r="G422" i="7"/>
  <c r="E422" i="7"/>
  <c r="G421" i="7"/>
  <c r="E421" i="7"/>
  <c r="G420" i="7"/>
  <c r="E420" i="7"/>
  <c r="G419" i="7"/>
  <c r="E419" i="7"/>
  <c r="G418" i="7"/>
  <c r="E418" i="7"/>
  <c r="G417" i="7"/>
  <c r="E417" i="7"/>
  <c r="G416" i="7"/>
  <c r="E416" i="7"/>
  <c r="G415" i="7"/>
  <c r="E415" i="7"/>
  <c r="G414" i="7"/>
  <c r="E414" i="7"/>
  <c r="G413" i="7"/>
  <c r="E413" i="7"/>
  <c r="G412" i="7"/>
  <c r="E412" i="7"/>
  <c r="G411" i="7"/>
  <c r="E411" i="7"/>
  <c r="G410" i="7"/>
  <c r="E410" i="7"/>
  <c r="G409" i="7"/>
  <c r="E409" i="7"/>
  <c r="G408" i="7"/>
  <c r="E408" i="7"/>
  <c r="G407" i="7"/>
  <c r="E407" i="7"/>
  <c r="G406" i="7"/>
  <c r="E406" i="7"/>
  <c r="G405" i="7"/>
  <c r="E405" i="7"/>
  <c r="G404" i="7"/>
  <c r="E404" i="7"/>
  <c r="G403" i="7"/>
  <c r="E403" i="7"/>
  <c r="G402" i="7"/>
  <c r="E402" i="7"/>
  <c r="G401" i="7"/>
  <c r="E401" i="7"/>
  <c r="G400" i="7"/>
  <c r="E400" i="7"/>
  <c r="G399" i="7"/>
  <c r="E399" i="7"/>
  <c r="G398" i="7"/>
  <c r="E398" i="7"/>
  <c r="G397" i="7"/>
  <c r="E397" i="7"/>
  <c r="G396" i="7"/>
  <c r="E396" i="7"/>
  <c r="G395" i="7"/>
  <c r="E395" i="7"/>
  <c r="G394" i="7"/>
  <c r="E394" i="7"/>
  <c r="G393" i="7"/>
  <c r="E393" i="7"/>
  <c r="G392" i="7"/>
  <c r="E392" i="7"/>
  <c r="G391" i="7"/>
  <c r="E391" i="7"/>
  <c r="G390" i="7"/>
  <c r="E390" i="7"/>
  <c r="G389" i="7"/>
  <c r="E389" i="7"/>
  <c r="G388" i="7"/>
  <c r="E388" i="7"/>
  <c r="G387" i="7"/>
  <c r="E387" i="7"/>
  <c r="G386" i="7"/>
  <c r="E386" i="7"/>
  <c r="G385" i="7"/>
  <c r="E385" i="7"/>
  <c r="G384" i="7"/>
  <c r="E384" i="7"/>
  <c r="G383" i="7"/>
  <c r="E383" i="7"/>
  <c r="G382" i="7"/>
  <c r="E382" i="7"/>
  <c r="G381" i="7"/>
  <c r="E381" i="7"/>
  <c r="G380" i="7"/>
  <c r="E380" i="7"/>
  <c r="G379" i="7"/>
  <c r="E379" i="7"/>
  <c r="G378" i="7"/>
  <c r="E378" i="7"/>
  <c r="G377" i="7"/>
  <c r="E377" i="7"/>
  <c r="G376" i="7"/>
  <c r="E376" i="7"/>
  <c r="G375" i="7"/>
  <c r="E375" i="7"/>
  <c r="G374" i="7"/>
  <c r="E374" i="7"/>
  <c r="G373" i="7"/>
  <c r="E373" i="7"/>
  <c r="G372" i="7"/>
  <c r="E372" i="7"/>
  <c r="G371" i="7"/>
  <c r="E371" i="7"/>
  <c r="G370" i="7"/>
  <c r="E370" i="7"/>
  <c r="G369" i="7"/>
  <c r="E369" i="7"/>
  <c r="G368" i="7"/>
  <c r="E368" i="7"/>
  <c r="G367" i="7"/>
  <c r="E367" i="7"/>
  <c r="G366" i="7"/>
  <c r="E366" i="7"/>
  <c r="G365" i="7"/>
  <c r="E365" i="7"/>
  <c r="G364" i="7"/>
  <c r="E364" i="7"/>
  <c r="G363" i="7"/>
  <c r="E363" i="7"/>
  <c r="G362" i="7"/>
  <c r="E362" i="7"/>
  <c r="G361" i="7"/>
  <c r="E361" i="7"/>
  <c r="G360" i="7"/>
  <c r="E360" i="7"/>
  <c r="G359" i="7"/>
  <c r="E359" i="7"/>
  <c r="G358" i="7"/>
  <c r="E358" i="7"/>
  <c r="G357" i="7"/>
  <c r="E357" i="7"/>
  <c r="G356" i="7"/>
  <c r="E356" i="7"/>
  <c r="G355" i="7"/>
  <c r="E355" i="7"/>
  <c r="G354" i="7"/>
  <c r="E354" i="7"/>
  <c r="G353" i="7"/>
  <c r="E353" i="7"/>
  <c r="G352" i="7"/>
  <c r="E352" i="7"/>
  <c r="G351" i="7"/>
  <c r="E351" i="7"/>
  <c r="G350" i="7"/>
  <c r="E350" i="7"/>
  <c r="G349" i="7"/>
  <c r="E349" i="7"/>
  <c r="G348" i="7"/>
  <c r="E348" i="7"/>
  <c r="G347" i="7"/>
  <c r="E347" i="7"/>
  <c r="G346" i="7"/>
  <c r="E346" i="7"/>
  <c r="G345" i="7"/>
  <c r="E345" i="7"/>
  <c r="G344" i="7"/>
  <c r="E344" i="7"/>
  <c r="G343" i="7"/>
  <c r="E343" i="7"/>
  <c r="G342" i="7"/>
  <c r="E342" i="7"/>
  <c r="G341" i="7"/>
  <c r="E341" i="7"/>
  <c r="G340" i="7"/>
  <c r="E340" i="7"/>
  <c r="G339" i="7"/>
  <c r="E339" i="7"/>
  <c r="G338" i="7"/>
  <c r="E338" i="7"/>
  <c r="G337" i="7"/>
  <c r="E337" i="7"/>
  <c r="G336" i="7"/>
  <c r="E336" i="7"/>
  <c r="G335" i="7"/>
  <c r="E335" i="7"/>
  <c r="G334" i="7"/>
  <c r="E334" i="7"/>
  <c r="G333" i="7"/>
  <c r="E333" i="7"/>
  <c r="G332" i="7"/>
  <c r="E332" i="7"/>
  <c r="G331" i="7"/>
  <c r="E331" i="7"/>
  <c r="G330" i="7"/>
  <c r="E330" i="7"/>
  <c r="G329" i="7"/>
  <c r="E329" i="7"/>
  <c r="G328" i="7"/>
  <c r="E328" i="7"/>
  <c r="G327" i="7"/>
  <c r="E327" i="7"/>
  <c r="G326" i="7"/>
  <c r="E326" i="7"/>
  <c r="G325" i="7"/>
  <c r="E325" i="7"/>
  <c r="G324" i="7"/>
  <c r="E324" i="7"/>
  <c r="G323" i="7"/>
  <c r="E323" i="7"/>
  <c r="G322" i="7"/>
  <c r="E322" i="7"/>
  <c r="G321" i="7"/>
  <c r="E321" i="7"/>
  <c r="G320" i="7"/>
  <c r="E320" i="7"/>
  <c r="G319" i="7"/>
  <c r="E319" i="7"/>
  <c r="G318" i="7"/>
  <c r="E318" i="7"/>
  <c r="G317" i="7"/>
  <c r="E317" i="7"/>
  <c r="G316" i="7"/>
  <c r="E316" i="7"/>
  <c r="G315" i="7"/>
  <c r="E315" i="7"/>
  <c r="G314" i="7"/>
  <c r="E314" i="7"/>
  <c r="G313" i="7"/>
  <c r="E313" i="7"/>
  <c r="G312" i="7"/>
  <c r="E312" i="7"/>
  <c r="G311" i="7"/>
  <c r="E311" i="7"/>
  <c r="G310" i="7"/>
  <c r="E310" i="7"/>
  <c r="G309" i="7"/>
  <c r="E309" i="7"/>
  <c r="G308" i="7"/>
  <c r="E308" i="7"/>
  <c r="G307" i="7"/>
  <c r="E307" i="7"/>
  <c r="G306" i="7"/>
  <c r="E306" i="7"/>
  <c r="G305" i="7"/>
  <c r="E305" i="7"/>
  <c r="G304" i="7"/>
  <c r="E304" i="7"/>
  <c r="G303" i="7"/>
  <c r="E303" i="7"/>
  <c r="G302" i="7"/>
  <c r="E302" i="7"/>
  <c r="G301" i="7"/>
  <c r="E301" i="7"/>
  <c r="G300" i="7"/>
  <c r="E300" i="7"/>
  <c r="G299" i="7"/>
  <c r="E299" i="7"/>
  <c r="G298" i="7"/>
  <c r="E298" i="7"/>
  <c r="G297" i="7"/>
  <c r="E297" i="7"/>
  <c r="G296" i="7"/>
  <c r="E296" i="7"/>
  <c r="G295" i="7"/>
  <c r="E295" i="7"/>
  <c r="G294" i="7"/>
  <c r="E294" i="7"/>
  <c r="G293" i="7"/>
  <c r="E293" i="7"/>
  <c r="G292" i="7"/>
  <c r="E292" i="7"/>
  <c r="G291" i="7"/>
  <c r="E291" i="7"/>
  <c r="G290" i="7"/>
  <c r="E290" i="7"/>
  <c r="G289" i="7"/>
  <c r="E289" i="7"/>
  <c r="G288" i="7"/>
  <c r="E288" i="7"/>
  <c r="G287" i="7"/>
  <c r="E287" i="7"/>
  <c r="G286" i="7"/>
  <c r="E286" i="7"/>
  <c r="G285" i="7"/>
  <c r="E285" i="7"/>
  <c r="G284" i="7"/>
  <c r="E284" i="7"/>
  <c r="G283" i="7"/>
  <c r="E283" i="7"/>
  <c r="G282" i="7"/>
  <c r="E282" i="7"/>
  <c r="G281" i="7"/>
  <c r="E281" i="7"/>
  <c r="G280" i="7"/>
  <c r="E280" i="7"/>
  <c r="G279" i="7"/>
  <c r="E279" i="7"/>
  <c r="G278" i="7"/>
  <c r="E278" i="7"/>
  <c r="G277" i="7"/>
  <c r="E277" i="7"/>
  <c r="G276" i="7"/>
  <c r="E276" i="7"/>
  <c r="G275" i="7"/>
  <c r="E275" i="7"/>
  <c r="G274" i="7"/>
  <c r="E274" i="7"/>
  <c r="G273" i="7"/>
  <c r="E273" i="7"/>
  <c r="G272" i="7"/>
  <c r="E272" i="7"/>
  <c r="G271" i="7"/>
  <c r="E271" i="7"/>
  <c r="G270" i="7"/>
  <c r="E270" i="7"/>
  <c r="G269" i="7"/>
  <c r="E269" i="7"/>
  <c r="G268" i="7"/>
  <c r="E268" i="7"/>
  <c r="G267" i="7"/>
  <c r="E267" i="7"/>
  <c r="G266" i="7"/>
  <c r="E266" i="7"/>
  <c r="G265" i="7"/>
  <c r="E265" i="7"/>
  <c r="G264" i="7"/>
  <c r="E264" i="7"/>
  <c r="G263" i="7"/>
  <c r="E263" i="7"/>
  <c r="G262" i="7"/>
  <c r="E262" i="7"/>
  <c r="G261" i="7"/>
  <c r="E261" i="7"/>
  <c r="G260" i="7"/>
  <c r="E260" i="7"/>
  <c r="G259" i="7"/>
  <c r="E259" i="7"/>
  <c r="G258" i="7"/>
  <c r="E258" i="7"/>
  <c r="G257" i="7"/>
  <c r="E257" i="7"/>
  <c r="G256" i="7"/>
  <c r="E256" i="7"/>
  <c r="G255" i="7"/>
  <c r="E255" i="7"/>
  <c r="G254" i="7"/>
  <c r="E254" i="7"/>
  <c r="G253" i="7"/>
  <c r="E253" i="7"/>
  <c r="G252" i="7"/>
  <c r="E252" i="7"/>
  <c r="G251" i="7"/>
  <c r="E251" i="7"/>
  <c r="G250" i="7"/>
  <c r="E250" i="7"/>
  <c r="G249" i="7"/>
  <c r="E249" i="7"/>
  <c r="G248" i="7"/>
  <c r="E248" i="7"/>
  <c r="G247" i="7"/>
  <c r="E247" i="7"/>
  <c r="G246" i="7"/>
  <c r="E246" i="7"/>
  <c r="G245" i="7"/>
  <c r="E245" i="7"/>
  <c r="G244" i="7"/>
  <c r="E244" i="7"/>
  <c r="G243" i="7"/>
  <c r="E243" i="7"/>
  <c r="G242" i="7"/>
  <c r="E242" i="7"/>
  <c r="G241" i="7"/>
  <c r="E241" i="7"/>
  <c r="G240" i="7"/>
  <c r="E240" i="7"/>
  <c r="G239" i="7"/>
  <c r="E239" i="7"/>
  <c r="G238" i="7"/>
  <c r="E238" i="7"/>
  <c r="G237" i="7"/>
  <c r="E237" i="7"/>
  <c r="G236" i="7"/>
  <c r="E236" i="7"/>
  <c r="G235" i="7"/>
  <c r="E235" i="7"/>
  <c r="G234" i="7"/>
  <c r="E234" i="7"/>
  <c r="G233" i="7"/>
  <c r="E233" i="7"/>
  <c r="G232" i="7"/>
  <c r="E232" i="7"/>
  <c r="G231" i="7"/>
  <c r="E231" i="7"/>
  <c r="G230" i="7"/>
  <c r="E230" i="7"/>
  <c r="G229" i="7"/>
  <c r="E229" i="7"/>
  <c r="G228" i="7"/>
  <c r="E228" i="7"/>
  <c r="G227" i="7"/>
  <c r="E227" i="7"/>
  <c r="G226" i="7"/>
  <c r="E226" i="7"/>
  <c r="G225" i="7"/>
  <c r="E225" i="7"/>
  <c r="G224" i="7"/>
  <c r="E224" i="7"/>
  <c r="G223" i="7"/>
  <c r="E223" i="7"/>
  <c r="G222" i="7"/>
  <c r="E222" i="7"/>
  <c r="G221" i="7"/>
  <c r="E221" i="7"/>
  <c r="G220" i="7"/>
  <c r="E220" i="7"/>
  <c r="G219" i="7"/>
  <c r="E219" i="7"/>
  <c r="G218" i="7"/>
  <c r="E218" i="7"/>
  <c r="G217" i="7"/>
  <c r="E217" i="7"/>
  <c r="G216" i="7"/>
  <c r="E216" i="7"/>
  <c r="G215" i="7"/>
  <c r="E215" i="7"/>
  <c r="G214" i="7"/>
  <c r="E214" i="7"/>
  <c r="G213" i="7"/>
  <c r="E213" i="7"/>
  <c r="G212" i="7"/>
  <c r="E212" i="7"/>
  <c r="G211" i="7"/>
  <c r="E211" i="7"/>
  <c r="G210" i="7"/>
  <c r="E210" i="7"/>
  <c r="G209" i="7"/>
  <c r="E209" i="7"/>
  <c r="G208" i="7"/>
  <c r="E208" i="7"/>
  <c r="G207" i="7"/>
  <c r="E207" i="7"/>
  <c r="G206" i="7"/>
  <c r="E206" i="7"/>
  <c r="G205" i="7"/>
  <c r="E205" i="7"/>
  <c r="G204" i="7"/>
  <c r="E204" i="7"/>
  <c r="G203" i="7"/>
  <c r="E203" i="7"/>
  <c r="G202" i="7"/>
  <c r="E202" i="7"/>
  <c r="G201" i="7"/>
  <c r="E201" i="7"/>
  <c r="G200" i="7"/>
  <c r="E200" i="7"/>
  <c r="G199" i="7"/>
  <c r="E199" i="7"/>
  <c r="G198" i="7"/>
  <c r="E198" i="7"/>
  <c r="G197" i="7"/>
  <c r="E197" i="7"/>
  <c r="G196" i="7"/>
  <c r="E196" i="7"/>
  <c r="G195" i="7"/>
  <c r="E195" i="7"/>
  <c r="G194" i="7"/>
  <c r="E194" i="7"/>
  <c r="G193" i="7"/>
  <c r="E193" i="7"/>
  <c r="G192" i="7"/>
  <c r="E192" i="7"/>
  <c r="G191" i="7"/>
  <c r="E191" i="7"/>
  <c r="G190" i="7"/>
  <c r="E190" i="7"/>
  <c r="G189" i="7"/>
  <c r="E189" i="7"/>
  <c r="G188" i="7"/>
  <c r="E188" i="7"/>
  <c r="G187" i="7"/>
  <c r="E187" i="7"/>
  <c r="G186" i="7"/>
  <c r="E186" i="7"/>
  <c r="G185" i="7"/>
  <c r="E185" i="7"/>
  <c r="G184" i="7"/>
  <c r="E184" i="7"/>
  <c r="G183" i="7"/>
  <c r="E183" i="7"/>
  <c r="G182" i="7"/>
  <c r="E182" i="7"/>
  <c r="G181" i="7"/>
  <c r="E181" i="7"/>
  <c r="G180" i="7"/>
  <c r="E180" i="7"/>
  <c r="G179" i="7"/>
  <c r="E179" i="7"/>
  <c r="G178" i="7"/>
  <c r="E178" i="7"/>
  <c r="G177" i="7"/>
  <c r="E177" i="7"/>
  <c r="G176" i="7"/>
  <c r="E176" i="7"/>
  <c r="G175" i="7"/>
  <c r="E175" i="7"/>
  <c r="G174" i="7"/>
  <c r="E174" i="7"/>
  <c r="G173" i="7"/>
  <c r="E173" i="7"/>
  <c r="G172" i="7"/>
  <c r="E172" i="7"/>
  <c r="G171" i="7"/>
  <c r="E171" i="7"/>
  <c r="G170" i="7"/>
  <c r="E170" i="7"/>
  <c r="G169" i="7"/>
  <c r="E169" i="7"/>
  <c r="G168" i="7"/>
  <c r="E168" i="7"/>
  <c r="G167" i="7"/>
  <c r="E167" i="7"/>
  <c r="G166" i="7"/>
  <c r="E166" i="7"/>
  <c r="G165" i="7"/>
  <c r="E165" i="7"/>
  <c r="G164" i="7"/>
  <c r="E164" i="7"/>
  <c r="G163" i="7"/>
  <c r="E163" i="7"/>
  <c r="G162" i="7"/>
  <c r="E162" i="7"/>
  <c r="G161" i="7"/>
  <c r="E161" i="7"/>
  <c r="G160" i="7"/>
  <c r="E160" i="7"/>
  <c r="G159" i="7"/>
  <c r="E159" i="7"/>
  <c r="G158" i="7"/>
  <c r="E158" i="7"/>
  <c r="G157" i="7"/>
  <c r="E157" i="7"/>
  <c r="G156" i="7"/>
  <c r="E156" i="7"/>
  <c r="G155" i="7"/>
  <c r="E155" i="7"/>
  <c r="G154" i="7"/>
  <c r="E154" i="7"/>
  <c r="G153" i="7"/>
  <c r="E153" i="7"/>
  <c r="G152" i="7"/>
  <c r="E152" i="7"/>
  <c r="G151" i="7"/>
  <c r="E151" i="7"/>
  <c r="G150" i="7"/>
  <c r="E150" i="7"/>
  <c r="G149" i="7"/>
  <c r="E149" i="7"/>
  <c r="G148" i="7"/>
  <c r="E148" i="7"/>
  <c r="G147" i="7"/>
  <c r="E147" i="7"/>
  <c r="G146" i="7"/>
  <c r="E146" i="7"/>
  <c r="G145" i="7"/>
  <c r="E145" i="7"/>
  <c r="G144" i="7"/>
  <c r="E144" i="7"/>
  <c r="G143" i="7"/>
  <c r="E143" i="7"/>
  <c r="G142" i="7"/>
  <c r="E142" i="7"/>
  <c r="G141" i="7"/>
  <c r="E141" i="7"/>
  <c r="G140" i="7"/>
  <c r="E140" i="7"/>
  <c r="G139" i="7"/>
  <c r="E139" i="7"/>
  <c r="G138" i="7"/>
  <c r="E138" i="7"/>
  <c r="G137" i="7"/>
  <c r="E137" i="7"/>
  <c r="G136" i="7"/>
  <c r="E136" i="7"/>
  <c r="G135" i="7"/>
  <c r="E135" i="7"/>
  <c r="G134" i="7"/>
  <c r="E134" i="7"/>
  <c r="G133" i="7"/>
  <c r="E133" i="7"/>
  <c r="G132" i="7"/>
  <c r="E132" i="7"/>
  <c r="G131" i="7"/>
  <c r="E131" i="7"/>
  <c r="G130" i="7"/>
  <c r="E130" i="7"/>
  <c r="G129" i="7"/>
  <c r="E129" i="7"/>
  <c r="G128" i="7"/>
  <c r="E128" i="7"/>
  <c r="G127" i="7"/>
  <c r="E127" i="7"/>
  <c r="G126" i="7"/>
  <c r="E126" i="7"/>
  <c r="G125" i="7"/>
  <c r="E125" i="7"/>
  <c r="G124" i="7"/>
  <c r="E124" i="7"/>
  <c r="G123" i="7"/>
  <c r="E123" i="7"/>
  <c r="G122" i="7"/>
  <c r="E122" i="7"/>
  <c r="G121" i="7"/>
  <c r="E121" i="7"/>
  <c r="G120" i="7"/>
  <c r="E120" i="7"/>
  <c r="G119" i="7"/>
  <c r="E119" i="7"/>
  <c r="G118" i="7"/>
  <c r="E118" i="7"/>
  <c r="G117" i="7"/>
  <c r="E117" i="7"/>
  <c r="G116" i="7"/>
  <c r="E116" i="7"/>
  <c r="G115" i="7"/>
  <c r="E115" i="7"/>
  <c r="G114" i="7"/>
  <c r="E114" i="7"/>
  <c r="G113" i="7"/>
  <c r="E113" i="7"/>
  <c r="G112" i="7"/>
  <c r="E112" i="7"/>
  <c r="G111" i="7"/>
  <c r="E111" i="7"/>
  <c r="G110" i="7"/>
  <c r="E110" i="7"/>
  <c r="G109" i="7"/>
  <c r="E109" i="7"/>
  <c r="G108" i="7"/>
  <c r="E108" i="7"/>
  <c r="G107" i="7"/>
  <c r="E107" i="7"/>
  <c r="G106" i="7"/>
  <c r="E106" i="7"/>
  <c r="G105" i="7"/>
  <c r="E105" i="7"/>
  <c r="G104" i="7"/>
  <c r="E104" i="7"/>
  <c r="G103" i="7"/>
  <c r="E103" i="7"/>
  <c r="G102" i="7"/>
  <c r="E102" i="7"/>
  <c r="G101" i="7"/>
  <c r="E101" i="7"/>
  <c r="G100" i="7"/>
  <c r="E100" i="7"/>
  <c r="G99" i="7"/>
  <c r="E99" i="7"/>
  <c r="G98" i="7"/>
  <c r="E98" i="7"/>
  <c r="G97" i="7"/>
  <c r="E97" i="7"/>
  <c r="G96" i="7"/>
  <c r="E96" i="7"/>
  <c r="G95" i="7"/>
  <c r="E95" i="7"/>
  <c r="G94" i="7"/>
  <c r="E94" i="7"/>
  <c r="G93" i="7"/>
  <c r="E93" i="7"/>
  <c r="G92" i="7"/>
  <c r="E92" i="7"/>
  <c r="G91" i="7"/>
  <c r="E91" i="7"/>
  <c r="G90" i="7"/>
  <c r="E90" i="7"/>
  <c r="G89" i="7"/>
  <c r="E89" i="7"/>
  <c r="G88" i="7"/>
  <c r="E88" i="7"/>
  <c r="G87" i="7"/>
  <c r="E87" i="7"/>
  <c r="G86" i="7"/>
  <c r="E86" i="7"/>
  <c r="G85" i="7"/>
  <c r="E85" i="7"/>
  <c r="G84" i="7"/>
  <c r="E84" i="7"/>
  <c r="G83" i="7"/>
  <c r="E83" i="7"/>
  <c r="G82" i="7"/>
  <c r="E82" i="7"/>
  <c r="G81" i="7"/>
  <c r="E81" i="7"/>
  <c r="G80" i="7"/>
  <c r="E80" i="7"/>
  <c r="G79" i="7"/>
  <c r="E79" i="7"/>
  <c r="G78" i="7"/>
  <c r="E78" i="7"/>
  <c r="G77" i="7"/>
  <c r="E77" i="7"/>
  <c r="G76" i="7"/>
  <c r="E76" i="7"/>
  <c r="G75" i="7"/>
  <c r="E75" i="7"/>
  <c r="G74" i="7"/>
  <c r="E74" i="7"/>
  <c r="G73" i="7"/>
  <c r="E73" i="7"/>
  <c r="G72" i="7"/>
  <c r="E72" i="7"/>
  <c r="G71" i="7"/>
  <c r="E71" i="7"/>
  <c r="G70" i="7"/>
  <c r="E70" i="7"/>
  <c r="G69" i="7"/>
  <c r="E69" i="7"/>
  <c r="G68" i="7"/>
  <c r="E68" i="7"/>
  <c r="G67" i="7"/>
  <c r="E67" i="7"/>
  <c r="G66" i="7"/>
  <c r="E66" i="7"/>
  <c r="G65" i="7"/>
  <c r="E65" i="7"/>
  <c r="G64" i="7"/>
  <c r="E64" i="7"/>
  <c r="G63" i="7"/>
  <c r="E63" i="7"/>
  <c r="G62" i="7"/>
  <c r="E62" i="7"/>
  <c r="G61" i="7"/>
  <c r="E61" i="7"/>
  <c r="G60" i="7"/>
  <c r="E60" i="7"/>
  <c r="G59" i="7"/>
  <c r="E59" i="7"/>
  <c r="G58" i="7"/>
  <c r="E58" i="7"/>
  <c r="G57" i="7"/>
  <c r="E57" i="7"/>
  <c r="G56" i="7"/>
  <c r="E56" i="7"/>
  <c r="G55" i="7"/>
  <c r="E55" i="7"/>
  <c r="G54" i="7"/>
  <c r="E54" i="7"/>
  <c r="G53" i="7"/>
  <c r="E53" i="7"/>
  <c r="G52" i="7"/>
  <c r="E52" i="7"/>
  <c r="G51" i="7"/>
  <c r="E51" i="7"/>
  <c r="G50" i="7"/>
  <c r="E50" i="7"/>
  <c r="G49" i="7"/>
  <c r="E49" i="7"/>
  <c r="G48" i="7"/>
  <c r="E48" i="7"/>
  <c r="G47" i="7"/>
  <c r="E47" i="7"/>
  <c r="G46" i="7"/>
  <c r="E46" i="7"/>
  <c r="G45" i="7"/>
  <c r="E45" i="7"/>
  <c r="G44" i="7"/>
  <c r="E44" i="7"/>
  <c r="G43" i="7"/>
  <c r="E43" i="7"/>
  <c r="G42" i="7"/>
  <c r="E42" i="7"/>
  <c r="G41" i="7"/>
  <c r="E41" i="7"/>
  <c r="G40" i="7"/>
  <c r="E40" i="7"/>
  <c r="G39" i="7"/>
  <c r="E39" i="7"/>
  <c r="G38" i="7"/>
  <c r="E38" i="7"/>
  <c r="G37" i="7"/>
  <c r="E37" i="7"/>
  <c r="G36" i="7"/>
  <c r="E36" i="7"/>
  <c r="G35" i="7"/>
  <c r="E35" i="7"/>
  <c r="G34" i="7"/>
  <c r="E34" i="7"/>
  <c r="G33" i="7"/>
  <c r="E33" i="7"/>
  <c r="G32" i="7"/>
  <c r="E32" i="7"/>
  <c r="G31" i="7"/>
  <c r="E31" i="7"/>
  <c r="G30" i="7"/>
  <c r="E30" i="7"/>
  <c r="G29" i="7"/>
  <c r="E29" i="7"/>
  <c r="G28" i="7"/>
  <c r="E28" i="7"/>
  <c r="G27" i="7"/>
  <c r="E27" i="7"/>
  <c r="G26" i="7"/>
  <c r="E26" i="7"/>
  <c r="G25" i="7"/>
  <c r="E25" i="7"/>
  <c r="G24" i="7"/>
  <c r="E24" i="7"/>
  <c r="G23" i="7"/>
  <c r="E23" i="7"/>
  <c r="G22" i="7"/>
  <c r="E22" i="7"/>
  <c r="G21" i="7"/>
  <c r="E21" i="7"/>
  <c r="G20" i="7"/>
  <c r="E20" i="7"/>
  <c r="G19" i="7"/>
  <c r="E19" i="7"/>
  <c r="G18" i="7"/>
  <c r="E18" i="7"/>
  <c r="G17" i="7"/>
  <c r="E17" i="7"/>
  <c r="G16" i="7"/>
  <c r="E16" i="7"/>
  <c r="G15" i="7"/>
  <c r="E15" i="7"/>
  <c r="G14" i="7"/>
  <c r="E14" i="7"/>
  <c r="G13" i="7"/>
  <c r="E13" i="7"/>
  <c r="G12" i="7"/>
  <c r="E12" i="7"/>
  <c r="G11" i="7"/>
  <c r="E11" i="7"/>
  <c r="G10" i="7"/>
  <c r="E10" i="7"/>
  <c r="G9" i="7"/>
  <c r="E9" i="7"/>
  <c r="G8" i="7"/>
  <c r="E8" i="7"/>
  <c r="E788" i="4"/>
  <c r="F788" i="4" s="1"/>
  <c r="E789" i="4"/>
  <c r="F789" i="4" s="1"/>
  <c r="E790" i="4"/>
  <c r="F790" i="4" s="1"/>
  <c r="E791" i="4"/>
  <c r="F791" i="4" s="1"/>
  <c r="E792" i="4"/>
  <c r="F792" i="4" s="1"/>
  <c r="E793" i="4"/>
  <c r="F793" i="4"/>
  <c r="E794" i="4"/>
  <c r="F794" i="4" s="1"/>
  <c r="E795" i="4"/>
  <c r="F795" i="4" s="1"/>
  <c r="E796" i="4"/>
  <c r="F796" i="4" s="1"/>
  <c r="E797" i="4"/>
  <c r="F797" i="4" s="1"/>
  <c r="E798" i="4"/>
  <c r="F798" i="4" s="1"/>
  <c r="E799" i="4"/>
  <c r="F799" i="4"/>
  <c r="E800" i="4"/>
  <c r="F800" i="4" s="1"/>
  <c r="E801" i="4"/>
  <c r="F801" i="4" s="1"/>
  <c r="E802" i="4"/>
  <c r="F802" i="4" s="1"/>
  <c r="E803" i="4"/>
  <c r="F803" i="4" s="1"/>
  <c r="E804" i="4"/>
  <c r="F804" i="4" s="1"/>
  <c r="E805" i="4"/>
  <c r="F805" i="4"/>
  <c r="E806" i="4"/>
  <c r="F806" i="4" s="1"/>
  <c r="E807" i="4"/>
  <c r="F807" i="4" s="1"/>
  <c r="E808" i="4"/>
  <c r="F808" i="4" s="1"/>
  <c r="E809" i="4"/>
  <c r="F809" i="4" s="1"/>
  <c r="E810" i="4"/>
  <c r="F810" i="4" s="1"/>
  <c r="E811" i="4"/>
  <c r="F811" i="4"/>
  <c r="E812" i="4"/>
  <c r="F812" i="4" s="1"/>
  <c r="E813" i="4"/>
  <c r="F813" i="4" s="1"/>
  <c r="E814" i="4"/>
  <c r="F814" i="4" s="1"/>
  <c r="E815" i="4"/>
  <c r="F815" i="4" s="1"/>
  <c r="E816" i="4"/>
  <c r="F816" i="4" s="1"/>
  <c r="E817" i="4"/>
  <c r="F817" i="4"/>
  <c r="E818" i="4"/>
  <c r="F818" i="4" s="1"/>
  <c r="E819" i="4"/>
  <c r="F819" i="4" s="1"/>
  <c r="E820" i="4"/>
  <c r="F820" i="4" s="1"/>
  <c r="E821" i="4"/>
  <c r="F821" i="4" s="1"/>
  <c r="E822" i="4"/>
  <c r="F822" i="4" s="1"/>
  <c r="E823" i="4"/>
  <c r="F823" i="4"/>
  <c r="E824" i="4"/>
  <c r="F824" i="4" s="1"/>
  <c r="E825" i="4"/>
  <c r="F825" i="4" s="1"/>
  <c r="E826" i="4"/>
  <c r="F826" i="4" s="1"/>
  <c r="E827" i="4"/>
  <c r="F827" i="4" s="1"/>
  <c r="E828" i="4"/>
  <c r="F828" i="4" s="1"/>
  <c r="E829" i="4"/>
  <c r="F829" i="4"/>
  <c r="E830" i="4"/>
  <c r="F830" i="4" s="1"/>
  <c r="E831" i="4"/>
  <c r="F831" i="4" s="1"/>
  <c r="E832" i="4"/>
  <c r="F832" i="4" s="1"/>
  <c r="E833" i="4"/>
  <c r="F833" i="4" s="1"/>
  <c r="E834" i="4"/>
  <c r="F834" i="4" s="1"/>
  <c r="E835" i="4"/>
  <c r="F835" i="4"/>
  <c r="E836" i="4"/>
  <c r="F836" i="4" s="1"/>
  <c r="E837" i="4"/>
  <c r="F837" i="4" s="1"/>
  <c r="E838" i="4"/>
  <c r="F838" i="4" s="1"/>
  <c r="E839" i="4"/>
  <c r="F839" i="4" s="1"/>
  <c r="E840" i="4"/>
  <c r="F840" i="4" s="1"/>
  <c r="E841" i="4"/>
  <c r="F841" i="4"/>
  <c r="E842" i="4"/>
  <c r="F842" i="4" s="1"/>
  <c r="E843" i="4"/>
  <c r="F843" i="4" s="1"/>
  <c r="E844" i="4"/>
  <c r="F844" i="4" s="1"/>
  <c r="E845" i="4"/>
  <c r="F845" i="4" s="1"/>
  <c r="E846" i="4"/>
  <c r="F846" i="4" s="1"/>
  <c r="E847" i="4"/>
  <c r="F847" i="4"/>
  <c r="E848" i="4"/>
  <c r="F848" i="4" s="1"/>
  <c r="E849" i="4"/>
  <c r="F849" i="4" s="1"/>
  <c r="E850" i="4"/>
  <c r="F850" i="4" s="1"/>
  <c r="E851" i="4"/>
  <c r="F851" i="4" s="1"/>
  <c r="E852" i="4"/>
  <c r="F852" i="4" s="1"/>
  <c r="E853" i="4"/>
  <c r="F853" i="4"/>
  <c r="E854" i="4"/>
  <c r="F854" i="4" s="1"/>
  <c r="E855" i="4"/>
  <c r="F855" i="4" s="1"/>
  <c r="E856" i="4"/>
  <c r="F856" i="4" s="1"/>
  <c r="E857" i="4"/>
  <c r="F857" i="4" s="1"/>
  <c r="E858" i="4"/>
  <c r="F858" i="4" s="1"/>
  <c r="E859" i="4"/>
  <c r="F859" i="4"/>
  <c r="E860" i="4"/>
  <c r="F860" i="4" s="1"/>
  <c r="E861" i="4"/>
  <c r="F861" i="4" s="1"/>
  <c r="E862" i="4"/>
  <c r="F862" i="4" s="1"/>
  <c r="E863" i="4"/>
  <c r="F863" i="4" s="1"/>
  <c r="E864" i="4"/>
  <c r="F864" i="4" s="1"/>
  <c r="E865" i="4"/>
  <c r="F865" i="4"/>
  <c r="E866" i="4"/>
  <c r="F866" i="4" s="1"/>
  <c r="E867" i="4"/>
  <c r="F867" i="4" s="1"/>
  <c r="E868" i="4"/>
  <c r="F868" i="4" s="1"/>
  <c r="E869" i="4"/>
  <c r="F869" i="4" s="1"/>
  <c r="E870" i="4"/>
  <c r="F870" i="4" s="1"/>
  <c r="E871" i="4"/>
  <c r="F871" i="4"/>
  <c r="E872" i="4"/>
  <c r="F872" i="4" s="1"/>
  <c r="E873" i="4"/>
  <c r="F873" i="4" s="1"/>
  <c r="E874" i="4"/>
  <c r="F874" i="4" s="1"/>
  <c r="E875" i="4"/>
  <c r="F875" i="4" s="1"/>
  <c r="E876" i="4"/>
  <c r="F876" i="4" s="1"/>
  <c r="E877" i="4"/>
  <c r="F877" i="4"/>
  <c r="E878" i="4"/>
  <c r="F878" i="4" s="1"/>
  <c r="E879" i="4"/>
  <c r="F879" i="4" s="1"/>
  <c r="E880" i="4"/>
  <c r="F880" i="4" s="1"/>
  <c r="E881" i="4"/>
  <c r="F881" i="4" s="1"/>
  <c r="E882" i="4"/>
  <c r="F882" i="4" s="1"/>
  <c r="E883" i="4"/>
  <c r="F883" i="4"/>
  <c r="E884" i="4"/>
  <c r="F884" i="4" s="1"/>
  <c r="E885" i="4"/>
  <c r="F885" i="4" s="1"/>
  <c r="E886" i="4"/>
  <c r="F886" i="4" s="1"/>
  <c r="E887" i="4"/>
  <c r="F887" i="4" s="1"/>
  <c r="E888" i="4"/>
  <c r="F888" i="4" s="1"/>
  <c r="E889" i="4"/>
  <c r="F889" i="4"/>
  <c r="E890" i="4"/>
  <c r="F890" i="4" s="1"/>
  <c r="E891" i="4"/>
  <c r="F891" i="4" s="1"/>
  <c r="E892" i="4"/>
  <c r="F892" i="4" s="1"/>
  <c r="E893" i="4"/>
  <c r="F893" i="4" s="1"/>
  <c r="E894" i="4"/>
  <c r="F894" i="4" s="1"/>
  <c r="E895" i="4"/>
  <c r="F895" i="4"/>
  <c r="E896" i="4"/>
  <c r="F896" i="4" s="1"/>
  <c r="E897" i="4"/>
  <c r="F897" i="4" s="1"/>
  <c r="E898" i="4"/>
  <c r="F898" i="4" s="1"/>
  <c r="E899" i="4"/>
  <c r="F899" i="4" s="1"/>
  <c r="E900" i="4"/>
  <c r="F900" i="4" s="1"/>
  <c r="E901" i="4"/>
  <c r="F901" i="4"/>
  <c r="E902" i="4"/>
  <c r="F902" i="4" s="1"/>
  <c r="E903" i="4"/>
  <c r="F903" i="4" s="1"/>
  <c r="E904" i="4"/>
  <c r="F904" i="4" s="1"/>
  <c r="E905" i="4"/>
  <c r="F905" i="4" s="1"/>
  <c r="E906" i="4"/>
  <c r="F906" i="4" s="1"/>
  <c r="E907" i="4"/>
  <c r="F907" i="4"/>
  <c r="E908" i="4"/>
  <c r="F908" i="4" s="1"/>
  <c r="E909" i="4"/>
  <c r="F909" i="4" s="1"/>
  <c r="E910" i="4"/>
  <c r="F910" i="4" s="1"/>
  <c r="E911" i="4"/>
  <c r="F911" i="4" s="1"/>
  <c r="E912" i="4"/>
  <c r="F912" i="4" s="1"/>
  <c r="E913" i="4"/>
  <c r="F913" i="4"/>
  <c r="E914" i="4"/>
  <c r="F914" i="4" s="1"/>
  <c r="E915" i="4"/>
  <c r="F915" i="4" s="1"/>
  <c r="E916" i="4"/>
  <c r="F916" i="4" s="1"/>
  <c r="E917" i="4"/>
  <c r="F917" i="4" s="1"/>
  <c r="E918" i="4"/>
  <c r="F918" i="4" s="1"/>
  <c r="E919" i="4"/>
  <c r="F919" i="4"/>
  <c r="E920" i="4"/>
  <c r="F920" i="4" s="1"/>
  <c r="E921" i="4"/>
  <c r="F921" i="4" s="1"/>
  <c r="E922" i="4"/>
  <c r="F922" i="4" s="1"/>
  <c r="E923" i="4"/>
  <c r="F923" i="4" s="1"/>
  <c r="E924" i="4"/>
  <c r="F924" i="4" s="1"/>
  <c r="E925" i="4"/>
  <c r="F925" i="4"/>
  <c r="E926" i="4"/>
  <c r="F926" i="4" s="1"/>
  <c r="E927" i="4"/>
  <c r="F927" i="4" s="1"/>
  <c r="E928" i="4"/>
  <c r="F928" i="4" s="1"/>
  <c r="E929" i="4"/>
  <c r="F929" i="4" s="1"/>
  <c r="E930" i="4"/>
  <c r="F930" i="4" s="1"/>
  <c r="E931" i="4"/>
  <c r="F931" i="4"/>
  <c r="E932" i="4"/>
  <c r="F932" i="4" s="1"/>
  <c r="E933" i="4"/>
  <c r="F933" i="4" s="1"/>
  <c r="E934" i="4"/>
  <c r="F934" i="4" s="1"/>
  <c r="E935" i="4"/>
  <c r="F935" i="4" s="1"/>
  <c r="E936" i="4"/>
  <c r="F936" i="4" s="1"/>
  <c r="E937" i="4"/>
  <c r="F937" i="4"/>
  <c r="E938" i="4"/>
  <c r="F938" i="4" s="1"/>
  <c r="E939" i="4"/>
  <c r="F939" i="4" s="1"/>
  <c r="E940" i="4"/>
  <c r="F940" i="4" s="1"/>
  <c r="E941" i="4"/>
  <c r="F941" i="4" s="1"/>
  <c r="E942" i="4"/>
  <c r="F942" i="4" s="1"/>
  <c r="E943" i="4"/>
  <c r="F943" i="4"/>
  <c r="E944" i="4"/>
  <c r="F944" i="4" s="1"/>
  <c r="E945" i="4"/>
  <c r="F945" i="4" s="1"/>
  <c r="E946" i="4"/>
  <c r="F946" i="4" s="1"/>
  <c r="E947" i="4"/>
  <c r="F947" i="4" s="1"/>
  <c r="E948" i="4"/>
  <c r="F948" i="4" s="1"/>
  <c r="E949" i="4"/>
  <c r="F949" i="4"/>
  <c r="E950" i="4"/>
  <c r="F950" i="4" s="1"/>
  <c r="E951" i="4"/>
  <c r="F951" i="4" s="1"/>
  <c r="E952" i="4"/>
  <c r="F952" i="4" s="1"/>
  <c r="E953" i="4"/>
  <c r="F953" i="4" s="1"/>
  <c r="E954" i="4"/>
  <c r="F954" i="4" s="1"/>
  <c r="E955" i="4"/>
  <c r="F955" i="4"/>
  <c r="E956" i="4"/>
  <c r="F956" i="4" s="1"/>
  <c r="E957" i="4"/>
  <c r="F957" i="4" s="1"/>
  <c r="E958" i="4"/>
  <c r="F958" i="4" s="1"/>
  <c r="E959" i="4"/>
  <c r="F959" i="4" s="1"/>
  <c r="E960" i="4"/>
  <c r="F960" i="4" s="1"/>
  <c r="E961" i="4"/>
  <c r="F961" i="4"/>
  <c r="E962" i="4"/>
  <c r="F962" i="4" s="1"/>
  <c r="E963" i="4"/>
  <c r="F963" i="4" s="1"/>
  <c r="E964" i="4"/>
  <c r="F964" i="4" s="1"/>
  <c r="E965" i="4"/>
  <c r="F965" i="4" s="1"/>
  <c r="E966" i="4"/>
  <c r="F966" i="4" s="1"/>
  <c r="E967" i="4"/>
  <c r="F967" i="4"/>
  <c r="E968" i="4"/>
  <c r="F968" i="4" s="1"/>
  <c r="E969" i="4"/>
  <c r="F969" i="4" s="1"/>
  <c r="E970" i="4"/>
  <c r="F970" i="4" s="1"/>
  <c r="E971" i="4"/>
  <c r="F971" i="4" s="1"/>
  <c r="E972" i="4"/>
  <c r="F972" i="4" s="1"/>
  <c r="E973" i="4"/>
  <c r="F973" i="4"/>
  <c r="E974" i="4"/>
  <c r="F974" i="4" s="1"/>
  <c r="E975" i="4"/>
  <c r="F975" i="4" s="1"/>
  <c r="E976" i="4"/>
  <c r="F976" i="4" s="1"/>
  <c r="E977" i="4"/>
  <c r="F977" i="4" s="1"/>
  <c r="E978" i="4"/>
  <c r="F978" i="4" s="1"/>
  <c r="E979" i="4"/>
  <c r="F979" i="4"/>
  <c r="E980" i="4"/>
  <c r="F980" i="4" s="1"/>
  <c r="E981" i="4"/>
  <c r="F981" i="4" s="1"/>
  <c r="E982" i="4"/>
  <c r="F982" i="4" s="1"/>
  <c r="E983" i="4"/>
  <c r="F983" i="4" s="1"/>
  <c r="E984" i="4"/>
  <c r="F984" i="4" s="1"/>
  <c r="E985" i="4"/>
  <c r="F985" i="4"/>
  <c r="E986" i="4"/>
  <c r="F986" i="4" s="1"/>
  <c r="E987" i="4"/>
  <c r="F987" i="4" s="1"/>
  <c r="E988" i="4"/>
  <c r="F988" i="4" s="1"/>
  <c r="E989" i="4"/>
  <c r="F989" i="4" s="1"/>
  <c r="E990" i="4"/>
  <c r="F990" i="4" s="1"/>
  <c r="E991" i="4"/>
  <c r="F991" i="4"/>
  <c r="E992" i="4"/>
  <c r="F992" i="4" s="1"/>
  <c r="E993" i="4"/>
  <c r="F993" i="4" s="1"/>
  <c r="E994" i="4"/>
  <c r="F994" i="4" s="1"/>
  <c r="E995" i="4"/>
  <c r="F995" i="4" s="1"/>
  <c r="E996" i="4"/>
  <c r="F996" i="4" s="1"/>
  <c r="E997" i="4"/>
  <c r="F997" i="4"/>
  <c r="E998" i="4"/>
  <c r="F998" i="4" s="1"/>
  <c r="E999" i="4"/>
  <c r="F999" i="4" s="1"/>
  <c r="E1000" i="4"/>
  <c r="F1000" i="4" s="1"/>
  <c r="E1001" i="4"/>
  <c r="F1001" i="4" s="1"/>
  <c r="E1002" i="4"/>
  <c r="F1002" i="4" s="1"/>
  <c r="E1003" i="4"/>
  <c r="F1003" i="4"/>
  <c r="E1004" i="4"/>
  <c r="F1004" i="4" s="1"/>
  <c r="E1005" i="4"/>
  <c r="F1005" i="4" s="1"/>
  <c r="E1006" i="4"/>
  <c r="F1006" i="4" s="1"/>
  <c r="E1007" i="4"/>
  <c r="F1007" i="4" s="1"/>
  <c r="E1008" i="4"/>
  <c r="F1008" i="4" s="1"/>
  <c r="E1009" i="4"/>
  <c r="F1009" i="4"/>
  <c r="E1010" i="4"/>
  <c r="F1010" i="4" s="1"/>
  <c r="E1011" i="4"/>
  <c r="F1011" i="4" s="1"/>
  <c r="E1012" i="4"/>
  <c r="F1012" i="4" s="1"/>
  <c r="E1013" i="4"/>
  <c r="F1013" i="4" s="1"/>
  <c r="E1014" i="4"/>
  <c r="F1014" i="4" s="1"/>
  <c r="E1015" i="4"/>
  <c r="F1015" i="4"/>
  <c r="E1016" i="4"/>
  <c r="F1016" i="4" s="1"/>
  <c r="E1017" i="4"/>
  <c r="F1017" i="4" s="1"/>
  <c r="E1018" i="4"/>
  <c r="F1018" i="4" s="1"/>
  <c r="E1019" i="4"/>
  <c r="F1019" i="4" s="1"/>
  <c r="E1020" i="4"/>
  <c r="F1020" i="4" s="1"/>
  <c r="E1021" i="4"/>
  <c r="F1021" i="4"/>
  <c r="E1022" i="4"/>
  <c r="F1022" i="4" s="1"/>
  <c r="E1023" i="4"/>
  <c r="F1023" i="4" s="1"/>
  <c r="E1024" i="4"/>
  <c r="F1024" i="4" s="1"/>
  <c r="E1025" i="4"/>
  <c r="F1025" i="4" s="1"/>
  <c r="E1026" i="4"/>
  <c r="F1026" i="4" s="1"/>
  <c r="E1027" i="4"/>
  <c r="F102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F424" i="4" s="1"/>
  <c r="E425" i="4"/>
  <c r="F425" i="4" s="1"/>
  <c r="E426" i="4"/>
  <c r="F426" i="4" s="1"/>
  <c r="E427" i="4"/>
  <c r="F427" i="4" s="1"/>
  <c r="E428" i="4"/>
  <c r="F428" i="4" s="1"/>
  <c r="E429" i="4"/>
  <c r="F429" i="4" s="1"/>
  <c r="E430" i="4"/>
  <c r="F430" i="4" s="1"/>
  <c r="E431" i="4"/>
  <c r="F431" i="4" s="1"/>
  <c r="E432" i="4"/>
  <c r="F432" i="4" s="1"/>
  <c r="E433" i="4"/>
  <c r="F433" i="4" s="1"/>
  <c r="E434" i="4"/>
  <c r="F434" i="4" s="1"/>
  <c r="E435" i="4"/>
  <c r="F435" i="4" s="1"/>
  <c r="E436" i="4"/>
  <c r="F436" i="4" s="1"/>
  <c r="E437" i="4"/>
  <c r="F437" i="4" s="1"/>
  <c r="E438" i="4"/>
  <c r="F438" i="4" s="1"/>
  <c r="E439" i="4"/>
  <c r="F439" i="4" s="1"/>
  <c r="E440" i="4"/>
  <c r="F440" i="4" s="1"/>
  <c r="E441" i="4"/>
  <c r="F441" i="4" s="1"/>
  <c r="E442" i="4"/>
  <c r="F442" i="4" s="1"/>
  <c r="E443" i="4"/>
  <c r="F443" i="4" s="1"/>
  <c r="E444" i="4"/>
  <c r="F444" i="4" s="1"/>
  <c r="E445" i="4"/>
  <c r="F445" i="4" s="1"/>
  <c r="E446" i="4"/>
  <c r="F446" i="4" s="1"/>
  <c r="E447" i="4"/>
  <c r="F447" i="4" s="1"/>
  <c r="E448" i="4"/>
  <c r="F448" i="4" s="1"/>
  <c r="E449" i="4"/>
  <c r="F449" i="4" s="1"/>
  <c r="E450" i="4"/>
  <c r="F450" i="4" s="1"/>
  <c r="E451" i="4"/>
  <c r="F451" i="4" s="1"/>
  <c r="E452" i="4"/>
  <c r="F452" i="4" s="1"/>
  <c r="E453" i="4"/>
  <c r="F453" i="4" s="1"/>
  <c r="E454" i="4"/>
  <c r="F454" i="4" s="1"/>
  <c r="E455" i="4"/>
  <c r="F455" i="4" s="1"/>
  <c r="E456" i="4"/>
  <c r="F456" i="4" s="1"/>
  <c r="E457" i="4"/>
  <c r="F457" i="4" s="1"/>
  <c r="E458" i="4"/>
  <c r="F458" i="4" s="1"/>
  <c r="E459" i="4"/>
  <c r="F459" i="4" s="1"/>
  <c r="E460" i="4"/>
  <c r="F460" i="4" s="1"/>
  <c r="E461" i="4"/>
  <c r="F461" i="4" s="1"/>
  <c r="E462" i="4"/>
  <c r="F462" i="4" s="1"/>
  <c r="E463" i="4"/>
  <c r="F463" i="4" s="1"/>
  <c r="E464" i="4"/>
  <c r="F464" i="4" s="1"/>
  <c r="E465" i="4"/>
  <c r="F465" i="4" s="1"/>
  <c r="E466" i="4"/>
  <c r="E467" i="4"/>
  <c r="F467" i="4" s="1"/>
  <c r="E468" i="4"/>
  <c r="F468" i="4" s="1"/>
  <c r="E469" i="4"/>
  <c r="F469" i="4" s="1"/>
  <c r="E470" i="4"/>
  <c r="F470" i="4" s="1"/>
  <c r="E471" i="4"/>
  <c r="F471" i="4" s="1"/>
  <c r="E472" i="4"/>
  <c r="F472" i="4" s="1"/>
  <c r="E473" i="4"/>
  <c r="F473" i="4" s="1"/>
  <c r="E474" i="4"/>
  <c r="F474" i="4" s="1"/>
  <c r="E475" i="4"/>
  <c r="F475" i="4" s="1"/>
  <c r="E476" i="4"/>
  <c r="F476" i="4" s="1"/>
  <c r="E477" i="4"/>
  <c r="F477" i="4" s="1"/>
  <c r="E478" i="4"/>
  <c r="F478" i="4" s="1"/>
  <c r="E479" i="4"/>
  <c r="F479" i="4" s="1"/>
  <c r="E480" i="4"/>
  <c r="F480" i="4" s="1"/>
  <c r="E481" i="4"/>
  <c r="F481" i="4" s="1"/>
  <c r="E482" i="4"/>
  <c r="F482" i="4" s="1"/>
  <c r="E483" i="4"/>
  <c r="F483" i="4" s="1"/>
  <c r="E484" i="4"/>
  <c r="F484" i="4" s="1"/>
  <c r="E485" i="4"/>
  <c r="F485" i="4" s="1"/>
  <c r="E486" i="4"/>
  <c r="F486" i="4" s="1"/>
  <c r="E487" i="4"/>
  <c r="F487" i="4" s="1"/>
  <c r="E488" i="4"/>
  <c r="F488" i="4" s="1"/>
  <c r="E489" i="4"/>
  <c r="F489" i="4" s="1"/>
  <c r="E490" i="4"/>
  <c r="F490" i="4" s="1"/>
  <c r="E491" i="4"/>
  <c r="F491" i="4" s="1"/>
  <c r="E492" i="4"/>
  <c r="F492" i="4" s="1"/>
  <c r="E493" i="4"/>
  <c r="F493" i="4" s="1"/>
  <c r="E494" i="4"/>
  <c r="F494" i="4" s="1"/>
  <c r="E495" i="4"/>
  <c r="F495" i="4" s="1"/>
  <c r="E496" i="4"/>
  <c r="F496" i="4" s="1"/>
  <c r="E497" i="4"/>
  <c r="F497" i="4" s="1"/>
  <c r="E498" i="4"/>
  <c r="F498" i="4" s="1"/>
  <c r="E499" i="4"/>
  <c r="F499" i="4" s="1"/>
  <c r="E500" i="4"/>
  <c r="F500" i="4" s="1"/>
  <c r="E501" i="4"/>
  <c r="F501" i="4" s="1"/>
  <c r="E502" i="4"/>
  <c r="F502" i="4" s="1"/>
  <c r="E503" i="4"/>
  <c r="F503" i="4" s="1"/>
  <c r="E504" i="4"/>
  <c r="F504" i="4" s="1"/>
  <c r="E505" i="4"/>
  <c r="F505" i="4" s="1"/>
  <c r="E506" i="4"/>
  <c r="F506" i="4" s="1"/>
  <c r="E507" i="4"/>
  <c r="F507" i="4" s="1"/>
  <c r="E508" i="4"/>
  <c r="F508" i="4" s="1"/>
  <c r="E509" i="4"/>
  <c r="F509" i="4" s="1"/>
  <c r="E510" i="4"/>
  <c r="F510" i="4" s="1"/>
  <c r="E511" i="4"/>
  <c r="F511" i="4" s="1"/>
  <c r="E512" i="4"/>
  <c r="E513" i="4"/>
  <c r="F513" i="4" s="1"/>
  <c r="E514" i="4"/>
  <c r="F514" i="4" s="1"/>
  <c r="E515" i="4"/>
  <c r="F515" i="4" s="1"/>
  <c r="E516" i="4"/>
  <c r="F516" i="4" s="1"/>
  <c r="E517" i="4"/>
  <c r="F517" i="4" s="1"/>
  <c r="E518" i="4"/>
  <c r="F518" i="4" s="1"/>
  <c r="E519" i="4"/>
  <c r="F519" i="4" s="1"/>
  <c r="E520" i="4"/>
  <c r="F520" i="4" s="1"/>
  <c r="E521" i="4"/>
  <c r="F521" i="4" s="1"/>
  <c r="E522" i="4"/>
  <c r="F522" i="4" s="1"/>
  <c r="E523" i="4"/>
  <c r="F523" i="4" s="1"/>
  <c r="E524" i="4"/>
  <c r="F524" i="4" s="1"/>
  <c r="E525" i="4"/>
  <c r="F525" i="4" s="1"/>
  <c r="E526" i="4"/>
  <c r="F526" i="4" s="1"/>
  <c r="E527" i="4"/>
  <c r="F527" i="4" s="1"/>
  <c r="E528" i="4"/>
  <c r="F528" i="4" s="1"/>
  <c r="E529" i="4"/>
  <c r="F529" i="4" s="1"/>
  <c r="E530" i="4"/>
  <c r="F530" i="4" s="1"/>
  <c r="E531" i="4"/>
  <c r="F531" i="4" s="1"/>
  <c r="E532" i="4"/>
  <c r="F532" i="4" s="1"/>
  <c r="E533" i="4"/>
  <c r="F533" i="4" s="1"/>
  <c r="E534" i="4"/>
  <c r="F534" i="4" s="1"/>
  <c r="E535" i="4"/>
  <c r="F535" i="4" s="1"/>
  <c r="E536" i="4"/>
  <c r="F536" i="4" s="1"/>
  <c r="E537" i="4"/>
  <c r="F537" i="4" s="1"/>
  <c r="E538" i="4"/>
  <c r="F538" i="4" s="1"/>
  <c r="E539" i="4"/>
  <c r="F539" i="4" s="1"/>
  <c r="E540" i="4"/>
  <c r="F540" i="4" s="1"/>
  <c r="E541" i="4"/>
  <c r="F541" i="4" s="1"/>
  <c r="E542" i="4"/>
  <c r="F542" i="4" s="1"/>
  <c r="E543" i="4"/>
  <c r="F543" i="4" s="1"/>
  <c r="E544" i="4"/>
  <c r="F544" i="4" s="1"/>
  <c r="E545" i="4"/>
  <c r="F545" i="4" s="1"/>
  <c r="E546" i="4"/>
  <c r="F546" i="4" s="1"/>
  <c r="E547" i="4"/>
  <c r="F547" i="4" s="1"/>
  <c r="E548" i="4"/>
  <c r="F548" i="4" s="1"/>
  <c r="E549" i="4"/>
  <c r="F549" i="4" s="1"/>
  <c r="E550" i="4"/>
  <c r="E551" i="4"/>
  <c r="F551" i="4" s="1"/>
  <c r="E552" i="4"/>
  <c r="F552" i="4" s="1"/>
  <c r="E553" i="4"/>
  <c r="F553" i="4" s="1"/>
  <c r="E554" i="4"/>
  <c r="F554" i="4" s="1"/>
  <c r="E555" i="4"/>
  <c r="F555" i="4" s="1"/>
  <c r="E556" i="4"/>
  <c r="F556" i="4" s="1"/>
  <c r="E557" i="4"/>
  <c r="F557" i="4" s="1"/>
  <c r="E558" i="4"/>
  <c r="F558" i="4" s="1"/>
  <c r="E559" i="4"/>
  <c r="F559" i="4" s="1"/>
  <c r="E560" i="4"/>
  <c r="F560" i="4" s="1"/>
  <c r="E561" i="4"/>
  <c r="F561" i="4" s="1"/>
  <c r="E562" i="4"/>
  <c r="F562" i="4" s="1"/>
  <c r="E563" i="4"/>
  <c r="F563" i="4" s="1"/>
  <c r="E564" i="4"/>
  <c r="F564" i="4" s="1"/>
  <c r="E565" i="4"/>
  <c r="E566" i="4"/>
  <c r="F566" i="4" s="1"/>
  <c r="E567" i="4"/>
  <c r="F567" i="4" s="1"/>
  <c r="E568" i="4"/>
  <c r="F568" i="4" s="1"/>
  <c r="E569" i="4"/>
  <c r="F569" i="4" s="1"/>
  <c r="E570" i="4"/>
  <c r="F570" i="4" s="1"/>
  <c r="E571" i="4"/>
  <c r="F571" i="4" s="1"/>
  <c r="E572" i="4"/>
  <c r="F572" i="4" s="1"/>
  <c r="E573" i="4"/>
  <c r="F573" i="4" s="1"/>
  <c r="E574" i="4"/>
  <c r="F574" i="4" s="1"/>
  <c r="E575" i="4"/>
  <c r="F575" i="4" s="1"/>
  <c r="E576" i="4"/>
  <c r="F576" i="4" s="1"/>
  <c r="E577" i="4"/>
  <c r="F577" i="4" s="1"/>
  <c r="E578" i="4"/>
  <c r="F578" i="4" s="1"/>
  <c r="E579" i="4"/>
  <c r="F579" i="4" s="1"/>
  <c r="E580" i="4"/>
  <c r="F580" i="4" s="1"/>
  <c r="E581" i="4"/>
  <c r="F581" i="4" s="1"/>
  <c r="E582" i="4"/>
  <c r="F582" i="4" s="1"/>
  <c r="E583" i="4"/>
  <c r="F583" i="4" s="1"/>
  <c r="E584" i="4"/>
  <c r="F584" i="4" s="1"/>
  <c r="E585" i="4"/>
  <c r="F585" i="4" s="1"/>
  <c r="E586" i="4"/>
  <c r="F586" i="4" s="1"/>
  <c r="E587" i="4"/>
  <c r="F587" i="4" s="1"/>
  <c r="E588" i="4"/>
  <c r="F588" i="4" s="1"/>
  <c r="E589" i="4"/>
  <c r="F589" i="4" s="1"/>
  <c r="E590" i="4"/>
  <c r="F590" i="4" s="1"/>
  <c r="E591" i="4"/>
  <c r="F591" i="4" s="1"/>
  <c r="E592" i="4"/>
  <c r="F592" i="4" s="1"/>
  <c r="E593" i="4"/>
  <c r="F593" i="4" s="1"/>
  <c r="E594" i="4"/>
  <c r="F594" i="4" s="1"/>
  <c r="E595" i="4"/>
  <c r="F595" i="4" s="1"/>
  <c r="E596" i="4"/>
  <c r="F596" i="4" s="1"/>
  <c r="E597" i="4"/>
  <c r="F597" i="4" s="1"/>
  <c r="E598" i="4"/>
  <c r="F598" i="4" s="1"/>
  <c r="E599" i="4"/>
  <c r="F599" i="4" s="1"/>
  <c r="E600" i="4"/>
  <c r="F600" i="4" s="1"/>
  <c r="E601" i="4"/>
  <c r="F601" i="4" s="1"/>
  <c r="E602" i="4"/>
  <c r="F602" i="4" s="1"/>
  <c r="E603" i="4"/>
  <c r="F603" i="4" s="1"/>
  <c r="E604" i="4"/>
  <c r="F604" i="4" s="1"/>
  <c r="E605" i="4"/>
  <c r="F605" i="4" s="1"/>
  <c r="E606" i="4"/>
  <c r="F606" i="4" s="1"/>
  <c r="E607" i="4"/>
  <c r="F607" i="4" s="1"/>
  <c r="E608" i="4"/>
  <c r="F608" i="4" s="1"/>
  <c r="E609" i="4"/>
  <c r="F609" i="4" s="1"/>
  <c r="E610" i="4"/>
  <c r="F610" i="4" s="1"/>
  <c r="E611" i="4"/>
  <c r="F611" i="4" s="1"/>
  <c r="E612" i="4"/>
  <c r="F612" i="4" s="1"/>
  <c r="E613" i="4"/>
  <c r="F613" i="4" s="1"/>
  <c r="E614" i="4"/>
  <c r="F614" i="4" s="1"/>
  <c r="E615" i="4"/>
  <c r="F615" i="4" s="1"/>
  <c r="E616" i="4"/>
  <c r="F616" i="4" s="1"/>
  <c r="E617" i="4"/>
  <c r="F617" i="4" s="1"/>
  <c r="E618" i="4"/>
  <c r="E619" i="4"/>
  <c r="F619" i="4" s="1"/>
  <c r="E620" i="4"/>
  <c r="F620" i="4" s="1"/>
  <c r="E621" i="4"/>
  <c r="F621" i="4" s="1"/>
  <c r="E622" i="4"/>
  <c r="F622" i="4" s="1"/>
  <c r="E623" i="4"/>
  <c r="E624" i="4"/>
  <c r="F624" i="4" s="1"/>
  <c r="E625" i="4"/>
  <c r="F625" i="4" s="1"/>
  <c r="E626" i="4"/>
  <c r="F626" i="4" s="1"/>
  <c r="E627" i="4"/>
  <c r="E628" i="4"/>
  <c r="F628" i="4" s="1"/>
  <c r="E629" i="4"/>
  <c r="E630" i="4"/>
  <c r="F630" i="4" s="1"/>
  <c r="E631" i="4"/>
  <c r="E632" i="4"/>
  <c r="F632" i="4" s="1"/>
  <c r="E633" i="4"/>
  <c r="F633" i="4" s="1"/>
  <c r="E634" i="4"/>
  <c r="F634" i="4" s="1"/>
  <c r="E635" i="4"/>
  <c r="F635" i="4" s="1"/>
  <c r="E636" i="4"/>
  <c r="F636" i="4" s="1"/>
  <c r="E637" i="4"/>
  <c r="F637" i="4" s="1"/>
  <c r="E638" i="4"/>
  <c r="E639" i="4"/>
  <c r="F639" i="4" s="1"/>
  <c r="E640" i="4"/>
  <c r="F640" i="4" s="1"/>
  <c r="E641" i="4"/>
  <c r="F641" i="4" s="1"/>
  <c r="E642" i="4"/>
  <c r="E643" i="4"/>
  <c r="F643" i="4" s="1"/>
  <c r="E644" i="4"/>
  <c r="F644" i="4" s="1"/>
  <c r="E645" i="4"/>
  <c r="F645" i="4" s="1"/>
  <c r="E646" i="4"/>
  <c r="F646" i="4" s="1"/>
  <c r="E647" i="4"/>
  <c r="F647" i="4" s="1"/>
  <c r="E648" i="4"/>
  <c r="F648" i="4" s="1"/>
  <c r="E649" i="4"/>
  <c r="F649" i="4" s="1"/>
  <c r="E650" i="4"/>
  <c r="F650" i="4" s="1"/>
  <c r="E651" i="4"/>
  <c r="F651" i="4" s="1"/>
  <c r="E652" i="4"/>
  <c r="F652" i="4" s="1"/>
  <c r="E653" i="4"/>
  <c r="E654" i="4"/>
  <c r="E655" i="4"/>
  <c r="E656" i="4"/>
  <c r="E657" i="4"/>
  <c r="F657" i="4" s="1"/>
  <c r="E658" i="4"/>
  <c r="F658" i="4" s="1"/>
  <c r="E659" i="4"/>
  <c r="F659" i="4" s="1"/>
  <c r="E660" i="4"/>
  <c r="E661" i="4"/>
  <c r="E662" i="4"/>
  <c r="E663" i="4"/>
  <c r="E664" i="4"/>
  <c r="F664" i="4" s="1"/>
  <c r="E665" i="4"/>
  <c r="F665" i="4" s="1"/>
  <c r="E666" i="4"/>
  <c r="F666" i="4" s="1"/>
  <c r="E667" i="4"/>
  <c r="F667" i="4" s="1"/>
  <c r="E668" i="4"/>
  <c r="F668" i="4" s="1"/>
  <c r="E669" i="4"/>
  <c r="F669" i="4" s="1"/>
  <c r="E670" i="4"/>
  <c r="F670" i="4" s="1"/>
  <c r="E671" i="4"/>
  <c r="F671" i="4" s="1"/>
  <c r="E672" i="4"/>
  <c r="F672" i="4" s="1"/>
  <c r="E673" i="4"/>
  <c r="F673" i="4" s="1"/>
  <c r="E674" i="4"/>
  <c r="F674" i="4" s="1"/>
  <c r="E675" i="4"/>
  <c r="F675" i="4" s="1"/>
  <c r="E676" i="4"/>
  <c r="F676" i="4" s="1"/>
  <c r="E677" i="4"/>
  <c r="F677" i="4" s="1"/>
  <c r="E678" i="4"/>
  <c r="F678" i="4" s="1"/>
  <c r="E679" i="4"/>
  <c r="F679" i="4" s="1"/>
  <c r="E680" i="4"/>
  <c r="F680" i="4" s="1"/>
  <c r="E681" i="4"/>
  <c r="F681" i="4" s="1"/>
  <c r="E682" i="4"/>
  <c r="E683" i="4"/>
  <c r="F683" i="4" s="1"/>
  <c r="E684" i="4"/>
  <c r="F684" i="4" s="1"/>
  <c r="E685" i="4"/>
  <c r="F685" i="4" s="1"/>
  <c r="E686" i="4"/>
  <c r="F686" i="4" s="1"/>
  <c r="E687" i="4"/>
  <c r="E688" i="4"/>
  <c r="F688" i="4" s="1"/>
  <c r="E689" i="4"/>
  <c r="E690" i="4"/>
  <c r="F690" i="4" s="1"/>
  <c r="E691" i="4"/>
  <c r="F691" i="4" s="1"/>
  <c r="E692" i="4"/>
  <c r="F692" i="4" s="1"/>
  <c r="E693" i="4"/>
  <c r="F693" i="4" s="1"/>
  <c r="E694" i="4"/>
  <c r="F694" i="4" s="1"/>
  <c r="E695" i="4"/>
  <c r="F695" i="4" s="1"/>
  <c r="E696" i="4"/>
  <c r="F696" i="4" s="1"/>
  <c r="E697" i="4"/>
  <c r="F697" i="4" s="1"/>
  <c r="E698" i="4"/>
  <c r="F698" i="4" s="1"/>
  <c r="E699" i="4"/>
  <c r="F699" i="4" s="1"/>
  <c r="E700" i="4"/>
  <c r="F700" i="4" s="1"/>
  <c r="E701" i="4"/>
  <c r="F701" i="4" s="1"/>
  <c r="E702" i="4"/>
  <c r="F702" i="4" s="1"/>
  <c r="E703" i="4"/>
  <c r="F703" i="4" s="1"/>
  <c r="E704" i="4"/>
  <c r="F704" i="4" s="1"/>
  <c r="E705" i="4"/>
  <c r="F705" i="4" s="1"/>
  <c r="E706" i="4"/>
  <c r="F706" i="4" s="1"/>
  <c r="E707" i="4"/>
  <c r="F707" i="4" s="1"/>
  <c r="E708" i="4"/>
  <c r="F708" i="4" s="1"/>
  <c r="E709" i="4"/>
  <c r="F709" i="4" s="1"/>
  <c r="E710" i="4"/>
  <c r="F710" i="4" s="1"/>
  <c r="E711" i="4"/>
  <c r="E712" i="4"/>
  <c r="F712" i="4" s="1"/>
  <c r="E713" i="4"/>
  <c r="F713" i="4" s="1"/>
  <c r="E714" i="4"/>
  <c r="F714" i="4" s="1"/>
  <c r="E715" i="4"/>
  <c r="F715" i="4" s="1"/>
  <c r="E716" i="4"/>
  <c r="F716" i="4" s="1"/>
  <c r="E717" i="4"/>
  <c r="F717" i="4" s="1"/>
  <c r="E718" i="4"/>
  <c r="E719" i="4"/>
  <c r="F719" i="4" s="1"/>
  <c r="E720" i="4"/>
  <c r="F720" i="4" s="1"/>
  <c r="E721" i="4"/>
  <c r="F721" i="4" s="1"/>
  <c r="E722" i="4"/>
  <c r="F722" i="4" s="1"/>
  <c r="E723" i="4"/>
  <c r="F723" i="4" s="1"/>
  <c r="E724" i="4"/>
  <c r="F724" i="4" s="1"/>
  <c r="E725" i="4"/>
  <c r="F725" i="4" s="1"/>
  <c r="E726" i="4"/>
  <c r="F726" i="4" s="1"/>
  <c r="E727" i="4"/>
  <c r="E728" i="4"/>
  <c r="F728" i="4" s="1"/>
  <c r="E729" i="4"/>
  <c r="F729" i="4" s="1"/>
  <c r="E730" i="4"/>
  <c r="F730" i="4" s="1"/>
  <c r="E731" i="4"/>
  <c r="F731" i="4" s="1"/>
  <c r="E732" i="4"/>
  <c r="E733" i="4"/>
  <c r="E734" i="4"/>
  <c r="F734" i="4" s="1"/>
  <c r="E735" i="4"/>
  <c r="F735" i="4" s="1"/>
  <c r="E736" i="4"/>
  <c r="F736" i="4" s="1"/>
  <c r="E737" i="4"/>
  <c r="F737" i="4" s="1"/>
  <c r="E738" i="4"/>
  <c r="F738" i="4" s="1"/>
  <c r="E739" i="4"/>
  <c r="F739" i="4" s="1"/>
  <c r="E740" i="4"/>
  <c r="F740" i="4" s="1"/>
  <c r="E741" i="4"/>
  <c r="F741" i="4" s="1"/>
  <c r="E742" i="4"/>
  <c r="F742" i="4" s="1"/>
  <c r="E743" i="4"/>
  <c r="E744" i="4"/>
  <c r="F744" i="4" s="1"/>
  <c r="E745" i="4"/>
  <c r="E746" i="4"/>
  <c r="F746" i="4" s="1"/>
  <c r="E747" i="4"/>
  <c r="E748" i="4"/>
  <c r="F748" i="4" s="1"/>
  <c r="E749" i="4"/>
  <c r="F749" i="4" s="1"/>
  <c r="E750" i="4"/>
  <c r="E751" i="4"/>
  <c r="E752" i="4"/>
  <c r="E753" i="4"/>
  <c r="F753" i="4" s="1"/>
  <c r="E754" i="4"/>
  <c r="F754" i="4" s="1"/>
  <c r="E755" i="4"/>
  <c r="F755" i="4" s="1"/>
  <c r="E756" i="4"/>
  <c r="F756" i="4" s="1"/>
  <c r="E757" i="4"/>
  <c r="E758" i="4"/>
  <c r="F758" i="4" s="1"/>
  <c r="E759" i="4"/>
  <c r="F759" i="4" s="1"/>
  <c r="E760" i="4"/>
  <c r="F760" i="4" s="1"/>
  <c r="E761" i="4"/>
  <c r="F761" i="4" s="1"/>
  <c r="E762" i="4"/>
  <c r="F762" i="4" s="1"/>
  <c r="E763" i="4"/>
  <c r="F763" i="4" s="1"/>
  <c r="E764" i="4"/>
  <c r="F764" i="4" s="1"/>
  <c r="E765" i="4"/>
  <c r="F765" i="4" s="1"/>
  <c r="E766" i="4"/>
  <c r="F766" i="4" s="1"/>
  <c r="E767" i="4"/>
  <c r="F767" i="4" s="1"/>
  <c r="E768" i="4"/>
  <c r="F768" i="4" s="1"/>
  <c r="E769" i="4"/>
  <c r="F769" i="4" s="1"/>
  <c r="E770" i="4"/>
  <c r="F770" i="4" s="1"/>
  <c r="E771" i="4"/>
  <c r="E772" i="4"/>
  <c r="F772" i="4" s="1"/>
  <c r="E773" i="4"/>
  <c r="E774" i="4"/>
  <c r="F774" i="4" s="1"/>
  <c r="E775" i="4"/>
  <c r="E776" i="4"/>
  <c r="F776" i="4" s="1"/>
  <c r="E777" i="4"/>
  <c r="F777" i="4" s="1"/>
  <c r="E778" i="4"/>
  <c r="F778" i="4" s="1"/>
  <c r="E779" i="4"/>
  <c r="F779" i="4" s="1"/>
  <c r="E780" i="4"/>
  <c r="E781" i="4"/>
  <c r="E782" i="4"/>
  <c r="E783" i="4"/>
  <c r="F783" i="4" s="1"/>
  <c r="E784" i="4"/>
  <c r="F784" i="4" s="1"/>
  <c r="E785" i="4"/>
  <c r="F785" i="4" s="1"/>
  <c r="E786" i="4"/>
  <c r="F786" i="4" s="1"/>
  <c r="E787" i="4"/>
  <c r="F787" i="4" s="1"/>
  <c r="E3" i="4"/>
  <c r="R82" i="4"/>
  <c r="R18" i="4"/>
  <c r="K18" i="4"/>
  <c r="H19" i="4"/>
  <c r="K19" i="4" s="1"/>
  <c r="F782" i="4" l="1"/>
  <c r="F757" i="4"/>
  <c r="F751" i="4"/>
  <c r="F642" i="4"/>
  <c r="F773" i="4"/>
  <c r="F689" i="4"/>
  <c r="F653" i="4"/>
  <c r="F629" i="4"/>
  <c r="F661" i="4"/>
  <c r="F660" i="4"/>
  <c r="F662" i="4"/>
  <c r="F655" i="4"/>
  <c r="F638" i="4"/>
  <c r="F752" i="4"/>
  <c r="F656" i="4"/>
  <c r="F775" i="4"/>
  <c r="F727" i="4"/>
  <c r="F631" i="4"/>
  <c r="F750" i="4"/>
  <c r="F654" i="4"/>
  <c r="F618" i="4"/>
  <c r="F711" i="4"/>
  <c r="F627" i="4"/>
  <c r="F747" i="4"/>
  <c r="F663" i="4"/>
  <c r="F781" i="4"/>
  <c r="F745" i="4"/>
  <c r="F565" i="4"/>
  <c r="F780" i="4"/>
  <c r="F732" i="4"/>
  <c r="F682" i="4"/>
  <c r="F550" i="4"/>
  <c r="F466" i="4"/>
  <c r="F687" i="4"/>
  <c r="F743" i="4"/>
  <c r="F623" i="4"/>
  <c r="F718" i="4"/>
  <c r="F512" i="4"/>
  <c r="F771" i="4"/>
  <c r="F733" i="4"/>
  <c r="R19" i="4"/>
  <c r="H20" i="4"/>
  <c r="R20" i="4" l="1"/>
  <c r="R23" i="4"/>
  <c r="R21" i="4"/>
  <c r="H21" i="4"/>
  <c r="K20" i="4"/>
  <c r="K21" i="4"/>
  <c r="R24" i="4"/>
  <c r="R22" i="4"/>
  <c r="R25" i="4" l="1"/>
  <c r="H22" i="4"/>
  <c r="K22" i="4"/>
  <c r="H23" i="4" l="1"/>
  <c r="K23" i="4"/>
  <c r="R26" i="4"/>
  <c r="R27" i="4" l="1"/>
  <c r="H24" i="4"/>
  <c r="K24" i="4" s="1"/>
  <c r="H25" i="4" l="1"/>
  <c r="K25" i="4" s="1"/>
  <c r="R28" i="4"/>
  <c r="R29" i="4" l="1"/>
  <c r="H26" i="4"/>
  <c r="K26" i="4"/>
  <c r="H27" i="4" l="1"/>
  <c r="K27" i="4"/>
  <c r="R30" i="4"/>
  <c r="R31" i="4" l="1"/>
  <c r="H28" i="4"/>
  <c r="K28" i="4"/>
  <c r="H29" i="4" l="1"/>
  <c r="K29" i="4"/>
  <c r="R32" i="4"/>
  <c r="R33" i="4" l="1"/>
  <c r="H30" i="4"/>
  <c r="K30" i="4" s="1"/>
  <c r="H31" i="4" l="1"/>
  <c r="K31" i="4"/>
  <c r="R34" i="4"/>
  <c r="C4" i="4"/>
  <c r="R35" i="4" l="1"/>
  <c r="H32" i="4"/>
  <c r="K32" i="4"/>
  <c r="H33" i="4" l="1"/>
  <c r="K33" i="4"/>
  <c r="R37" i="4"/>
  <c r="R36" i="4"/>
  <c r="H34" i="4" l="1"/>
  <c r="K34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S82" i="4" s="1"/>
  <c r="D15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L82" i="4" s="1"/>
  <c r="L83" i="4" l="1"/>
  <c r="P82" i="4"/>
  <c r="S83" i="4"/>
  <c r="I91" i="4"/>
  <c r="M11" i="4"/>
  <c r="K10" i="4"/>
  <c r="I92" i="4"/>
  <c r="L11" i="4"/>
  <c r="I93" i="4"/>
  <c r="I88" i="4"/>
  <c r="I82" i="4"/>
  <c r="I94" i="4"/>
  <c r="K11" i="4"/>
  <c r="I83" i="4"/>
  <c r="I89" i="4"/>
  <c r="I90" i="4"/>
  <c r="I95" i="4"/>
  <c r="L10" i="4"/>
  <c r="I84" i="4"/>
  <c r="I87" i="4"/>
  <c r="I96" i="4"/>
  <c r="I85" i="4"/>
  <c r="I86" i="4"/>
  <c r="P83" i="4"/>
  <c r="P95" i="4"/>
  <c r="P84" i="4"/>
  <c r="P96" i="4"/>
  <c r="R10" i="4"/>
  <c r="P85" i="4"/>
  <c r="S10" i="4"/>
  <c r="P86" i="4"/>
  <c r="P87" i="4"/>
  <c r="P88" i="4"/>
  <c r="P89" i="4"/>
  <c r="P90" i="4"/>
  <c r="P91" i="4"/>
  <c r="P92" i="4"/>
  <c r="R11" i="4"/>
  <c r="P93" i="4"/>
  <c r="S11" i="4"/>
  <c r="P94" i="4"/>
  <c r="T11" i="4"/>
  <c r="I4" i="4"/>
  <c r="I9" i="4"/>
  <c r="I16" i="4"/>
  <c r="I15" i="4"/>
  <c r="I10" i="4"/>
  <c r="I14" i="4"/>
  <c r="I13" i="4"/>
  <c r="I7" i="4"/>
  <c r="I11" i="4"/>
  <c r="I8" i="4"/>
  <c r="I5" i="4"/>
  <c r="I6" i="4"/>
  <c r="P16" i="4"/>
  <c r="P4" i="4"/>
  <c r="P15" i="4"/>
  <c r="P14" i="4"/>
  <c r="P13" i="4"/>
  <c r="P11" i="4"/>
  <c r="P10" i="4"/>
  <c r="P9" i="4"/>
  <c r="P8" i="4"/>
  <c r="P7" i="4"/>
  <c r="P6" i="4"/>
  <c r="P5" i="4"/>
  <c r="H35" i="4"/>
  <c r="K35" i="4"/>
  <c r="P12" i="4" l="1"/>
  <c r="L12" i="4"/>
  <c r="L13" i="4" s="1"/>
  <c r="T12" i="4"/>
  <c r="T13" i="4" s="1"/>
  <c r="S12" i="4"/>
  <c r="S13" i="4" s="1"/>
  <c r="R12" i="4"/>
  <c r="R13" i="4" s="1"/>
  <c r="K12" i="4"/>
  <c r="I12" i="4"/>
  <c r="K13" i="4"/>
  <c r="S4" i="4"/>
  <c r="T4" i="4"/>
  <c r="R4" i="4"/>
  <c r="S5" i="4"/>
  <c r="T5" i="4"/>
  <c r="R5" i="4"/>
  <c r="K4" i="4"/>
  <c r="L5" i="4"/>
  <c r="M5" i="4"/>
  <c r="K5" i="4"/>
  <c r="L4" i="4"/>
  <c r="M4" i="4"/>
  <c r="M12" i="4"/>
  <c r="M13" i="4" s="1"/>
  <c r="S30" i="4"/>
  <c r="S28" i="4"/>
  <c r="S29" i="4"/>
  <c r="S27" i="4"/>
  <c r="S21" i="4"/>
  <c r="S18" i="4"/>
  <c r="T18" i="4" s="1"/>
  <c r="S32" i="4"/>
  <c r="S26" i="4"/>
  <c r="S20" i="4"/>
  <c r="S37" i="4"/>
  <c r="S31" i="4"/>
  <c r="S25" i="4"/>
  <c r="S19" i="4"/>
  <c r="S36" i="4"/>
  <c r="S24" i="4"/>
  <c r="S35" i="4"/>
  <c r="S23" i="4"/>
  <c r="S34" i="4"/>
  <c r="S22" i="4"/>
  <c r="S33" i="4"/>
  <c r="L19" i="4"/>
  <c r="L23" i="4"/>
  <c r="L30" i="4"/>
  <c r="L31" i="4"/>
  <c r="L37" i="4"/>
  <c r="L24" i="4"/>
  <c r="L36" i="4"/>
  <c r="L22" i="4"/>
  <c r="L34" i="4"/>
  <c r="L21" i="4"/>
  <c r="L35" i="4"/>
  <c r="L29" i="4"/>
  <c r="L33" i="4"/>
  <c r="L28" i="4"/>
  <c r="L20" i="4"/>
  <c r="L27" i="4"/>
  <c r="L32" i="4"/>
  <c r="L26" i="4"/>
  <c r="L18" i="4"/>
  <c r="M18" i="4" s="1"/>
  <c r="L25" i="4"/>
  <c r="H36" i="4"/>
  <c r="K37" i="4" s="1"/>
  <c r="L6" i="4" l="1"/>
  <c r="L7" i="4" s="1"/>
  <c r="R6" i="4"/>
  <c r="R7" i="4" s="1"/>
  <c r="T6" i="4"/>
  <c r="T7" i="4" s="1"/>
  <c r="S6" i="4"/>
  <c r="S7" i="4" s="1"/>
  <c r="K6" i="4"/>
  <c r="K7" i="4" s="1"/>
  <c r="K36" i="4"/>
  <c r="M6" i="4"/>
  <c r="M7" i="4" s="1"/>
  <c r="M19" i="4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T19" i="4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</calcChain>
</file>

<file path=xl/sharedStrings.xml><?xml version="1.0" encoding="utf-8"?>
<sst xmlns="http://schemas.openxmlformats.org/spreadsheetml/2006/main" count="2148" uniqueCount="1190">
  <si>
    <t>Date</t>
  </si>
  <si>
    <t>MoM %</t>
  </si>
  <si>
    <t>YoY %</t>
  </si>
  <si>
    <t>Author</t>
  </si>
  <si>
    <t xml:space="preserve"> </t>
  </si>
  <si>
    <t>Ajnui Amine</t>
  </si>
  <si>
    <t>Moyenne</t>
  </si>
  <si>
    <t>Erreur-type</t>
  </si>
  <si>
    <t>Médiane</t>
  </si>
  <si>
    <t>Mode</t>
  </si>
  <si>
    <t>Écart-type</t>
  </si>
  <si>
    <t>Variance de l'échantillon</t>
  </si>
  <si>
    <t>Coefficient d'asymétrie</t>
  </si>
  <si>
    <t>Plage</t>
  </si>
  <si>
    <t>Minimum</t>
  </si>
  <si>
    <t>Maximum</t>
  </si>
  <si>
    <t>Somme</t>
  </si>
  <si>
    <t>Nombre d'échantillons</t>
  </si>
  <si>
    <t>Statistiques</t>
  </si>
  <si>
    <t>Interval</t>
  </si>
  <si>
    <t>Bin</t>
  </si>
  <si>
    <t>ou plus...</t>
  </si>
  <si>
    <t>Count</t>
  </si>
  <si>
    <t>Range</t>
  </si>
  <si>
    <t>Probability</t>
  </si>
  <si>
    <t>Cu. Probability</t>
  </si>
  <si>
    <t xml:space="preserve">Kurstosis </t>
  </si>
  <si>
    <t>Std Dev Bounds</t>
  </si>
  <si>
    <t>Upper Bound</t>
  </si>
  <si>
    <t>Lower Bound</t>
  </si>
  <si>
    <t>Actual Count</t>
  </si>
  <si>
    <t>Actual % Count</t>
  </si>
  <si>
    <t>Normal % Count</t>
  </si>
  <si>
    <t>Positive Data</t>
  </si>
  <si>
    <t>Negative Data</t>
  </si>
  <si>
    <t>Zero</t>
  </si>
  <si>
    <t>Mean</t>
  </si>
  <si>
    <t>Frequency %</t>
  </si>
  <si>
    <t>Freq Adj Mean</t>
  </si>
  <si>
    <t>Percentiles</t>
  </si>
  <si>
    <t>Current Value</t>
  </si>
  <si>
    <t>Percent Rank:</t>
  </si>
  <si>
    <t>Open</t>
  </si>
  <si>
    <t>High</t>
  </si>
  <si>
    <t>Low</t>
  </si>
  <si>
    <t>Close</t>
  </si>
  <si>
    <t>Adj Close</t>
  </si>
  <si>
    <t>Volume</t>
  </si>
  <si>
    <t>SPY</t>
  </si>
  <si>
    <t>All Employees, Total Nonfarm</t>
  </si>
  <si>
    <t>Month-on-Month Percentage Change</t>
  </si>
  <si>
    <t>Year-on-Year Percentage Change</t>
  </si>
  <si>
    <t>Classes</t>
  </si>
  <si>
    <t>Fréquence</t>
  </si>
  <si>
    <t>Initial Claims</t>
  </si>
  <si>
    <t>Ajnui</t>
  </si>
  <si>
    <t>Initial/Continuing Jobless Claims</t>
  </si>
  <si>
    <t>Initial Jobless Claims: Are the number of people who have filled for unemplyment benefits in the previous week</t>
  </si>
  <si>
    <t>Continuing Jobless Claims: Number of people receiving unemployment</t>
  </si>
  <si>
    <t xml:space="preserve">Sources: </t>
  </si>
  <si>
    <t>Initial Claims (ICSA) | FRED | St. Louis Fed (stlouisfed.org)</t>
  </si>
  <si>
    <t>Continued Claims (Insured Unemployment) (CCSA) | FRED | St. Louis Fed (stlouisfed.org)</t>
  </si>
  <si>
    <t>Var.</t>
  </si>
  <si>
    <t>Continued Claims</t>
  </si>
  <si>
    <t xml:space="preserve">Var. </t>
  </si>
  <si>
    <t>U.S. ADP Nonfarm Employment Change</t>
  </si>
  <si>
    <t xml:space="preserve">Source: </t>
  </si>
  <si>
    <t>ADP</t>
  </si>
  <si>
    <t>Cell Form.</t>
  </si>
  <si>
    <t>NFP</t>
  </si>
  <si>
    <t>-175K</t>
  </si>
  <si>
    <t>-230K</t>
  </si>
  <si>
    <t>-203K</t>
  </si>
  <si>
    <t>-246K</t>
  </si>
  <si>
    <t>-261K</t>
  </si>
  <si>
    <t>-380K</t>
  </si>
  <si>
    <t>-361K</t>
  </si>
  <si>
    <t>-223K</t>
  </si>
  <si>
    <t>-69K</t>
  </si>
  <si>
    <t>-91K</t>
  </si>
  <si>
    <t>-70K</t>
  </si>
  <si>
    <t>-47K</t>
  </si>
  <si>
    <t>-95K</t>
  </si>
  <si>
    <t>-22K</t>
  </si>
  <si>
    <t>-84K</t>
  </si>
  <si>
    <t>-42K</t>
  </si>
  <si>
    <t>-18K</t>
  </si>
  <si>
    <t>-35K</t>
  </si>
  <si>
    <t>0K</t>
  </si>
  <si>
    <t>-68K</t>
  </si>
  <si>
    <t>-86K</t>
  </si>
  <si>
    <t>-6K</t>
  </si>
  <si>
    <t>25K</t>
  </si>
  <si>
    <t>78K</t>
  </si>
  <si>
    <t>24K</t>
  </si>
  <si>
    <t>132K</t>
  </si>
  <si>
    <t>146K</t>
  </si>
  <si>
    <t>105K</t>
  </si>
  <si>
    <t>60K</t>
  </si>
  <si>
    <t>111K</t>
  </si>
  <si>
    <t>140K</t>
  </si>
  <si>
    <t>205K</t>
  </si>
  <si>
    <t>224K</t>
  </si>
  <si>
    <t>165K</t>
  </si>
  <si>
    <t>133K</t>
  </si>
  <si>
    <t>116K</t>
  </si>
  <si>
    <t>126K</t>
  </si>
  <si>
    <t>119K</t>
  </si>
  <si>
    <t>203K</t>
  </si>
  <si>
    <t>70K</t>
  </si>
  <si>
    <t>197K</t>
  </si>
  <si>
    <t>155K</t>
  </si>
  <si>
    <t>174K</t>
  </si>
  <si>
    <t>169K</t>
  </si>
  <si>
    <t>218K</t>
  </si>
  <si>
    <t>238K</t>
  </si>
  <si>
    <t>253K</t>
  </si>
  <si>
    <t>204K</t>
  </si>
  <si>
    <t>175K</t>
  </si>
  <si>
    <t>154K</t>
  </si>
  <si>
    <t>343K</t>
  </si>
  <si>
    <t>329K</t>
  </si>
  <si>
    <t>307K</t>
  </si>
  <si>
    <t>217K</t>
  </si>
  <si>
    <t>148K</t>
  </si>
  <si>
    <t>143K</t>
  </si>
  <si>
    <t>125K</t>
  </si>
  <si>
    <t>106K</t>
  </si>
  <si>
    <t>98K</t>
  </si>
  <si>
    <t>90K</t>
  </si>
  <si>
    <t>193K</t>
  </si>
  <si>
    <t>74K</t>
  </si>
  <si>
    <t>199K</t>
  </si>
  <si>
    <t>153K</t>
  </si>
  <si>
    <t>127K</t>
  </si>
  <si>
    <t>137K</t>
  </si>
  <si>
    <t>59K</t>
  </si>
  <si>
    <t>97K</t>
  </si>
  <si>
    <t>31K</t>
  </si>
  <si>
    <t>-3K</t>
  </si>
  <si>
    <t>-8K</t>
  </si>
  <si>
    <t>66K</t>
  </si>
  <si>
    <t>42K</t>
  </si>
  <si>
    <t>-23K</t>
  </si>
  <si>
    <t>8K</t>
  </si>
  <si>
    <t>10K</t>
  </si>
  <si>
    <t>40K</t>
  </si>
  <si>
    <t>-79K</t>
  </si>
  <si>
    <t>9K</t>
  </si>
  <si>
    <t>-33K</t>
  </si>
  <si>
    <t>-157K</t>
  </si>
  <si>
    <t>-250K</t>
  </si>
  <si>
    <t>-693K</t>
  </si>
  <si>
    <t>-522K</t>
  </si>
  <si>
    <t>-697K</t>
  </si>
  <si>
    <t>-742K</t>
  </si>
  <si>
    <t>-491K</t>
  </si>
  <si>
    <t>-532K</t>
  </si>
  <si>
    <t>-473K</t>
  </si>
  <si>
    <t>-371K</t>
  </si>
  <si>
    <t>-298K</t>
  </si>
  <si>
    <t>-254K</t>
  </si>
  <si>
    <t>-169K</t>
  </si>
  <si>
    <t>-20K</t>
  </si>
  <si>
    <t>32K</t>
  </si>
  <si>
    <t>55K</t>
  </si>
  <si>
    <t>13K</t>
  </si>
  <si>
    <t>-10K</t>
  </si>
  <si>
    <t>-39K</t>
  </si>
  <si>
    <t>43K</t>
  </si>
  <si>
    <t>93K</t>
  </si>
  <si>
    <t>297K</t>
  </si>
  <si>
    <t>187K</t>
  </si>
  <si>
    <t>201K</t>
  </si>
  <si>
    <t>179K</t>
  </si>
  <si>
    <t>38K</t>
  </si>
  <si>
    <t>157K</t>
  </si>
  <si>
    <t>114K</t>
  </si>
  <si>
    <t>91K</t>
  </si>
  <si>
    <t>110K</t>
  </si>
  <si>
    <t>206K</t>
  </si>
  <si>
    <t>325K</t>
  </si>
  <si>
    <t>170K</t>
  </si>
  <si>
    <t>216K</t>
  </si>
  <si>
    <t>209K</t>
  </si>
  <si>
    <t>176K</t>
  </si>
  <si>
    <t>163K</t>
  </si>
  <si>
    <t>162K</t>
  </si>
  <si>
    <t>158K</t>
  </si>
  <si>
    <t>118K</t>
  </si>
  <si>
    <t>215K</t>
  </si>
  <si>
    <t>192K</t>
  </si>
  <si>
    <t>198K</t>
  </si>
  <si>
    <t>135K</t>
  </si>
  <si>
    <t>188K</t>
  </si>
  <si>
    <t>200K</t>
  </si>
  <si>
    <t>166K</t>
  </si>
  <si>
    <t>130K</t>
  </si>
  <si>
    <t>139K</t>
  </si>
  <si>
    <t>191K</t>
  </si>
  <si>
    <t>220K</t>
  </si>
  <si>
    <t>281K</t>
  </si>
  <si>
    <t>213K</t>
  </si>
  <si>
    <t>230K</t>
  </si>
  <si>
    <t>208K</t>
  </si>
  <si>
    <t>241K</t>
  </si>
  <si>
    <t>212K</t>
  </si>
  <si>
    <t>189K</t>
  </si>
  <si>
    <t>237K</t>
  </si>
  <si>
    <t>185K</t>
  </si>
  <si>
    <t>190K</t>
  </si>
  <si>
    <t>182K</t>
  </si>
  <si>
    <t>257K</t>
  </si>
  <si>
    <t>214K</t>
  </si>
  <si>
    <t>156K</t>
  </si>
  <si>
    <t>173K</t>
  </si>
  <si>
    <t>172K</t>
  </si>
  <si>
    <t>177K</t>
  </si>
  <si>
    <t>147K</t>
  </si>
  <si>
    <t>246K</t>
  </si>
  <si>
    <t>298K</t>
  </si>
  <si>
    <t>263K</t>
  </si>
  <si>
    <t>178K</t>
  </si>
  <si>
    <t>235K</t>
  </si>
  <si>
    <t>250K</t>
  </si>
  <si>
    <t>234K</t>
  </si>
  <si>
    <t>219K</t>
  </si>
  <si>
    <t>227K</t>
  </si>
  <si>
    <t>271K</t>
  </si>
  <si>
    <t>183K</t>
  </si>
  <si>
    <t>129K</t>
  </si>
  <si>
    <t>275K</t>
  </si>
  <si>
    <t>27K</t>
  </si>
  <si>
    <t>102K</t>
  </si>
  <si>
    <t>195K</t>
  </si>
  <si>
    <t>67K</t>
  </si>
  <si>
    <t>202K</t>
  </si>
  <si>
    <t>291K</t>
  </si>
  <si>
    <t>-27K</t>
  </si>
  <si>
    <t>-20,236K</t>
  </si>
  <si>
    <t>-2,760K</t>
  </si>
  <si>
    <t>2,369K</t>
  </si>
  <si>
    <t>167K</t>
  </si>
  <si>
    <t>428K</t>
  </si>
  <si>
    <t>749K</t>
  </si>
  <si>
    <t>365K</t>
  </si>
  <si>
    <t>-123K</t>
  </si>
  <si>
    <t>117K</t>
  </si>
  <si>
    <t>517K</t>
  </si>
  <si>
    <t>742K</t>
  </si>
  <si>
    <t>978K</t>
  </si>
  <si>
    <t>692K</t>
  </si>
  <si>
    <t>330K</t>
  </si>
  <si>
    <t>374K</t>
  </si>
  <si>
    <t>568K</t>
  </si>
  <si>
    <t>571K</t>
  </si>
  <si>
    <t>534K</t>
  </si>
  <si>
    <t>807K</t>
  </si>
  <si>
    <t>-301K</t>
  </si>
  <si>
    <t>475K</t>
  </si>
  <si>
    <t>455K</t>
  </si>
  <si>
    <t>247K</t>
  </si>
  <si>
    <t>128K</t>
  </si>
  <si>
    <t>132</t>
  </si>
  <si>
    <t>208</t>
  </si>
  <si>
    <t>239K</t>
  </si>
  <si>
    <t>239</t>
  </si>
  <si>
    <t>127</t>
  </si>
  <si>
    <t>235</t>
  </si>
  <si>
    <t>106</t>
  </si>
  <si>
    <t>242K</t>
  </si>
  <si>
    <t>242</t>
  </si>
  <si>
    <t>145K</t>
  </si>
  <si>
    <t>145</t>
  </si>
  <si>
    <t>296K</t>
  </si>
  <si>
    <t>296</t>
  </si>
  <si>
    <t>278K</t>
  </si>
  <si>
    <t>278</t>
  </si>
  <si>
    <t>497K</t>
  </si>
  <si>
    <t>497</t>
  </si>
  <si>
    <t>324K</t>
  </si>
  <si>
    <t>324</t>
  </si>
  <si>
    <t>177</t>
  </si>
  <si>
    <t>89K</t>
  </si>
  <si>
    <t>89</t>
  </si>
  <si>
    <t>113K</t>
  </si>
  <si>
    <t>113</t>
  </si>
  <si>
    <t>103K</t>
  </si>
  <si>
    <t>103</t>
  </si>
  <si>
    <t>164K</t>
  </si>
  <si>
    <t>164</t>
  </si>
  <si>
    <t>107K</t>
  </si>
  <si>
    <t>107</t>
  </si>
  <si>
    <t>140</t>
  </si>
  <si>
    <t>184K</t>
  </si>
  <si>
    <t>184</t>
  </si>
  <si>
    <t>192</t>
  </si>
  <si>
    <t>152K</t>
  </si>
  <si>
    <t>152</t>
  </si>
  <si>
    <t>AUS</t>
  </si>
  <si>
    <t>AUT</t>
  </si>
  <si>
    <t>BEL</t>
  </si>
  <si>
    <t>CAN</t>
  </si>
  <si>
    <t>CHL</t>
  </si>
  <si>
    <t>CZE</t>
  </si>
  <si>
    <t>DEU</t>
  </si>
  <si>
    <t>DNK</t>
  </si>
  <si>
    <t>ESP</t>
  </si>
  <si>
    <t>EST</t>
  </si>
  <si>
    <t>FIN</t>
  </si>
  <si>
    <t>FRA</t>
  </si>
  <si>
    <t>GBR</t>
  </si>
  <si>
    <t>GRC</t>
  </si>
  <si>
    <t>HUN</t>
  </si>
  <si>
    <t>IRL</t>
  </si>
  <si>
    <t>ISL</t>
  </si>
  <si>
    <t>ISR</t>
  </si>
  <si>
    <t>ITA</t>
  </si>
  <si>
    <t>JPN</t>
  </si>
  <si>
    <t>KOR</t>
  </si>
  <si>
    <t>LUX</t>
  </si>
  <si>
    <t>LVA</t>
  </si>
  <si>
    <t>MEX</t>
  </si>
  <si>
    <t>NLD</t>
  </si>
  <si>
    <t>NOR</t>
  </si>
  <si>
    <t>OECD</t>
  </si>
  <si>
    <t>POL</t>
  </si>
  <si>
    <t>PRT</t>
  </si>
  <si>
    <t>SVK</t>
  </si>
  <si>
    <t>SVN</t>
  </si>
  <si>
    <t>SWE</t>
  </si>
  <si>
    <t>TUR</t>
  </si>
  <si>
    <t>USA</t>
  </si>
  <si>
    <t>EA19</t>
  </si>
  <si>
    <t>EU28</t>
  </si>
  <si>
    <t>G7</t>
  </si>
  <si>
    <t>CHE</t>
  </si>
  <si>
    <t>1951-05</t>
  </si>
  <si>
    <t>1950-01</t>
  </si>
  <si>
    <t>1951-06</t>
  </si>
  <si>
    <t>1950-02</t>
  </si>
  <si>
    <t>1951-07</t>
  </si>
  <si>
    <t>1950-03</t>
  </si>
  <si>
    <t>1951-08</t>
  </si>
  <si>
    <t>1950-04</t>
  </si>
  <si>
    <t>1951-09</t>
  </si>
  <si>
    <t>1950-05</t>
  </si>
  <si>
    <t>1951-10</t>
  </si>
  <si>
    <t>1950-06</t>
  </si>
  <si>
    <t>1951-11</t>
  </si>
  <si>
    <t>1950-07</t>
  </si>
  <si>
    <t>1951-12</t>
  </si>
  <si>
    <t>1950-08</t>
  </si>
  <si>
    <t>1952-01</t>
  </si>
  <si>
    <t>1950-09</t>
  </si>
  <si>
    <t>1952-02</t>
  </si>
  <si>
    <t>1950-10</t>
  </si>
  <si>
    <t>1952-03</t>
  </si>
  <si>
    <t>1950-11</t>
  </si>
  <si>
    <t>1952-04</t>
  </si>
  <si>
    <t>1950-12</t>
  </si>
  <si>
    <t>1952-05</t>
  </si>
  <si>
    <t>1951-01</t>
  </si>
  <si>
    <t>1952-06</t>
  </si>
  <si>
    <t>1951-02</t>
  </si>
  <si>
    <t>1952-07</t>
  </si>
  <si>
    <t>1951-03</t>
  </si>
  <si>
    <t>1952-08</t>
  </si>
  <si>
    <t>1951-04</t>
  </si>
  <si>
    <t>1952-09</t>
  </si>
  <si>
    <t>1952-10</t>
  </si>
  <si>
    <t>1952-11</t>
  </si>
  <si>
    <t>1952-12</t>
  </si>
  <si>
    <t>1953-01</t>
  </si>
  <si>
    <t>1953-02</t>
  </si>
  <si>
    <t>1953-03</t>
  </si>
  <si>
    <t>1953-04</t>
  </si>
  <si>
    <t>1953-05</t>
  </si>
  <si>
    <t>1953-06</t>
  </si>
  <si>
    <t>1953-07</t>
  </si>
  <si>
    <t>1953-08</t>
  </si>
  <si>
    <t>1953-09</t>
  </si>
  <si>
    <t>1953-10</t>
  </si>
  <si>
    <t>1953-11</t>
  </si>
  <si>
    <t>1953-12</t>
  </si>
  <si>
    <t>1954-01</t>
  </si>
  <si>
    <t>1954-02</t>
  </si>
  <si>
    <t>1954-03</t>
  </si>
  <si>
    <t>1954-04</t>
  </si>
  <si>
    <t>1954-05</t>
  </si>
  <si>
    <t>1954-06</t>
  </si>
  <si>
    <t>1954-07</t>
  </si>
  <si>
    <t>1954-08</t>
  </si>
  <si>
    <t>1954-09</t>
  </si>
  <si>
    <t>1954-10</t>
  </si>
  <si>
    <t>1954-11</t>
  </si>
  <si>
    <t>1954-12</t>
  </si>
  <si>
    <t>1955-01</t>
  </si>
  <si>
    <t>1955-02</t>
  </si>
  <si>
    <t>1955-03</t>
  </si>
  <si>
    <t>1955-04</t>
  </si>
  <si>
    <t>1955-05</t>
  </si>
  <si>
    <t>1955-06</t>
  </si>
  <si>
    <t>1955-07</t>
  </si>
  <si>
    <t>1955-08</t>
  </si>
  <si>
    <t>1955-09</t>
  </si>
  <si>
    <t>1955-10</t>
  </si>
  <si>
    <t>1955-11</t>
  </si>
  <si>
    <t>1955-12</t>
  </si>
  <si>
    <t>1956-01</t>
  </si>
  <si>
    <t>1956-02</t>
  </si>
  <si>
    <t>1956-03</t>
  </si>
  <si>
    <t>1956-04</t>
  </si>
  <si>
    <t>1956-05</t>
  </si>
  <si>
    <t>1956-06</t>
  </si>
  <si>
    <t>1956-07</t>
  </si>
  <si>
    <t>1956-08</t>
  </si>
  <si>
    <t>1956-09</t>
  </si>
  <si>
    <t>1956-10</t>
  </si>
  <si>
    <t>1956-11</t>
  </si>
  <si>
    <t>1956-12</t>
  </si>
  <si>
    <t>1957-01</t>
  </si>
  <si>
    <t>1957-02</t>
  </si>
  <si>
    <t>1957-03</t>
  </si>
  <si>
    <t>1957-04</t>
  </si>
  <si>
    <t>1957-05</t>
  </si>
  <si>
    <t>1957-06</t>
  </si>
  <si>
    <t>1957-07</t>
  </si>
  <si>
    <t>1957-08</t>
  </si>
  <si>
    <t>1957-09</t>
  </si>
  <si>
    <t>1957-10</t>
  </si>
  <si>
    <t>1957-11</t>
  </si>
  <si>
    <t>1957-12</t>
  </si>
  <si>
    <t>1958-01</t>
  </si>
  <si>
    <t>1958-02</t>
  </si>
  <si>
    <t>1958-03</t>
  </si>
  <si>
    <t>1958-04</t>
  </si>
  <si>
    <t>1958-05</t>
  </si>
  <si>
    <t>1958-06</t>
  </si>
  <si>
    <t>1958-07</t>
  </si>
  <si>
    <t>1958-08</t>
  </si>
  <si>
    <t>1958-09</t>
  </si>
  <si>
    <t>1958-10</t>
  </si>
  <si>
    <t>1958-11</t>
  </si>
  <si>
    <t>1958-12</t>
  </si>
  <si>
    <t>1959-01</t>
  </si>
  <si>
    <t>1959-02</t>
  </si>
  <si>
    <t>1959-03</t>
  </si>
  <si>
    <t>1959-04</t>
  </si>
  <si>
    <t>1959-05</t>
  </si>
  <si>
    <t>1959-06</t>
  </si>
  <si>
    <t>1959-07</t>
  </si>
  <si>
    <t>1959-08</t>
  </si>
  <si>
    <t>1959-09</t>
  </si>
  <si>
    <t>1959-10</t>
  </si>
  <si>
    <t>1959-11</t>
  </si>
  <si>
    <t>1959-12</t>
  </si>
  <si>
    <t>1960-01</t>
  </si>
  <si>
    <t>1960-02</t>
  </si>
  <si>
    <t>1960-03</t>
  </si>
  <si>
    <t>1960-04</t>
  </si>
  <si>
    <t>1960-05</t>
  </si>
  <si>
    <t>1960-06</t>
  </si>
  <si>
    <t>1960-07</t>
  </si>
  <si>
    <t>1960-08</t>
  </si>
  <si>
    <t>1960-09</t>
  </si>
  <si>
    <t>1960-10</t>
  </si>
  <si>
    <t>1960-11</t>
  </si>
  <si>
    <t>1960-12</t>
  </si>
  <si>
    <t>1961-01</t>
  </si>
  <si>
    <t>1961-02</t>
  </si>
  <si>
    <t>1961-03</t>
  </si>
  <si>
    <t>1961-04</t>
  </si>
  <si>
    <t>1961-05</t>
  </si>
  <si>
    <t>1961-06</t>
  </si>
  <si>
    <t>1961-07</t>
  </si>
  <si>
    <t>1961-08</t>
  </si>
  <si>
    <t>1961-09</t>
  </si>
  <si>
    <t>1961-10</t>
  </si>
  <si>
    <t>1961-11</t>
  </si>
  <si>
    <t>1961-12</t>
  </si>
  <si>
    <t>1962-01</t>
  </si>
  <si>
    <t>1962-02</t>
  </si>
  <si>
    <t>1962-03</t>
  </si>
  <si>
    <t>1962-04</t>
  </si>
  <si>
    <t>1962-05</t>
  </si>
  <si>
    <t>1962-06</t>
  </si>
  <si>
    <t>1962-07</t>
  </si>
  <si>
    <t>1962-08</t>
  </si>
  <si>
    <t>1962-09</t>
  </si>
  <si>
    <t>1962-10</t>
  </si>
  <si>
    <t>1962-11</t>
  </si>
  <si>
    <t>1962-12</t>
  </si>
  <si>
    <t>1963-01</t>
  </si>
  <si>
    <t>1963-02</t>
  </si>
  <si>
    <t>1963-03</t>
  </si>
  <si>
    <t>1963-04</t>
  </si>
  <si>
    <t>1963-05</t>
  </si>
  <si>
    <t>1963-06</t>
  </si>
  <si>
    <t>1963-07</t>
  </si>
  <si>
    <t>1963-08</t>
  </si>
  <si>
    <t>1963-09</t>
  </si>
  <si>
    <t>1963-10</t>
  </si>
  <si>
    <t>1963-11</t>
  </si>
  <si>
    <t>1963-12</t>
  </si>
  <si>
    <t>1964-01</t>
  </si>
  <si>
    <t>1964-02</t>
  </si>
  <si>
    <t>1964-03</t>
  </si>
  <si>
    <t>1964-04</t>
  </si>
  <si>
    <t>1964-05</t>
  </si>
  <si>
    <t>1964-06</t>
  </si>
  <si>
    <t>1964-07</t>
  </si>
  <si>
    <t>1964-08</t>
  </si>
  <si>
    <t>1964-09</t>
  </si>
  <si>
    <t>1964-10</t>
  </si>
  <si>
    <t>1964-11</t>
  </si>
  <si>
    <t>1964-12</t>
  </si>
  <si>
    <t>1965-01</t>
  </si>
  <si>
    <t>1965-02</t>
  </si>
  <si>
    <t>1965-03</t>
  </si>
  <si>
    <t>1965-04</t>
  </si>
  <si>
    <t>1965-05</t>
  </si>
  <si>
    <t>1965-06</t>
  </si>
  <si>
    <t>1965-07</t>
  </si>
  <si>
    <t>1965-08</t>
  </si>
  <si>
    <t>1965-09</t>
  </si>
  <si>
    <t>1965-10</t>
  </si>
  <si>
    <t>1965-11</t>
  </si>
  <si>
    <t>1965-12</t>
  </si>
  <si>
    <t>1966-01</t>
  </si>
  <si>
    <t>1966-02</t>
  </si>
  <si>
    <t>1966-03</t>
  </si>
  <si>
    <t>1966-04</t>
  </si>
  <si>
    <t>1966-05</t>
  </si>
  <si>
    <t>1966-06</t>
  </si>
  <si>
    <t>1966-07</t>
  </si>
  <si>
    <t>1966-08</t>
  </si>
  <si>
    <t>1966-09</t>
  </si>
  <si>
    <t>1966-10</t>
  </si>
  <si>
    <t>1966-11</t>
  </si>
  <si>
    <t>1966-12</t>
  </si>
  <si>
    <t>1967-01</t>
  </si>
  <si>
    <t>1967-02</t>
  </si>
  <si>
    <t>1967-03</t>
  </si>
  <si>
    <t>1967-04</t>
  </si>
  <si>
    <t>1967-05</t>
  </si>
  <si>
    <t>1967-06</t>
  </si>
  <si>
    <t>1967-07</t>
  </si>
  <si>
    <t>1967-08</t>
  </si>
  <si>
    <t>1967-09</t>
  </si>
  <si>
    <t>1967-10</t>
  </si>
  <si>
    <t>1967-11</t>
  </si>
  <si>
    <t>1967-12</t>
  </si>
  <si>
    <t>1968-01</t>
  </si>
  <si>
    <t>1968-02</t>
  </si>
  <si>
    <t>1968-03</t>
  </si>
  <si>
    <t>1968-04</t>
  </si>
  <si>
    <t>1968-05</t>
  </si>
  <si>
    <t>1968-06</t>
  </si>
  <si>
    <t>1968-07</t>
  </si>
  <si>
    <t>1968-08</t>
  </si>
  <si>
    <t>1968-09</t>
  </si>
  <si>
    <t>1968-10</t>
  </si>
  <si>
    <t>1968-11</t>
  </si>
  <si>
    <t>1968-12</t>
  </si>
  <si>
    <t>1969-01</t>
  </si>
  <si>
    <t>1969-02</t>
  </si>
  <si>
    <t>1969-03</t>
  </si>
  <si>
    <t>1969-04</t>
  </si>
  <si>
    <t>1969-05</t>
  </si>
  <si>
    <t>1969-06</t>
  </si>
  <si>
    <t>1969-07</t>
  </si>
  <si>
    <t>1969-08</t>
  </si>
  <si>
    <t>1969-09</t>
  </si>
  <si>
    <t>1969-10</t>
  </si>
  <si>
    <t>1969-11</t>
  </si>
  <si>
    <t>1969-12</t>
  </si>
  <si>
    <t>1970-01</t>
  </si>
  <si>
    <t>1970-02</t>
  </si>
  <si>
    <t>1970-03</t>
  </si>
  <si>
    <t>1970-04</t>
  </si>
  <si>
    <t>1970-05</t>
  </si>
  <si>
    <t>1970-06</t>
  </si>
  <si>
    <t>1970-07</t>
  </si>
  <si>
    <t>1970-08</t>
  </si>
  <si>
    <t>1970-09</t>
  </si>
  <si>
    <t>1970-10</t>
  </si>
  <si>
    <t>1970-11</t>
  </si>
  <si>
    <t>1970-12</t>
  </si>
  <si>
    <t>1971-01</t>
  </si>
  <si>
    <t>1971-02</t>
  </si>
  <si>
    <t>1971-03</t>
  </si>
  <si>
    <t>1971-04</t>
  </si>
  <si>
    <t>1971-05</t>
  </si>
  <si>
    <t>1971-06</t>
  </si>
  <si>
    <t>1971-07</t>
  </si>
  <si>
    <t>1971-08</t>
  </si>
  <si>
    <t>1971-09</t>
  </si>
  <si>
    <t>1971-10</t>
  </si>
  <si>
    <t>1971-11</t>
  </si>
  <si>
    <t>1971-12</t>
  </si>
  <si>
    <t>1972-01</t>
  </si>
  <si>
    <t>1972-02</t>
  </si>
  <si>
    <t>1972-03</t>
  </si>
  <si>
    <t>1972-04</t>
  </si>
  <si>
    <t>1972-05</t>
  </si>
  <si>
    <t>1972-06</t>
  </si>
  <si>
    <t>1972-07</t>
  </si>
  <si>
    <t>1972-08</t>
  </si>
  <si>
    <t>1972-09</t>
  </si>
  <si>
    <t>1972-10</t>
  </si>
  <si>
    <t>1972-11</t>
  </si>
  <si>
    <t>1972-12</t>
  </si>
  <si>
    <t>1973-01</t>
  </si>
  <si>
    <t>1973-02</t>
  </si>
  <si>
    <t>1973-03</t>
  </si>
  <si>
    <t>1973-04</t>
  </si>
  <si>
    <t>1973-05</t>
  </si>
  <si>
    <t>1973-06</t>
  </si>
  <si>
    <t>1973-07</t>
  </si>
  <si>
    <t>1973-08</t>
  </si>
  <si>
    <t>1973-09</t>
  </si>
  <si>
    <t>1973-10</t>
  </si>
  <si>
    <t>1973-11</t>
  </si>
  <si>
    <t>1973-12</t>
  </si>
  <si>
    <t>1974-01</t>
  </si>
  <si>
    <t>1974-02</t>
  </si>
  <si>
    <t>1974-03</t>
  </si>
  <si>
    <t>1974-04</t>
  </si>
  <si>
    <t>1974-05</t>
  </si>
  <si>
    <t>1974-06</t>
  </si>
  <si>
    <t>1974-07</t>
  </si>
  <si>
    <t>1974-08</t>
  </si>
  <si>
    <t>1974-09</t>
  </si>
  <si>
    <t>1974-10</t>
  </si>
  <si>
    <t>1974-11</t>
  </si>
  <si>
    <t>1974-12</t>
  </si>
  <si>
    <t>1975-01</t>
  </si>
  <si>
    <t>1975-02</t>
  </si>
  <si>
    <t>1975-03</t>
  </si>
  <si>
    <t>1975-04</t>
  </si>
  <si>
    <t>1975-05</t>
  </si>
  <si>
    <t>1975-06</t>
  </si>
  <si>
    <t>1975-07</t>
  </si>
  <si>
    <t>1975-08</t>
  </si>
  <si>
    <t>1975-09</t>
  </si>
  <si>
    <t>1975-10</t>
  </si>
  <si>
    <t>1975-11</t>
  </si>
  <si>
    <t>1975-12</t>
  </si>
  <si>
    <t>1976-01</t>
  </si>
  <si>
    <t>1976-02</t>
  </si>
  <si>
    <t>1976-03</t>
  </si>
  <si>
    <t>1976-04</t>
  </si>
  <si>
    <t>1976-05</t>
  </si>
  <si>
    <t>1976-06</t>
  </si>
  <si>
    <t>1976-07</t>
  </si>
  <si>
    <t>1976-08</t>
  </si>
  <si>
    <t>1976-09</t>
  </si>
  <si>
    <t>1976-10</t>
  </si>
  <si>
    <t>1976-11</t>
  </si>
  <si>
    <t>1976-12</t>
  </si>
  <si>
    <t>1977-01</t>
  </si>
  <si>
    <t>1977-02</t>
  </si>
  <si>
    <t>1977-03</t>
  </si>
  <si>
    <t>1977-04</t>
  </si>
  <si>
    <t>1977-05</t>
  </si>
  <si>
    <t>1977-06</t>
  </si>
  <si>
    <t>1977-07</t>
  </si>
  <si>
    <t>1977-08</t>
  </si>
  <si>
    <t>1977-09</t>
  </si>
  <si>
    <t>1977-10</t>
  </si>
  <si>
    <t>1977-11</t>
  </si>
  <si>
    <t>1977-12</t>
  </si>
  <si>
    <t>1978-01</t>
  </si>
  <si>
    <t>1978-02</t>
  </si>
  <si>
    <t>1978-03</t>
  </si>
  <si>
    <t>1978-04</t>
  </si>
  <si>
    <t>1978-05</t>
  </si>
  <si>
    <t>1978-06</t>
  </si>
  <si>
    <t>1978-07</t>
  </si>
  <si>
    <t>1978-08</t>
  </si>
  <si>
    <t>1978-09</t>
  </si>
  <si>
    <t>1978-10</t>
  </si>
  <si>
    <t>1978-11</t>
  </si>
  <si>
    <t>1978-12</t>
  </si>
  <si>
    <t>1979-01</t>
  </si>
  <si>
    <t>1979-02</t>
  </si>
  <si>
    <t>1979-03</t>
  </si>
  <si>
    <t>1979-04</t>
  </si>
  <si>
    <t>1979-05</t>
  </si>
  <si>
    <t>1979-06</t>
  </si>
  <si>
    <t>1979-07</t>
  </si>
  <si>
    <t>1979-08</t>
  </si>
  <si>
    <t>1979-09</t>
  </si>
  <si>
    <t>1979-10</t>
  </si>
  <si>
    <t>1979-11</t>
  </si>
  <si>
    <t>1979-12</t>
  </si>
  <si>
    <t>1980-01</t>
  </si>
  <si>
    <t>1980-02</t>
  </si>
  <si>
    <t>1980-03</t>
  </si>
  <si>
    <t>1980-04</t>
  </si>
  <si>
    <t>1980-05</t>
  </si>
  <si>
    <t>1980-06</t>
  </si>
  <si>
    <t>1980-07</t>
  </si>
  <si>
    <t>1980-08</t>
  </si>
  <si>
    <t>1980-09</t>
  </si>
  <si>
    <t>1980-10</t>
  </si>
  <si>
    <t>1980-11</t>
  </si>
  <si>
    <t>1980-12</t>
  </si>
  <si>
    <t>1981-01</t>
  </si>
  <si>
    <t>1981-02</t>
  </si>
  <si>
    <t>1981-03</t>
  </si>
  <si>
    <t>1981-04</t>
  </si>
  <si>
    <t>1981-05</t>
  </si>
  <si>
    <t>1981-06</t>
  </si>
  <si>
    <t>1981-07</t>
  </si>
  <si>
    <t>1981-08</t>
  </si>
  <si>
    <t>1981-09</t>
  </si>
  <si>
    <t>1981-10</t>
  </si>
  <si>
    <t>1981-11</t>
  </si>
  <si>
    <t>1981-12</t>
  </si>
  <si>
    <t>1982-01</t>
  </si>
  <si>
    <t>1982-02</t>
  </si>
  <si>
    <t>1982-03</t>
  </si>
  <si>
    <t>1982-04</t>
  </si>
  <si>
    <t>1982-05</t>
  </si>
  <si>
    <t>1982-06</t>
  </si>
  <si>
    <t>1982-07</t>
  </si>
  <si>
    <t>1982-08</t>
  </si>
  <si>
    <t>1982-09</t>
  </si>
  <si>
    <t>1982-10</t>
  </si>
  <si>
    <t>1982-11</t>
  </si>
  <si>
    <t>1982-12</t>
  </si>
  <si>
    <t>1983-01</t>
  </si>
  <si>
    <t>1983-02</t>
  </si>
  <si>
    <t>1983-03</t>
  </si>
  <si>
    <t>1983-04</t>
  </si>
  <si>
    <t>1983-05</t>
  </si>
  <si>
    <t>1983-06</t>
  </si>
  <si>
    <t>1983-07</t>
  </si>
  <si>
    <t>1983-08</t>
  </si>
  <si>
    <t>1983-09</t>
  </si>
  <si>
    <t>1983-10</t>
  </si>
  <si>
    <t>1983-11</t>
  </si>
  <si>
    <t>1983-12</t>
  </si>
  <si>
    <t>1984-01</t>
  </si>
  <si>
    <t>1984-02</t>
  </si>
  <si>
    <t>1984-03</t>
  </si>
  <si>
    <t>1984-04</t>
  </si>
  <si>
    <t>1984-05</t>
  </si>
  <si>
    <t>1984-06</t>
  </si>
  <si>
    <t>1984-07</t>
  </si>
  <si>
    <t>1984-08</t>
  </si>
  <si>
    <t>1984-09</t>
  </si>
  <si>
    <t>1984-10</t>
  </si>
  <si>
    <t>1984-11</t>
  </si>
  <si>
    <t>1984-12</t>
  </si>
  <si>
    <t>1985-01</t>
  </si>
  <si>
    <t>1985-02</t>
  </si>
  <si>
    <t>1985-03</t>
  </si>
  <si>
    <t>1985-04</t>
  </si>
  <si>
    <t>1985-05</t>
  </si>
  <si>
    <t>1985-06</t>
  </si>
  <si>
    <t>1985-07</t>
  </si>
  <si>
    <t>1985-08</t>
  </si>
  <si>
    <t>1985-09</t>
  </si>
  <si>
    <t>1985-10</t>
  </si>
  <si>
    <t>1985-11</t>
  </si>
  <si>
    <t>1985-12</t>
  </si>
  <si>
    <t>1986-01</t>
  </si>
  <si>
    <t>1986-02</t>
  </si>
  <si>
    <t>1986-03</t>
  </si>
  <si>
    <t>1986-04</t>
  </si>
  <si>
    <t>1986-05</t>
  </si>
  <si>
    <t>1986-06</t>
  </si>
  <si>
    <t>1986-07</t>
  </si>
  <si>
    <t>1986-08</t>
  </si>
  <si>
    <t>1986-09</t>
  </si>
  <si>
    <t>1986-10</t>
  </si>
  <si>
    <t>1986-11</t>
  </si>
  <si>
    <t>1986-12</t>
  </si>
  <si>
    <t>1987-01</t>
  </si>
  <si>
    <t>1987-02</t>
  </si>
  <si>
    <t>1987-03</t>
  </si>
  <si>
    <t>1987-04</t>
  </si>
  <si>
    <t>1987-05</t>
  </si>
  <si>
    <t>1987-06</t>
  </si>
  <si>
    <t>1987-07</t>
  </si>
  <si>
    <t>1987-08</t>
  </si>
  <si>
    <t>1987-09</t>
  </si>
  <si>
    <t>1987-10</t>
  </si>
  <si>
    <t>1987-11</t>
  </si>
  <si>
    <t>1987-12</t>
  </si>
  <si>
    <t>1988-01</t>
  </si>
  <si>
    <t>1988-02</t>
  </si>
  <si>
    <t>1988-03</t>
  </si>
  <si>
    <t>1988-04</t>
  </si>
  <si>
    <t>1988-05</t>
  </si>
  <si>
    <t>1988-06</t>
  </si>
  <si>
    <t>1988-07</t>
  </si>
  <si>
    <t>1988-08</t>
  </si>
  <si>
    <t>1988-09</t>
  </si>
  <si>
    <t>1988-10</t>
  </si>
  <si>
    <t>1988-11</t>
  </si>
  <si>
    <t>1988-12</t>
  </si>
  <si>
    <t>1989-01</t>
  </si>
  <si>
    <t>1989-02</t>
  </si>
  <si>
    <t>1989-03</t>
  </si>
  <si>
    <t>1989-04</t>
  </si>
  <si>
    <t>1989-05</t>
  </si>
  <si>
    <t>1989-06</t>
  </si>
  <si>
    <t>1989-07</t>
  </si>
  <si>
    <t>1989-08</t>
  </si>
  <si>
    <t>1989-09</t>
  </si>
  <si>
    <t>1989-10</t>
  </si>
  <si>
    <t>1989-11</t>
  </si>
  <si>
    <t>1989-12</t>
  </si>
  <si>
    <t>1990-01</t>
  </si>
  <si>
    <t>1990-02</t>
  </si>
  <si>
    <t>1990-03</t>
  </si>
  <si>
    <t>1990-04</t>
  </si>
  <si>
    <t>1990-05</t>
  </si>
  <si>
    <t>1990-06</t>
  </si>
  <si>
    <t>1990-07</t>
  </si>
  <si>
    <t>1990-08</t>
  </si>
  <si>
    <t>1990-09</t>
  </si>
  <si>
    <t>1990-10</t>
  </si>
  <si>
    <t>1990-11</t>
  </si>
  <si>
    <t>1990-12</t>
  </si>
  <si>
    <t>1991-01</t>
  </si>
  <si>
    <t>1991-02</t>
  </si>
  <si>
    <t>1991-03</t>
  </si>
  <si>
    <t>1991-04</t>
  </si>
  <si>
    <t>1991-05</t>
  </si>
  <si>
    <t>1991-06</t>
  </si>
  <si>
    <t>1991-07</t>
  </si>
  <si>
    <t>1991-08</t>
  </si>
  <si>
    <t>1991-09</t>
  </si>
  <si>
    <t>1991-10</t>
  </si>
  <si>
    <t>1991-11</t>
  </si>
  <si>
    <t>1991-12</t>
  </si>
  <si>
    <t>1992-01</t>
  </si>
  <si>
    <t>1992-02</t>
  </si>
  <si>
    <t>1992-03</t>
  </si>
  <si>
    <t>1992-04</t>
  </si>
  <si>
    <t>1992-05</t>
  </si>
  <si>
    <t>1992-06</t>
  </si>
  <si>
    <t>1992-07</t>
  </si>
  <si>
    <t>1992-08</t>
  </si>
  <si>
    <t>1992-09</t>
  </si>
  <si>
    <t>1992-10</t>
  </si>
  <si>
    <t>1992-11</t>
  </si>
  <si>
    <t>1992-12</t>
  </si>
  <si>
    <t>1993-01</t>
  </si>
  <si>
    <t>1993-02</t>
  </si>
  <si>
    <t>1993-03</t>
  </si>
  <si>
    <t>1993-04</t>
  </si>
  <si>
    <t>1993-05</t>
  </si>
  <si>
    <t>1993-06</t>
  </si>
  <si>
    <t>1993-07</t>
  </si>
  <si>
    <t>1993-08</t>
  </si>
  <si>
    <t>1993-09</t>
  </si>
  <si>
    <t>1993-10</t>
  </si>
  <si>
    <t>1993-11</t>
  </si>
  <si>
    <t>1993-12</t>
  </si>
  <si>
    <t>1994-01</t>
  </si>
  <si>
    <t>1994-02</t>
  </si>
  <si>
    <t>1994-03</t>
  </si>
  <si>
    <t>1994-04</t>
  </si>
  <si>
    <t>1994-05</t>
  </si>
  <si>
    <t>1994-06</t>
  </si>
  <si>
    <t>1994-07</t>
  </si>
  <si>
    <t>1994-08</t>
  </si>
  <si>
    <t>1994-09</t>
  </si>
  <si>
    <t>1994-10</t>
  </si>
  <si>
    <t>1994-11</t>
  </si>
  <si>
    <t>1994-12</t>
  </si>
  <si>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</si>
  <si>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</si>
  <si>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</si>
  <si>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</si>
  <si>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</si>
  <si>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</si>
  <si>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</si>
  <si>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</si>
  <si>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</si>
  <si>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</si>
  <si>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</si>
  <si>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</si>
  <si>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</si>
  <si>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</si>
  <si>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</si>
  <si>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</si>
  <si>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</si>
  <si>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</si>
  <si>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</si>
  <si>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</si>
  <si>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</si>
  <si>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</si>
  <si>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</si>
  <si>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</si>
  <si>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</si>
  <si>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</si>
  <si>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</si>
  <si>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</si>
  <si>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</si>
  <si>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</si>
  <si>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</si>
  <si>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</si>
  <si>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</si>
  <si>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</si>
  <si>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</si>
  <si>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</si>
  <si>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</si>
  <si>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</si>
  <si>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</si>
  <si>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</si>
  <si>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</si>
  <si>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</si>
  <si>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</si>
  <si>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</si>
  <si>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</si>
  <si>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</si>
  <si>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</si>
  <si>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</si>
  <si>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</si>
  <si>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</si>
  <si>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</si>
  <si>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</si>
  <si>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</si>
  <si>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</si>
  <si>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</si>
  <si>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</si>
  <si>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</si>
  <si>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</si>
  <si>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</si>
  <si>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</si>
  <si>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</si>
  <si>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</si>
  <si>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</si>
  <si>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</si>
  <si>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</si>
  <si>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</si>
  <si>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</si>
  <si>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</si>
  <si>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</si>
  <si>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</si>
  <si>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</si>
  <si>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</si>
  <si>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</si>
  <si>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</si>
  <si>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</si>
  <si>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</si>
  <si>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</si>
  <si>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</si>
  <si>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</si>
  <si>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</si>
  <si>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</si>
  <si>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</si>
  <si>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</si>
  <si>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</si>
  <si>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</si>
  <si>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</si>
  <si>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</si>
  <si>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</si>
  <si>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</si>
  <si>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</si>
  <si>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</si>
  <si>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</si>
  <si>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</si>
  <si>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</si>
  <si>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</si>
  <si>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</si>
  <si>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</si>
  <si>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</si>
  <si>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</si>
  <si>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</si>
  <si>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</si>
  <si>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</si>
  <si>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</si>
  <si>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</si>
  <si>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</si>
  <si>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</si>
  <si>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</si>
  <si>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</si>
  <si>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</si>
  <si>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</si>
  <si>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</si>
  <si>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</si>
  <si>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</si>
  <si>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</si>
  <si>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</si>
  <si>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</si>
  <si>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</si>
  <si>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</si>
  <si>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</si>
  <si>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</si>
  <si>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</si>
  <si>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</si>
  <si>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</si>
  <si>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</si>
  <si>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</si>
  <si>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</si>
  <si>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</si>
  <si>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</si>
  <si>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</si>
  <si>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</si>
  <si>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</si>
  <si>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</si>
  <si>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</si>
  <si>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</si>
  <si>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</si>
  <si>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</si>
  <si>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</si>
  <si>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</si>
  <si>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</si>
  <si>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</si>
  <si>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</si>
  <si>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</si>
  <si>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</si>
  <si>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</si>
  <si>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</si>
  <si>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</si>
  <si>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</si>
  <si>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</si>
  <si>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</si>
  <si>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</si>
  <si>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</si>
  <si>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</si>
  <si>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</si>
  <si>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</si>
  <si>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</si>
  <si>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</si>
  <si>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</si>
  <si>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</si>
  <si>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</si>
  <si>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</si>
  <si>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</si>
  <si>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</si>
  <si>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</si>
  <si>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</si>
  <si>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</si>
  <si>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</si>
  <si>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</si>
  <si>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</si>
  <si>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</si>
  <si>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</si>
  <si>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</si>
  <si>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</si>
  <si>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</si>
  <si>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</si>
  <si>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</si>
  <si>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</si>
  <si>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</si>
  <si>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</si>
  <si>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</si>
  <si>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</si>
  <si>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</si>
  <si>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</si>
  <si>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</si>
  <si>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</si>
  <si>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</si>
  <si>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</si>
  <si>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</si>
  <si>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</si>
  <si>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</si>
  <si>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</si>
  <si>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</si>
  <si>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</si>
  <si>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</si>
  <si>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</si>
  <si>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</si>
  <si>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</si>
  <si>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</si>
  <si>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</si>
  <si>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</si>
  <si>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</si>
  <si>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</si>
  <si>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</si>
  <si>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</si>
  <si>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</si>
  <si>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</si>
  <si>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</si>
  <si>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</si>
  <si>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</si>
  <si>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</si>
  <si>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</si>
  <si>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</si>
  <si>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</si>
  <si>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</si>
  <si>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</si>
  <si>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</si>
  <si>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</si>
  <si>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</si>
  <si>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</si>
  <si>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</si>
  <si>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</si>
  <si>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</si>
  <si>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</si>
  <si>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</si>
  <si>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</si>
  <si>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</si>
  <si>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</si>
  <si>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</si>
  <si>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</si>
  <si>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</si>
  <si>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</si>
  <si>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</si>
  <si>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</si>
  <si>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</si>
  <si>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</si>
  <si>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</si>
  <si>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</si>
  <si>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</si>
  <si>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</si>
  <si>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</si>
  <si>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</si>
  <si>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</si>
  <si>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</si>
  <si>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</si>
  <si>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</si>
  <si>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</si>
  <si>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</si>
  <si>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</si>
  <si>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</si>
  <si>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</si>
  <si>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</si>
  <si>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</si>
  <si>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</si>
  <si>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</si>
  <si>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</si>
  <si>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</si>
  <si>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</si>
  <si>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</si>
  <si>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</si>
  <si>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</si>
  <si>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</si>
  <si>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</si>
  <si>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</si>
  <si>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</si>
  <si>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</si>
  <si>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</si>
  <si>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</si>
  <si>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</si>
  <si>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</si>
  <si>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</si>
  <si>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</si>
  <si>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</si>
  <si>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</si>
  <si>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</si>
  <si>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</si>
  <si>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</si>
  <si>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</si>
  <si>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</si>
  <si>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</si>
  <si>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</si>
  <si>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</si>
  <si>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</si>
  <si>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</si>
  <si>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</si>
  <si>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</si>
  <si>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</si>
  <si>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</si>
  <si>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</si>
  <si>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</si>
  <si>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</si>
  <si>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</si>
  <si>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</si>
  <si>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</si>
  <si>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</si>
  <si>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</si>
  <si>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</si>
  <si>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</si>
  <si>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</si>
  <si>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</si>
  <si>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</si>
  <si>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</si>
  <si>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2020-1</t>
  </si>
  <si>
    <t>EA</t>
  </si>
  <si>
    <t>UK</t>
  </si>
  <si>
    <t xml:space="preserve">Why is it important ? </t>
  </si>
  <si>
    <t>Depending on where the unemplyment rate stands, we know where we are in the economic cycles</t>
  </si>
  <si>
    <t>A detailed approach will tell us about which sectors are hiring or firing, and if wages are going up or down</t>
  </si>
  <si>
    <t>That might create inflation and possible margin pressure</t>
  </si>
  <si>
    <t>Job Market Indicators</t>
  </si>
  <si>
    <t>The Nonfarm Payroll - NFP</t>
  </si>
  <si>
    <t>Initial and Continuing Jobless Claims</t>
  </si>
  <si>
    <t>Unemployment Rate</t>
  </si>
  <si>
    <t>Labour Force Participation Rate</t>
  </si>
  <si>
    <t>Wages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</si>
</sst>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%"/>
    <numFmt numFmtId="166" formatCode="0.000"/>
    <numFmt numFmtId="167" formatCode="#,##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u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7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</cellStyleXfs>
  <cellXfs count="139">
    <xf numFmtId="0" fontId="0" fillId="0" borderId="0" xfId="0"/>
    <xf numFmtId="0" fontId="0" fillId="2" borderId="0" xfId="0" applyFill="1"/>
    <xf numFmtId="0" fontId="4" fillId="2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/>
    </xf>
    <xf numFmtId="14" fontId="6" fillId="3" borderId="0" xfId="0" applyNumberFormat="1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 indent="1"/>
    </xf>
    <xf numFmtId="0" fontId="4" fillId="2" borderId="1" xfId="0" applyFont="1" applyFill="1" applyBorder="1" applyAlignment="1">
      <alignment horizontal="center" vertical="center"/>
    </xf>
    <xf numFmtId="164" fontId="4" fillId="2" borderId="1" xfId="1" applyNumberFormat="1" applyFont="1" applyFill="1" applyBorder="1" applyAlignment="1">
      <alignment horizontal="center" vertical="center"/>
    </xf>
    <xf numFmtId="14" fontId="7" fillId="2" borderId="1" xfId="2" applyNumberFormat="1" applyFont="1" applyFill="1" applyBorder="1" applyAlignment="1">
      <alignment horizontal="center" vertical="center"/>
    </xf>
    <xf numFmtId="10" fontId="4" fillId="2" borderId="1" xfId="1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left"/>
    </xf>
    <xf numFmtId="0" fontId="8" fillId="2" borderId="5" xfId="0" applyFont="1" applyFill="1" applyBorder="1" applyAlignment="1">
      <alignment horizontal="centerContinuous"/>
    </xf>
    <xf numFmtId="10" fontId="0" fillId="0" borderId="1" xfId="0" applyNumberFormat="1" applyBorder="1"/>
    <xf numFmtId="0" fontId="0" fillId="0" borderId="1" xfId="0" applyBorder="1"/>
    <xf numFmtId="0" fontId="5" fillId="2" borderId="10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11" xfId="0" applyFont="1" applyFill="1" applyBorder="1" applyAlignment="1">
      <alignment horizontal="left" vertical="center"/>
    </xf>
    <xf numFmtId="10" fontId="4" fillId="2" borderId="12" xfId="0" applyNumberFormat="1" applyFont="1" applyFill="1" applyBorder="1" applyAlignment="1">
      <alignment horizontal="right" vertical="center"/>
    </xf>
    <xf numFmtId="10" fontId="4" fillId="2" borderId="13" xfId="0" applyNumberFormat="1" applyFont="1" applyFill="1" applyBorder="1" applyAlignment="1">
      <alignment horizontal="center" vertical="center"/>
    </xf>
    <xf numFmtId="10" fontId="4" fillId="2" borderId="14" xfId="0" applyNumberFormat="1" applyFont="1" applyFill="1" applyBorder="1" applyAlignment="1">
      <alignment horizontal="right" vertical="center"/>
    </xf>
    <xf numFmtId="0" fontId="0" fillId="0" borderId="15" xfId="0" applyBorder="1"/>
    <xf numFmtId="0" fontId="4" fillId="2" borderId="15" xfId="0" applyFont="1" applyFill="1" applyBorder="1" applyAlignment="1">
      <alignment horizontal="center" vertical="center"/>
    </xf>
    <xf numFmtId="10" fontId="4" fillId="2" borderId="15" xfId="1" applyNumberFormat="1" applyFont="1" applyFill="1" applyBorder="1" applyAlignment="1">
      <alignment horizontal="center" vertical="center"/>
    </xf>
    <xf numFmtId="10" fontId="4" fillId="2" borderId="16" xfId="0" applyNumberFormat="1" applyFont="1" applyFill="1" applyBorder="1" applyAlignment="1">
      <alignment horizontal="center" vertical="center"/>
    </xf>
    <xf numFmtId="0" fontId="5" fillId="2" borderId="6" xfId="0" applyFont="1" applyFill="1" applyBorder="1"/>
    <xf numFmtId="0" fontId="5" fillId="2" borderId="8" xfId="0" applyFont="1" applyFill="1" applyBorder="1"/>
    <xf numFmtId="0" fontId="4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left" vertical="center"/>
    </xf>
    <xf numFmtId="0" fontId="5" fillId="2" borderId="20" xfId="0" applyFont="1" applyFill="1" applyBorder="1" applyAlignment="1">
      <alignment horizontal="left" vertical="center"/>
    </xf>
    <xf numFmtId="0" fontId="4" fillId="2" borderId="14" xfId="0" applyFont="1" applyFill="1" applyBorder="1" applyAlignment="1">
      <alignment horizontal="center" vertical="center"/>
    </xf>
    <xf numFmtId="164" fontId="0" fillId="2" borderId="0" xfId="0" applyNumberFormat="1" applyFill="1"/>
    <xf numFmtId="165" fontId="10" fillId="2" borderId="7" xfId="0" applyNumberFormat="1" applyFont="1" applyFill="1" applyBorder="1"/>
    <xf numFmtId="166" fontId="10" fillId="2" borderId="7" xfId="0" applyNumberFormat="1" applyFont="1" applyFill="1" applyBorder="1"/>
    <xf numFmtId="0" fontId="10" fillId="2" borderId="9" xfId="0" applyFont="1" applyFill="1" applyBorder="1"/>
    <xf numFmtId="10" fontId="0" fillId="2" borderId="0" xfId="0" applyNumberFormat="1" applyFill="1"/>
    <xf numFmtId="0" fontId="0" fillId="2" borderId="7" xfId="0" applyFill="1" applyBorder="1"/>
    <xf numFmtId="10" fontId="4" fillId="2" borderId="0" xfId="1" applyNumberFormat="1" applyFont="1" applyFill="1" applyBorder="1" applyAlignment="1">
      <alignment horizontal="center" vertical="center"/>
    </xf>
    <xf numFmtId="10" fontId="4" fillId="2" borderId="7" xfId="1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1" fontId="4" fillId="2" borderId="0" xfId="0" applyNumberFormat="1" applyFont="1" applyFill="1" applyAlignment="1">
      <alignment horizontal="center"/>
    </xf>
    <xf numFmtId="1" fontId="4" fillId="2" borderId="7" xfId="0" applyNumberFormat="1" applyFont="1" applyFill="1" applyBorder="1" applyAlignment="1">
      <alignment horizontal="center"/>
    </xf>
    <xf numFmtId="10" fontId="4" fillId="2" borderId="0" xfId="0" applyNumberFormat="1" applyFont="1" applyFill="1" applyAlignment="1">
      <alignment horizontal="center"/>
    </xf>
    <xf numFmtId="10" fontId="4" fillId="2" borderId="7" xfId="0" applyNumberFormat="1" applyFont="1" applyFill="1" applyBorder="1" applyAlignment="1">
      <alignment horizontal="center"/>
    </xf>
    <xf numFmtId="10" fontId="4" fillId="2" borderId="3" xfId="0" applyNumberFormat="1" applyFont="1" applyFill="1" applyBorder="1" applyAlignment="1">
      <alignment horizontal="center"/>
    </xf>
    <xf numFmtId="10" fontId="4" fillId="2" borderId="9" xfId="0" applyNumberFormat="1" applyFont="1" applyFill="1" applyBorder="1" applyAlignment="1">
      <alignment horizontal="center"/>
    </xf>
    <xf numFmtId="0" fontId="9" fillId="2" borderId="10" xfId="0" applyFont="1" applyFill="1" applyBorder="1" applyAlignment="1">
      <alignment horizontal="left"/>
    </xf>
    <xf numFmtId="10" fontId="5" fillId="2" borderId="6" xfId="0" applyNumberFormat="1" applyFont="1" applyFill="1" applyBorder="1" applyAlignment="1">
      <alignment horizontal="left"/>
    </xf>
    <xf numFmtId="0" fontId="5" fillId="2" borderId="6" xfId="0" applyFont="1" applyFill="1" applyBorder="1" applyAlignment="1">
      <alignment horizontal="left"/>
    </xf>
    <xf numFmtId="0" fontId="5" fillId="2" borderId="8" xfId="0" applyFont="1" applyFill="1" applyBorder="1" applyAlignment="1">
      <alignment horizontal="left"/>
    </xf>
    <xf numFmtId="0" fontId="5" fillId="2" borderId="10" xfId="0" applyFont="1" applyFill="1" applyBorder="1"/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10" fontId="0" fillId="2" borderId="0" xfId="0" applyNumberFormat="1" applyFill="1" applyAlignment="1">
      <alignment horizontal="center" vertical="center"/>
    </xf>
    <xf numFmtId="10" fontId="0" fillId="2" borderId="7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0" fontId="4" fillId="2" borderId="10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10" fontId="4" fillId="2" borderId="6" xfId="0" applyNumberFormat="1" applyFont="1" applyFill="1" applyBorder="1" applyAlignment="1">
      <alignment horizontal="right" vertical="center"/>
    </xf>
    <xf numFmtId="0" fontId="4" fillId="2" borderId="10" xfId="0" applyFont="1" applyFill="1" applyBorder="1" applyAlignment="1">
      <alignment horizontal="center" vertical="center"/>
    </xf>
    <xf numFmtId="0" fontId="11" fillId="2" borderId="10" xfId="0" applyFont="1" applyFill="1" applyBorder="1"/>
    <xf numFmtId="0" fontId="0" fillId="2" borderId="2" xfId="0" applyFill="1" applyBorder="1"/>
    <xf numFmtId="0" fontId="11" fillId="2" borderId="2" xfId="0" applyFont="1" applyFill="1" applyBorder="1"/>
    <xf numFmtId="0" fontId="0" fillId="2" borderId="11" xfId="0" applyFill="1" applyBorder="1"/>
    <xf numFmtId="9" fontId="0" fillId="2" borderId="6" xfId="0" applyNumberFormat="1" applyFill="1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17" fontId="0" fillId="2" borderId="0" xfId="0" applyNumberFormat="1" applyFill="1" applyAlignment="1">
      <alignment horizontal="center"/>
    </xf>
    <xf numFmtId="10" fontId="2" fillId="2" borderId="0" xfId="0" applyNumberFormat="1" applyFont="1" applyFill="1"/>
    <xf numFmtId="0" fontId="12" fillId="2" borderId="4" xfId="0" applyFont="1" applyFill="1" applyBorder="1" applyAlignment="1">
      <alignment horizontal="left" indent="1"/>
    </xf>
    <xf numFmtId="14" fontId="0" fillId="2" borderId="0" xfId="0" applyNumberForma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2" fontId="6" fillId="3" borderId="0" xfId="0" applyNumberFormat="1" applyFont="1" applyFill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0" fontId="13" fillId="2" borderId="21" xfId="0" applyFont="1" applyFill="1" applyBorder="1" applyAlignment="1">
      <alignment horizontal="center" vertical="center" wrapText="1"/>
    </xf>
    <xf numFmtId="167" fontId="7" fillId="2" borderId="1" xfId="2" applyNumberFormat="1" applyFont="1" applyFill="1" applyBorder="1" applyAlignment="1">
      <alignment horizontal="center" vertical="center"/>
    </xf>
    <xf numFmtId="164" fontId="4" fillId="2" borderId="17" xfId="1" applyNumberFormat="1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167" fontId="4" fillId="2" borderId="1" xfId="0" applyNumberFormat="1" applyFont="1" applyFill="1" applyBorder="1" applyAlignment="1">
      <alignment horizontal="center" vertical="center"/>
    </xf>
    <xf numFmtId="0" fontId="14" fillId="0" borderId="22" xfId="0" applyFont="1" applyBorder="1" applyAlignment="1">
      <alignment horizontal="center"/>
    </xf>
    <xf numFmtId="9" fontId="0" fillId="0" borderId="0" xfId="0" applyNumberFormat="1"/>
    <xf numFmtId="9" fontId="0" fillId="0" borderId="1" xfId="0" applyNumberFormat="1" applyBorder="1"/>
    <xf numFmtId="0" fontId="5" fillId="2" borderId="0" xfId="0" applyFont="1" applyFill="1"/>
    <xf numFmtId="0" fontId="4" fillId="2" borderId="0" xfId="0" applyFont="1" applyFill="1"/>
    <xf numFmtId="14" fontId="4" fillId="2" borderId="0" xfId="0" applyNumberFormat="1" applyFont="1" applyFill="1"/>
    <xf numFmtId="3" fontId="4" fillId="2" borderId="0" xfId="0" applyNumberFormat="1" applyFont="1" applyFill="1"/>
    <xf numFmtId="14" fontId="5" fillId="2" borderId="0" xfId="0" applyNumberFormat="1" applyFont="1" applyFill="1"/>
    <xf numFmtId="3" fontId="17" fillId="0" borderId="0" xfId="3" applyNumberFormat="1" applyFont="1"/>
    <xf numFmtId="0" fontId="4" fillId="2" borderId="0" xfId="0" applyFont="1" applyFill="1" applyAlignment="1">
      <alignment wrapText="1"/>
    </xf>
    <xf numFmtId="3" fontId="6" fillId="3" borderId="0" xfId="0" applyNumberFormat="1" applyFont="1" applyFill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/>
    </xf>
    <xf numFmtId="3" fontId="4" fillId="4" borderId="1" xfId="0" applyNumberFormat="1" applyFont="1" applyFill="1" applyBorder="1" applyAlignment="1">
      <alignment horizontal="center"/>
    </xf>
    <xf numFmtId="0" fontId="2" fillId="2" borderId="0" xfId="0" applyFont="1" applyFill="1"/>
    <xf numFmtId="14" fontId="0" fillId="2" borderId="0" xfId="0" applyNumberFormat="1" applyFill="1"/>
    <xf numFmtId="3" fontId="0" fillId="2" borderId="0" xfId="0" applyNumberFormat="1" applyFill="1"/>
    <xf numFmtId="1" fontId="0" fillId="2" borderId="0" xfId="0" applyNumberFormat="1" applyFill="1"/>
    <xf numFmtId="14" fontId="2" fillId="2" borderId="0" xfId="0" applyNumberFormat="1" applyFont="1" applyFill="1"/>
    <xf numFmtId="3" fontId="16" fillId="0" borderId="0" xfId="3" applyNumberFormat="1"/>
    <xf numFmtId="0" fontId="0" fillId="2" borderId="0" xfId="0" applyFill="1" applyAlignment="1">
      <alignment wrapText="1"/>
    </xf>
    <xf numFmtId="14" fontId="15" fillId="3" borderId="0" xfId="0" applyNumberFormat="1" applyFont="1" applyFill="1" applyAlignment="1">
      <alignment horizontal="center" vertical="center" wrapText="1"/>
    </xf>
    <xf numFmtId="3" fontId="15" fillId="3" borderId="0" xfId="0" applyNumberFormat="1" applyFont="1" applyFill="1" applyAlignment="1">
      <alignment horizontal="center" vertical="center" wrapText="1"/>
    </xf>
    <xf numFmtId="1" fontId="15" fillId="3" borderId="0" xfId="0" applyNumberFormat="1" applyFont="1" applyFill="1" applyAlignment="1">
      <alignment horizontal="center" vertical="center" wrapText="1"/>
    </xf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18" fillId="2" borderId="0" xfId="0" applyFont="1" applyFill="1" applyAlignment="1">
      <alignment horizontal="center" vertical="center"/>
    </xf>
    <xf numFmtId="1" fontId="18" fillId="2" borderId="0" xfId="0" applyNumberFormat="1" applyFont="1" applyFill="1" applyAlignment="1">
      <alignment horizontal="center" vertical="center"/>
    </xf>
    <xf numFmtId="166" fontId="18" fillId="2" borderId="0" xfId="0" applyNumberFormat="1" applyFont="1" applyFill="1" applyAlignment="1">
      <alignment horizontal="center" vertical="center"/>
    </xf>
    <xf numFmtId="17" fontId="18" fillId="2" borderId="0" xfId="0" applyNumberFormat="1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14" fontId="0" fillId="2" borderId="0" xfId="0" applyNumberFormat="1" applyFill="1" applyAlignment="1">
      <alignment horizontal="center"/>
    </xf>
    <xf numFmtId="0" fontId="2" fillId="2" borderId="0" xfId="0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14" fontId="10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 vertical="center"/>
    </xf>
    <xf numFmtId="14" fontId="19" fillId="2" borderId="0" xfId="0" applyNumberFormat="1" applyFont="1" applyFill="1" applyAlignment="1">
      <alignment horizontal="center" vertical="top" wrapText="1"/>
    </xf>
    <xf numFmtId="2" fontId="10" fillId="0" borderId="19" xfId="0" applyNumberFormat="1" applyFont="1" applyBorder="1" applyAlignment="1">
      <alignment horizontal="center" vertical="center"/>
    </xf>
    <xf numFmtId="2" fontId="10" fillId="0" borderId="20" xfId="0" applyNumberFormat="1" applyFont="1" applyBorder="1" applyAlignment="1">
      <alignment horizontal="center" vertical="center"/>
    </xf>
    <xf numFmtId="2" fontId="10" fillId="0" borderId="23" xfId="0" applyNumberFormat="1" applyFont="1" applyBorder="1" applyAlignment="1">
      <alignment horizontal="center" vertical="center"/>
    </xf>
    <xf numFmtId="2" fontId="10" fillId="0" borderId="12" xfId="0" applyNumberFormat="1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2" fontId="10" fillId="0" borderId="13" xfId="0" applyNumberFormat="1" applyFont="1" applyBorder="1" applyAlignment="1">
      <alignment horizontal="center" vertical="center"/>
    </xf>
    <xf numFmtId="2" fontId="10" fillId="0" borderId="14" xfId="0" applyNumberFormat="1" applyFont="1" applyBorder="1" applyAlignment="1">
      <alignment horizontal="center" vertical="center"/>
    </xf>
    <xf numFmtId="2" fontId="10" fillId="0" borderId="15" xfId="0" applyNumberFormat="1" applyFont="1" applyBorder="1" applyAlignment="1">
      <alignment horizontal="center" vertical="center"/>
    </xf>
    <xf numFmtId="2" fontId="10" fillId="0" borderId="16" xfId="0" applyNumberFormat="1" applyFont="1" applyBorder="1" applyAlignment="1">
      <alignment horizontal="center" vertical="center"/>
    </xf>
    <xf numFmtId="0" fontId="2" fillId="5" borderId="0" xfId="0" applyFont="1" applyFill="1"/>
  </cellXfs>
  <cellStyles count="4">
    <cellStyle name="Lien hypertexte" xfId="3" builtinId="8"/>
    <cellStyle name="Normal" xfId="0" builtinId="0"/>
    <cellStyle name="Normal 2" xfId="2" xr:uid="{D1376BE9-9DA5-42C7-AB3F-BF292707683C}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All Employees, Total Nonfarm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NFP!$B$2</c:f>
              <c:strCache>
                <c:ptCount val="1"/>
                <c:pt idx="0">
                  <c:v>All Employees, Total Nonfarm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NFP!$A$3:$A$1100</c:f>
              <c:numCache>
                <c:formatCode>m/d/yyyy</c:formatCode>
                <c:ptCount val="1098"/>
                <c:pt idx="0">
                  <c:v>14246</c:v>
                </c:pt>
                <c:pt idx="1">
                  <c:v>14277</c:v>
                </c:pt>
                <c:pt idx="2">
                  <c:v>14305</c:v>
                </c:pt>
                <c:pt idx="3">
                  <c:v>14336</c:v>
                </c:pt>
                <c:pt idx="4">
                  <c:v>14366</c:v>
                </c:pt>
                <c:pt idx="5">
                  <c:v>14397</c:v>
                </c:pt>
                <c:pt idx="6">
                  <c:v>14427</c:v>
                </c:pt>
                <c:pt idx="7">
                  <c:v>14458</c:v>
                </c:pt>
                <c:pt idx="8">
                  <c:v>14489</c:v>
                </c:pt>
                <c:pt idx="9">
                  <c:v>14519</c:v>
                </c:pt>
                <c:pt idx="10">
                  <c:v>14550</c:v>
                </c:pt>
                <c:pt idx="11">
                  <c:v>14580</c:v>
                </c:pt>
                <c:pt idx="12">
                  <c:v>14611</c:v>
                </c:pt>
                <c:pt idx="13">
                  <c:v>14642</c:v>
                </c:pt>
                <c:pt idx="14">
                  <c:v>14671</c:v>
                </c:pt>
                <c:pt idx="15">
                  <c:v>14702</c:v>
                </c:pt>
                <c:pt idx="16">
                  <c:v>14732</c:v>
                </c:pt>
                <c:pt idx="17">
                  <c:v>14763</c:v>
                </c:pt>
                <c:pt idx="18">
                  <c:v>14793</c:v>
                </c:pt>
                <c:pt idx="19">
                  <c:v>14824</c:v>
                </c:pt>
                <c:pt idx="20">
                  <c:v>14855</c:v>
                </c:pt>
                <c:pt idx="21">
                  <c:v>14885</c:v>
                </c:pt>
                <c:pt idx="22">
                  <c:v>14916</c:v>
                </c:pt>
                <c:pt idx="23">
                  <c:v>14946</c:v>
                </c:pt>
                <c:pt idx="24">
                  <c:v>14977</c:v>
                </c:pt>
                <c:pt idx="25">
                  <c:v>15008</c:v>
                </c:pt>
                <c:pt idx="26">
                  <c:v>15036</c:v>
                </c:pt>
                <c:pt idx="27">
                  <c:v>15067</c:v>
                </c:pt>
                <c:pt idx="28">
                  <c:v>15097</c:v>
                </c:pt>
                <c:pt idx="29">
                  <c:v>15128</c:v>
                </c:pt>
                <c:pt idx="30">
                  <c:v>15158</c:v>
                </c:pt>
                <c:pt idx="31">
                  <c:v>15189</c:v>
                </c:pt>
                <c:pt idx="32">
                  <c:v>15220</c:v>
                </c:pt>
                <c:pt idx="33">
                  <c:v>15250</c:v>
                </c:pt>
                <c:pt idx="34">
                  <c:v>15281</c:v>
                </c:pt>
                <c:pt idx="35">
                  <c:v>15311</c:v>
                </c:pt>
                <c:pt idx="36">
                  <c:v>15342</c:v>
                </c:pt>
                <c:pt idx="37">
                  <c:v>15373</c:v>
                </c:pt>
                <c:pt idx="38">
                  <c:v>15401</c:v>
                </c:pt>
                <c:pt idx="39">
                  <c:v>15432</c:v>
                </c:pt>
                <c:pt idx="40">
                  <c:v>15462</c:v>
                </c:pt>
                <c:pt idx="41">
                  <c:v>15493</c:v>
                </c:pt>
                <c:pt idx="42">
                  <c:v>15523</c:v>
                </c:pt>
                <c:pt idx="43">
                  <c:v>15554</c:v>
                </c:pt>
                <c:pt idx="44">
                  <c:v>15585</c:v>
                </c:pt>
                <c:pt idx="45">
                  <c:v>15615</c:v>
                </c:pt>
                <c:pt idx="46">
                  <c:v>15646</c:v>
                </c:pt>
                <c:pt idx="47">
                  <c:v>15676</c:v>
                </c:pt>
                <c:pt idx="48">
                  <c:v>15707</c:v>
                </c:pt>
                <c:pt idx="49">
                  <c:v>15738</c:v>
                </c:pt>
                <c:pt idx="50">
                  <c:v>15766</c:v>
                </c:pt>
                <c:pt idx="51">
                  <c:v>15797</c:v>
                </c:pt>
                <c:pt idx="52">
                  <c:v>15827</c:v>
                </c:pt>
                <c:pt idx="53">
                  <c:v>15858</c:v>
                </c:pt>
                <c:pt idx="54">
                  <c:v>15888</c:v>
                </c:pt>
                <c:pt idx="55">
                  <c:v>15919</c:v>
                </c:pt>
                <c:pt idx="56">
                  <c:v>15950</c:v>
                </c:pt>
                <c:pt idx="57">
                  <c:v>15980</c:v>
                </c:pt>
                <c:pt idx="58">
                  <c:v>16011</c:v>
                </c:pt>
                <c:pt idx="59">
                  <c:v>16041</c:v>
                </c:pt>
                <c:pt idx="60">
                  <c:v>16072</c:v>
                </c:pt>
                <c:pt idx="61">
                  <c:v>16103</c:v>
                </c:pt>
                <c:pt idx="62">
                  <c:v>16132</c:v>
                </c:pt>
                <c:pt idx="63">
                  <c:v>16163</c:v>
                </c:pt>
                <c:pt idx="64">
                  <c:v>16193</c:v>
                </c:pt>
                <c:pt idx="65">
                  <c:v>16224</c:v>
                </c:pt>
                <c:pt idx="66">
                  <c:v>16254</c:v>
                </c:pt>
                <c:pt idx="67">
                  <c:v>16285</c:v>
                </c:pt>
                <c:pt idx="68">
                  <c:v>16316</c:v>
                </c:pt>
                <c:pt idx="69">
                  <c:v>16346</c:v>
                </c:pt>
                <c:pt idx="70">
                  <c:v>16377</c:v>
                </c:pt>
                <c:pt idx="71">
                  <c:v>16407</c:v>
                </c:pt>
                <c:pt idx="72">
                  <c:v>16438</c:v>
                </c:pt>
                <c:pt idx="73">
                  <c:v>16469</c:v>
                </c:pt>
                <c:pt idx="74">
                  <c:v>16497</c:v>
                </c:pt>
                <c:pt idx="75">
                  <c:v>16528</c:v>
                </c:pt>
                <c:pt idx="76">
                  <c:v>16558</c:v>
                </c:pt>
                <c:pt idx="77">
                  <c:v>16589</c:v>
                </c:pt>
                <c:pt idx="78">
                  <c:v>16619</c:v>
                </c:pt>
                <c:pt idx="79">
                  <c:v>16650</c:v>
                </c:pt>
                <c:pt idx="80">
                  <c:v>16681</c:v>
                </c:pt>
                <c:pt idx="81">
                  <c:v>16711</c:v>
                </c:pt>
                <c:pt idx="82">
                  <c:v>16742</c:v>
                </c:pt>
                <c:pt idx="83">
                  <c:v>16772</c:v>
                </c:pt>
                <c:pt idx="84">
                  <c:v>16803</c:v>
                </c:pt>
                <c:pt idx="85">
                  <c:v>16834</c:v>
                </c:pt>
                <c:pt idx="86">
                  <c:v>16862</c:v>
                </c:pt>
                <c:pt idx="87">
                  <c:v>16893</c:v>
                </c:pt>
                <c:pt idx="88">
                  <c:v>16923</c:v>
                </c:pt>
                <c:pt idx="89">
                  <c:v>16954</c:v>
                </c:pt>
                <c:pt idx="90">
                  <c:v>16984</c:v>
                </c:pt>
                <c:pt idx="91">
                  <c:v>17015</c:v>
                </c:pt>
                <c:pt idx="92">
                  <c:v>17046</c:v>
                </c:pt>
                <c:pt idx="93">
                  <c:v>17076</c:v>
                </c:pt>
                <c:pt idx="94">
                  <c:v>17107</c:v>
                </c:pt>
                <c:pt idx="95">
                  <c:v>17137</c:v>
                </c:pt>
                <c:pt idx="96">
                  <c:v>17168</c:v>
                </c:pt>
                <c:pt idx="97">
                  <c:v>17199</c:v>
                </c:pt>
                <c:pt idx="98">
                  <c:v>17227</c:v>
                </c:pt>
                <c:pt idx="99">
                  <c:v>17258</c:v>
                </c:pt>
                <c:pt idx="100">
                  <c:v>17288</c:v>
                </c:pt>
                <c:pt idx="101">
                  <c:v>17319</c:v>
                </c:pt>
                <c:pt idx="102">
                  <c:v>17349</c:v>
                </c:pt>
                <c:pt idx="103">
                  <c:v>17380</c:v>
                </c:pt>
                <c:pt idx="104">
                  <c:v>17411</c:v>
                </c:pt>
                <c:pt idx="105">
                  <c:v>17441</c:v>
                </c:pt>
                <c:pt idx="106">
                  <c:v>17472</c:v>
                </c:pt>
                <c:pt idx="107">
                  <c:v>17502</c:v>
                </c:pt>
                <c:pt idx="108">
                  <c:v>17533</c:v>
                </c:pt>
                <c:pt idx="109">
                  <c:v>17564</c:v>
                </c:pt>
                <c:pt idx="110">
                  <c:v>17593</c:v>
                </c:pt>
                <c:pt idx="111">
                  <c:v>17624</c:v>
                </c:pt>
                <c:pt idx="112">
                  <c:v>17654</c:v>
                </c:pt>
                <c:pt idx="113">
                  <c:v>17685</c:v>
                </c:pt>
                <c:pt idx="114">
                  <c:v>17715</c:v>
                </c:pt>
                <c:pt idx="115">
                  <c:v>17746</c:v>
                </c:pt>
                <c:pt idx="116">
                  <c:v>17777</c:v>
                </c:pt>
                <c:pt idx="117">
                  <c:v>17807</c:v>
                </c:pt>
                <c:pt idx="118">
                  <c:v>17838</c:v>
                </c:pt>
                <c:pt idx="119">
                  <c:v>17868</c:v>
                </c:pt>
                <c:pt idx="120">
                  <c:v>17899</c:v>
                </c:pt>
                <c:pt idx="121">
                  <c:v>17930</c:v>
                </c:pt>
                <c:pt idx="122">
                  <c:v>17958</c:v>
                </c:pt>
                <c:pt idx="123">
                  <c:v>17989</c:v>
                </c:pt>
                <c:pt idx="124">
                  <c:v>18019</c:v>
                </c:pt>
                <c:pt idx="125">
                  <c:v>18050</c:v>
                </c:pt>
                <c:pt idx="126">
                  <c:v>18080</c:v>
                </c:pt>
                <c:pt idx="127">
                  <c:v>18111</c:v>
                </c:pt>
                <c:pt idx="128">
                  <c:v>18142</c:v>
                </c:pt>
                <c:pt idx="129">
                  <c:v>18172</c:v>
                </c:pt>
                <c:pt idx="130">
                  <c:v>18203</c:v>
                </c:pt>
                <c:pt idx="131">
                  <c:v>18233</c:v>
                </c:pt>
                <c:pt idx="132">
                  <c:v>18264</c:v>
                </c:pt>
                <c:pt idx="133">
                  <c:v>18295</c:v>
                </c:pt>
                <c:pt idx="134">
                  <c:v>18323</c:v>
                </c:pt>
                <c:pt idx="135">
                  <c:v>18354</c:v>
                </c:pt>
                <c:pt idx="136">
                  <c:v>18384</c:v>
                </c:pt>
                <c:pt idx="137">
                  <c:v>18415</c:v>
                </c:pt>
                <c:pt idx="138">
                  <c:v>18445</c:v>
                </c:pt>
                <c:pt idx="139">
                  <c:v>18476</c:v>
                </c:pt>
                <c:pt idx="140">
                  <c:v>18507</c:v>
                </c:pt>
                <c:pt idx="141">
                  <c:v>18537</c:v>
                </c:pt>
                <c:pt idx="142">
                  <c:v>18568</c:v>
                </c:pt>
                <c:pt idx="143">
                  <c:v>18598</c:v>
                </c:pt>
                <c:pt idx="144">
                  <c:v>18629</c:v>
                </c:pt>
                <c:pt idx="145">
                  <c:v>18660</c:v>
                </c:pt>
                <c:pt idx="146">
                  <c:v>18688</c:v>
                </c:pt>
                <c:pt idx="147">
                  <c:v>18719</c:v>
                </c:pt>
                <c:pt idx="148">
                  <c:v>18749</c:v>
                </c:pt>
                <c:pt idx="149">
                  <c:v>18780</c:v>
                </c:pt>
                <c:pt idx="150">
                  <c:v>18810</c:v>
                </c:pt>
                <c:pt idx="151">
                  <c:v>18841</c:v>
                </c:pt>
                <c:pt idx="152">
                  <c:v>18872</c:v>
                </c:pt>
                <c:pt idx="153">
                  <c:v>18902</c:v>
                </c:pt>
                <c:pt idx="154">
                  <c:v>18933</c:v>
                </c:pt>
                <c:pt idx="155">
                  <c:v>18963</c:v>
                </c:pt>
                <c:pt idx="156">
                  <c:v>18994</c:v>
                </c:pt>
                <c:pt idx="157">
                  <c:v>19025</c:v>
                </c:pt>
                <c:pt idx="158">
                  <c:v>19054</c:v>
                </c:pt>
                <c:pt idx="159">
                  <c:v>19085</c:v>
                </c:pt>
                <c:pt idx="160">
                  <c:v>19115</c:v>
                </c:pt>
                <c:pt idx="161">
                  <c:v>19146</c:v>
                </c:pt>
                <c:pt idx="162">
                  <c:v>19176</c:v>
                </c:pt>
                <c:pt idx="163">
                  <c:v>19207</c:v>
                </c:pt>
                <c:pt idx="164">
                  <c:v>19238</c:v>
                </c:pt>
                <c:pt idx="165">
                  <c:v>19268</c:v>
                </c:pt>
                <c:pt idx="166">
                  <c:v>19299</c:v>
                </c:pt>
                <c:pt idx="167">
                  <c:v>19329</c:v>
                </c:pt>
                <c:pt idx="168">
                  <c:v>19360</c:v>
                </c:pt>
                <c:pt idx="169">
                  <c:v>19391</c:v>
                </c:pt>
                <c:pt idx="170">
                  <c:v>19419</c:v>
                </c:pt>
                <c:pt idx="171">
                  <c:v>19450</c:v>
                </c:pt>
                <c:pt idx="172">
                  <c:v>19480</c:v>
                </c:pt>
                <c:pt idx="173">
                  <c:v>19511</c:v>
                </c:pt>
                <c:pt idx="174">
                  <c:v>19541</c:v>
                </c:pt>
                <c:pt idx="175">
                  <c:v>19572</c:v>
                </c:pt>
                <c:pt idx="176">
                  <c:v>19603</c:v>
                </c:pt>
                <c:pt idx="177">
                  <c:v>19633</c:v>
                </c:pt>
                <c:pt idx="178">
                  <c:v>19664</c:v>
                </c:pt>
                <c:pt idx="179">
                  <c:v>19694</c:v>
                </c:pt>
                <c:pt idx="180">
                  <c:v>19725</c:v>
                </c:pt>
                <c:pt idx="181">
                  <c:v>19756</c:v>
                </c:pt>
                <c:pt idx="182">
                  <c:v>19784</c:v>
                </c:pt>
                <c:pt idx="183">
                  <c:v>19815</c:v>
                </c:pt>
                <c:pt idx="184">
                  <c:v>19845</c:v>
                </c:pt>
                <c:pt idx="185">
                  <c:v>19876</c:v>
                </c:pt>
                <c:pt idx="186">
                  <c:v>19906</c:v>
                </c:pt>
                <c:pt idx="187">
                  <c:v>19937</c:v>
                </c:pt>
                <c:pt idx="188">
                  <c:v>19968</c:v>
                </c:pt>
                <c:pt idx="189">
                  <c:v>19998</c:v>
                </c:pt>
                <c:pt idx="190">
                  <c:v>20029</c:v>
                </c:pt>
                <c:pt idx="191">
                  <c:v>20059</c:v>
                </c:pt>
                <c:pt idx="192">
                  <c:v>20090</c:v>
                </c:pt>
                <c:pt idx="193">
                  <c:v>20121</c:v>
                </c:pt>
                <c:pt idx="194">
                  <c:v>20149</c:v>
                </c:pt>
                <c:pt idx="195">
                  <c:v>20180</c:v>
                </c:pt>
                <c:pt idx="196">
                  <c:v>20210</c:v>
                </c:pt>
                <c:pt idx="197">
                  <c:v>20241</c:v>
                </c:pt>
                <c:pt idx="198">
                  <c:v>20271</c:v>
                </c:pt>
                <c:pt idx="199">
                  <c:v>20302</c:v>
                </c:pt>
                <c:pt idx="200">
                  <c:v>20333</c:v>
                </c:pt>
                <c:pt idx="201">
                  <c:v>20363</c:v>
                </c:pt>
                <c:pt idx="202">
                  <c:v>20394</c:v>
                </c:pt>
                <c:pt idx="203">
                  <c:v>20424</c:v>
                </c:pt>
                <c:pt idx="204">
                  <c:v>20455</c:v>
                </c:pt>
                <c:pt idx="205">
                  <c:v>20486</c:v>
                </c:pt>
                <c:pt idx="206">
                  <c:v>20515</c:v>
                </c:pt>
                <c:pt idx="207">
                  <c:v>20546</c:v>
                </c:pt>
                <c:pt idx="208">
                  <c:v>20576</c:v>
                </c:pt>
                <c:pt idx="209">
                  <c:v>20607</c:v>
                </c:pt>
                <c:pt idx="210">
                  <c:v>20637</c:v>
                </c:pt>
                <c:pt idx="211">
                  <c:v>20668</c:v>
                </c:pt>
                <c:pt idx="212">
                  <c:v>20699</c:v>
                </c:pt>
                <c:pt idx="213">
                  <c:v>20729</c:v>
                </c:pt>
                <c:pt idx="214">
                  <c:v>20760</c:v>
                </c:pt>
                <c:pt idx="215">
                  <c:v>20790</c:v>
                </c:pt>
                <c:pt idx="216">
                  <c:v>20821</c:v>
                </c:pt>
                <c:pt idx="217">
                  <c:v>20852</c:v>
                </c:pt>
                <c:pt idx="218">
                  <c:v>20880</c:v>
                </c:pt>
                <c:pt idx="219">
                  <c:v>20911</c:v>
                </c:pt>
                <c:pt idx="220">
                  <c:v>20941</c:v>
                </c:pt>
                <c:pt idx="221">
                  <c:v>20972</c:v>
                </c:pt>
                <c:pt idx="222">
                  <c:v>21002</c:v>
                </c:pt>
                <c:pt idx="223">
                  <c:v>21033</c:v>
                </c:pt>
                <c:pt idx="224">
                  <c:v>21064</c:v>
                </c:pt>
                <c:pt idx="225">
                  <c:v>21094</c:v>
                </c:pt>
                <c:pt idx="226">
                  <c:v>21125</c:v>
                </c:pt>
                <c:pt idx="227">
                  <c:v>21155</c:v>
                </c:pt>
                <c:pt idx="228">
                  <c:v>21186</c:v>
                </c:pt>
                <c:pt idx="229">
                  <c:v>21217</c:v>
                </c:pt>
                <c:pt idx="230">
                  <c:v>21245</c:v>
                </c:pt>
                <c:pt idx="231">
                  <c:v>21276</c:v>
                </c:pt>
                <c:pt idx="232">
                  <c:v>21306</c:v>
                </c:pt>
                <c:pt idx="233">
                  <c:v>21337</c:v>
                </c:pt>
                <c:pt idx="234">
                  <c:v>21367</c:v>
                </c:pt>
                <c:pt idx="235">
                  <c:v>21398</c:v>
                </c:pt>
                <c:pt idx="236">
                  <c:v>21429</c:v>
                </c:pt>
                <c:pt idx="237">
                  <c:v>21459</c:v>
                </c:pt>
                <c:pt idx="238">
                  <c:v>21490</c:v>
                </c:pt>
                <c:pt idx="239">
                  <c:v>21520</c:v>
                </c:pt>
                <c:pt idx="240">
                  <c:v>21551</c:v>
                </c:pt>
                <c:pt idx="241">
                  <c:v>21582</c:v>
                </c:pt>
                <c:pt idx="242">
                  <c:v>21610</c:v>
                </c:pt>
                <c:pt idx="243">
                  <c:v>21641</c:v>
                </c:pt>
                <c:pt idx="244">
                  <c:v>21671</c:v>
                </c:pt>
                <c:pt idx="245">
                  <c:v>21702</c:v>
                </c:pt>
                <c:pt idx="246">
                  <c:v>21732</c:v>
                </c:pt>
                <c:pt idx="247">
                  <c:v>21763</c:v>
                </c:pt>
                <c:pt idx="248">
                  <c:v>21794</c:v>
                </c:pt>
                <c:pt idx="249">
                  <c:v>21824</c:v>
                </c:pt>
                <c:pt idx="250">
                  <c:v>21855</c:v>
                </c:pt>
                <c:pt idx="251">
                  <c:v>21885</c:v>
                </c:pt>
                <c:pt idx="252">
                  <c:v>21916</c:v>
                </c:pt>
                <c:pt idx="253">
                  <c:v>21947</c:v>
                </c:pt>
                <c:pt idx="254">
                  <c:v>21976</c:v>
                </c:pt>
                <c:pt idx="255">
                  <c:v>22007</c:v>
                </c:pt>
                <c:pt idx="256">
                  <c:v>22037</c:v>
                </c:pt>
                <c:pt idx="257">
                  <c:v>22068</c:v>
                </c:pt>
                <c:pt idx="258">
                  <c:v>22098</c:v>
                </c:pt>
                <c:pt idx="259">
                  <c:v>22129</c:v>
                </c:pt>
                <c:pt idx="260">
                  <c:v>22160</c:v>
                </c:pt>
                <c:pt idx="261">
                  <c:v>22190</c:v>
                </c:pt>
                <c:pt idx="262">
                  <c:v>22221</c:v>
                </c:pt>
                <c:pt idx="263">
                  <c:v>22251</c:v>
                </c:pt>
                <c:pt idx="264">
                  <c:v>22282</c:v>
                </c:pt>
                <c:pt idx="265">
                  <c:v>22313</c:v>
                </c:pt>
                <c:pt idx="266">
                  <c:v>22341</c:v>
                </c:pt>
                <c:pt idx="267">
                  <c:v>22372</c:v>
                </c:pt>
                <c:pt idx="268">
                  <c:v>22402</c:v>
                </c:pt>
                <c:pt idx="269">
                  <c:v>22433</c:v>
                </c:pt>
                <c:pt idx="270">
                  <c:v>22463</c:v>
                </c:pt>
                <c:pt idx="271">
                  <c:v>22494</c:v>
                </c:pt>
                <c:pt idx="272">
                  <c:v>22525</c:v>
                </c:pt>
                <c:pt idx="273">
                  <c:v>22555</c:v>
                </c:pt>
                <c:pt idx="274">
                  <c:v>22586</c:v>
                </c:pt>
                <c:pt idx="275">
                  <c:v>22616</c:v>
                </c:pt>
                <c:pt idx="276">
                  <c:v>22647</c:v>
                </c:pt>
                <c:pt idx="277">
                  <c:v>22678</c:v>
                </c:pt>
                <c:pt idx="278">
                  <c:v>22706</c:v>
                </c:pt>
                <c:pt idx="279">
                  <c:v>22737</c:v>
                </c:pt>
                <c:pt idx="280">
                  <c:v>22767</c:v>
                </c:pt>
                <c:pt idx="281">
                  <c:v>22798</c:v>
                </c:pt>
                <c:pt idx="282">
                  <c:v>22828</c:v>
                </c:pt>
                <c:pt idx="283">
                  <c:v>22859</c:v>
                </c:pt>
                <c:pt idx="284">
                  <c:v>22890</c:v>
                </c:pt>
                <c:pt idx="285">
                  <c:v>22920</c:v>
                </c:pt>
                <c:pt idx="286">
                  <c:v>22951</c:v>
                </c:pt>
                <c:pt idx="287">
                  <c:v>22981</c:v>
                </c:pt>
                <c:pt idx="288">
                  <c:v>23012</c:v>
                </c:pt>
                <c:pt idx="289">
                  <c:v>23043</c:v>
                </c:pt>
                <c:pt idx="290">
                  <c:v>23071</c:v>
                </c:pt>
                <c:pt idx="291">
                  <c:v>23102</c:v>
                </c:pt>
                <c:pt idx="292">
                  <c:v>23132</c:v>
                </c:pt>
                <c:pt idx="293">
                  <c:v>23163</c:v>
                </c:pt>
                <c:pt idx="294">
                  <c:v>23193</c:v>
                </c:pt>
                <c:pt idx="295">
                  <c:v>23224</c:v>
                </c:pt>
                <c:pt idx="296">
                  <c:v>23255</c:v>
                </c:pt>
                <c:pt idx="297">
                  <c:v>23285</c:v>
                </c:pt>
                <c:pt idx="298">
                  <c:v>23316</c:v>
                </c:pt>
                <c:pt idx="299">
                  <c:v>23346</c:v>
                </c:pt>
                <c:pt idx="300">
                  <c:v>23377</c:v>
                </c:pt>
                <c:pt idx="301">
                  <c:v>23408</c:v>
                </c:pt>
                <c:pt idx="302">
                  <c:v>23437</c:v>
                </c:pt>
                <c:pt idx="303">
                  <c:v>23468</c:v>
                </c:pt>
                <c:pt idx="304">
                  <c:v>23498</c:v>
                </c:pt>
                <c:pt idx="305">
                  <c:v>23529</c:v>
                </c:pt>
                <c:pt idx="306">
                  <c:v>23559</c:v>
                </c:pt>
                <c:pt idx="307">
                  <c:v>23590</c:v>
                </c:pt>
                <c:pt idx="308">
                  <c:v>23621</c:v>
                </c:pt>
                <c:pt idx="309">
                  <c:v>23651</c:v>
                </c:pt>
                <c:pt idx="310">
                  <c:v>23682</c:v>
                </c:pt>
                <c:pt idx="311">
                  <c:v>23712</c:v>
                </c:pt>
                <c:pt idx="312">
                  <c:v>23743</c:v>
                </c:pt>
                <c:pt idx="313">
                  <c:v>23774</c:v>
                </c:pt>
                <c:pt idx="314">
                  <c:v>23802</c:v>
                </c:pt>
                <c:pt idx="315">
                  <c:v>23833</c:v>
                </c:pt>
                <c:pt idx="316">
                  <c:v>23863</c:v>
                </c:pt>
                <c:pt idx="317">
                  <c:v>23894</c:v>
                </c:pt>
                <c:pt idx="318">
                  <c:v>23924</c:v>
                </c:pt>
                <c:pt idx="319">
                  <c:v>23955</c:v>
                </c:pt>
                <c:pt idx="320">
                  <c:v>23986</c:v>
                </c:pt>
                <c:pt idx="321">
                  <c:v>24016</c:v>
                </c:pt>
                <c:pt idx="322">
                  <c:v>24047</c:v>
                </c:pt>
                <c:pt idx="323">
                  <c:v>24077</c:v>
                </c:pt>
                <c:pt idx="324">
                  <c:v>24108</c:v>
                </c:pt>
                <c:pt idx="325">
                  <c:v>24139</c:v>
                </c:pt>
                <c:pt idx="326">
                  <c:v>24167</c:v>
                </c:pt>
                <c:pt idx="327">
                  <c:v>24198</c:v>
                </c:pt>
                <c:pt idx="328">
                  <c:v>24228</c:v>
                </c:pt>
                <c:pt idx="329">
                  <c:v>24259</c:v>
                </c:pt>
                <c:pt idx="330">
                  <c:v>24289</c:v>
                </c:pt>
                <c:pt idx="331">
                  <c:v>24320</c:v>
                </c:pt>
                <c:pt idx="332">
                  <c:v>24351</c:v>
                </c:pt>
                <c:pt idx="333">
                  <c:v>24381</c:v>
                </c:pt>
                <c:pt idx="334">
                  <c:v>24412</c:v>
                </c:pt>
                <c:pt idx="335">
                  <c:v>24442</c:v>
                </c:pt>
                <c:pt idx="336">
                  <c:v>24473</c:v>
                </c:pt>
                <c:pt idx="337">
                  <c:v>24504</c:v>
                </c:pt>
                <c:pt idx="338">
                  <c:v>24532</c:v>
                </c:pt>
                <c:pt idx="339">
                  <c:v>24563</c:v>
                </c:pt>
                <c:pt idx="340">
                  <c:v>24593</c:v>
                </c:pt>
                <c:pt idx="341">
                  <c:v>24624</c:v>
                </c:pt>
                <c:pt idx="342">
                  <c:v>24654</c:v>
                </c:pt>
                <c:pt idx="343">
                  <c:v>24685</c:v>
                </c:pt>
                <c:pt idx="344">
                  <c:v>24716</c:v>
                </c:pt>
                <c:pt idx="345">
                  <c:v>24746</c:v>
                </c:pt>
                <c:pt idx="346">
                  <c:v>24777</c:v>
                </c:pt>
                <c:pt idx="347">
                  <c:v>24807</c:v>
                </c:pt>
                <c:pt idx="348">
                  <c:v>24838</c:v>
                </c:pt>
                <c:pt idx="349">
                  <c:v>24869</c:v>
                </c:pt>
                <c:pt idx="350">
                  <c:v>24898</c:v>
                </c:pt>
                <c:pt idx="351">
                  <c:v>24929</c:v>
                </c:pt>
                <c:pt idx="352">
                  <c:v>24959</c:v>
                </c:pt>
                <c:pt idx="353">
                  <c:v>24990</c:v>
                </c:pt>
                <c:pt idx="354">
                  <c:v>25020</c:v>
                </c:pt>
                <c:pt idx="355">
                  <c:v>25051</c:v>
                </c:pt>
                <c:pt idx="356">
                  <c:v>25082</c:v>
                </c:pt>
                <c:pt idx="357">
                  <c:v>25112</c:v>
                </c:pt>
                <c:pt idx="358">
                  <c:v>25143</c:v>
                </c:pt>
                <c:pt idx="359">
                  <c:v>25173</c:v>
                </c:pt>
                <c:pt idx="360">
                  <c:v>25204</c:v>
                </c:pt>
                <c:pt idx="361">
                  <c:v>25235</c:v>
                </c:pt>
                <c:pt idx="362">
                  <c:v>25263</c:v>
                </c:pt>
                <c:pt idx="363">
                  <c:v>25294</c:v>
                </c:pt>
                <c:pt idx="364">
                  <c:v>25324</c:v>
                </c:pt>
                <c:pt idx="365">
                  <c:v>25355</c:v>
                </c:pt>
                <c:pt idx="366">
                  <c:v>25385</c:v>
                </c:pt>
                <c:pt idx="367">
                  <c:v>25416</c:v>
                </c:pt>
                <c:pt idx="368">
                  <c:v>25447</c:v>
                </c:pt>
                <c:pt idx="369">
                  <c:v>25477</c:v>
                </c:pt>
                <c:pt idx="370">
                  <c:v>25508</c:v>
                </c:pt>
                <c:pt idx="371">
                  <c:v>25538</c:v>
                </c:pt>
                <c:pt idx="372">
                  <c:v>25569</c:v>
                </c:pt>
                <c:pt idx="373">
                  <c:v>25600</c:v>
                </c:pt>
                <c:pt idx="374">
                  <c:v>25628</c:v>
                </c:pt>
                <c:pt idx="375">
                  <c:v>25659</c:v>
                </c:pt>
                <c:pt idx="376">
                  <c:v>25689</c:v>
                </c:pt>
                <c:pt idx="377">
                  <c:v>25720</c:v>
                </c:pt>
                <c:pt idx="378">
                  <c:v>25750</c:v>
                </c:pt>
                <c:pt idx="379">
                  <c:v>25781</c:v>
                </c:pt>
                <c:pt idx="380">
                  <c:v>25812</c:v>
                </c:pt>
                <c:pt idx="381">
                  <c:v>25842</c:v>
                </c:pt>
                <c:pt idx="382">
                  <c:v>25873</c:v>
                </c:pt>
                <c:pt idx="383">
                  <c:v>25903</c:v>
                </c:pt>
                <c:pt idx="384">
                  <c:v>25934</c:v>
                </c:pt>
                <c:pt idx="385">
                  <c:v>25965</c:v>
                </c:pt>
                <c:pt idx="386">
                  <c:v>25993</c:v>
                </c:pt>
                <c:pt idx="387">
                  <c:v>26024</c:v>
                </c:pt>
                <c:pt idx="388">
                  <c:v>26054</c:v>
                </c:pt>
                <c:pt idx="389">
                  <c:v>26085</c:v>
                </c:pt>
                <c:pt idx="390">
                  <c:v>26115</c:v>
                </c:pt>
                <c:pt idx="391">
                  <c:v>26146</c:v>
                </c:pt>
                <c:pt idx="392">
                  <c:v>26177</c:v>
                </c:pt>
                <c:pt idx="393">
                  <c:v>26207</c:v>
                </c:pt>
                <c:pt idx="394">
                  <c:v>26238</c:v>
                </c:pt>
                <c:pt idx="395">
                  <c:v>26268</c:v>
                </c:pt>
                <c:pt idx="396">
                  <c:v>26299</c:v>
                </c:pt>
                <c:pt idx="397">
                  <c:v>26330</c:v>
                </c:pt>
                <c:pt idx="398">
                  <c:v>26359</c:v>
                </c:pt>
                <c:pt idx="399">
                  <c:v>26390</c:v>
                </c:pt>
                <c:pt idx="400">
                  <c:v>26420</c:v>
                </c:pt>
                <c:pt idx="401">
                  <c:v>26451</c:v>
                </c:pt>
                <c:pt idx="402">
                  <c:v>26481</c:v>
                </c:pt>
                <c:pt idx="403">
                  <c:v>26512</c:v>
                </c:pt>
                <c:pt idx="404">
                  <c:v>26543</c:v>
                </c:pt>
                <c:pt idx="405">
                  <c:v>26573</c:v>
                </c:pt>
                <c:pt idx="406">
                  <c:v>26604</c:v>
                </c:pt>
                <c:pt idx="407">
                  <c:v>26634</c:v>
                </c:pt>
                <c:pt idx="408">
                  <c:v>26665</c:v>
                </c:pt>
                <c:pt idx="409">
                  <c:v>26696</c:v>
                </c:pt>
                <c:pt idx="410">
                  <c:v>26724</c:v>
                </c:pt>
                <c:pt idx="411">
                  <c:v>26755</c:v>
                </c:pt>
                <c:pt idx="412">
                  <c:v>26785</c:v>
                </c:pt>
                <c:pt idx="413">
                  <c:v>26816</c:v>
                </c:pt>
                <c:pt idx="414">
                  <c:v>26846</c:v>
                </c:pt>
                <c:pt idx="415">
                  <c:v>26877</c:v>
                </c:pt>
                <c:pt idx="416">
                  <c:v>26908</c:v>
                </c:pt>
                <c:pt idx="417">
                  <c:v>26938</c:v>
                </c:pt>
                <c:pt idx="418">
                  <c:v>26969</c:v>
                </c:pt>
                <c:pt idx="419">
                  <c:v>26999</c:v>
                </c:pt>
                <c:pt idx="420">
                  <c:v>27030</c:v>
                </c:pt>
                <c:pt idx="421">
                  <c:v>27061</c:v>
                </c:pt>
                <c:pt idx="422">
                  <c:v>27089</c:v>
                </c:pt>
                <c:pt idx="423">
                  <c:v>27120</c:v>
                </c:pt>
                <c:pt idx="424">
                  <c:v>27150</c:v>
                </c:pt>
                <c:pt idx="425">
                  <c:v>27181</c:v>
                </c:pt>
                <c:pt idx="426">
                  <c:v>27211</c:v>
                </c:pt>
                <c:pt idx="427">
                  <c:v>27242</c:v>
                </c:pt>
                <c:pt idx="428">
                  <c:v>27273</c:v>
                </c:pt>
                <c:pt idx="429">
                  <c:v>27303</c:v>
                </c:pt>
                <c:pt idx="430">
                  <c:v>27334</c:v>
                </c:pt>
                <c:pt idx="431">
                  <c:v>27364</c:v>
                </c:pt>
                <c:pt idx="432">
                  <c:v>27395</c:v>
                </c:pt>
                <c:pt idx="433">
                  <c:v>27426</c:v>
                </c:pt>
                <c:pt idx="434">
                  <c:v>27454</c:v>
                </c:pt>
                <c:pt idx="435">
                  <c:v>27485</c:v>
                </c:pt>
                <c:pt idx="436">
                  <c:v>27515</c:v>
                </c:pt>
                <c:pt idx="437">
                  <c:v>27546</c:v>
                </c:pt>
                <c:pt idx="438">
                  <c:v>27576</c:v>
                </c:pt>
                <c:pt idx="439">
                  <c:v>27607</c:v>
                </c:pt>
                <c:pt idx="440">
                  <c:v>27638</c:v>
                </c:pt>
                <c:pt idx="441">
                  <c:v>27668</c:v>
                </c:pt>
                <c:pt idx="442">
                  <c:v>27699</c:v>
                </c:pt>
                <c:pt idx="443">
                  <c:v>27729</c:v>
                </c:pt>
                <c:pt idx="444">
                  <c:v>27760</c:v>
                </c:pt>
                <c:pt idx="445">
                  <c:v>27791</c:v>
                </c:pt>
                <c:pt idx="446">
                  <c:v>27820</c:v>
                </c:pt>
                <c:pt idx="447">
                  <c:v>27851</c:v>
                </c:pt>
                <c:pt idx="448">
                  <c:v>27881</c:v>
                </c:pt>
                <c:pt idx="449">
                  <c:v>27912</c:v>
                </c:pt>
                <c:pt idx="450">
                  <c:v>27942</c:v>
                </c:pt>
                <c:pt idx="451">
                  <c:v>27973</c:v>
                </c:pt>
                <c:pt idx="452">
                  <c:v>28004</c:v>
                </c:pt>
                <c:pt idx="453">
                  <c:v>28034</c:v>
                </c:pt>
                <c:pt idx="454">
                  <c:v>28065</c:v>
                </c:pt>
                <c:pt idx="455">
                  <c:v>28095</c:v>
                </c:pt>
                <c:pt idx="456">
                  <c:v>28126</c:v>
                </c:pt>
                <c:pt idx="457">
                  <c:v>28157</c:v>
                </c:pt>
                <c:pt idx="458">
                  <c:v>28185</c:v>
                </c:pt>
                <c:pt idx="459">
                  <c:v>28216</c:v>
                </c:pt>
                <c:pt idx="460">
                  <c:v>28246</c:v>
                </c:pt>
                <c:pt idx="461">
                  <c:v>28277</c:v>
                </c:pt>
                <c:pt idx="462">
                  <c:v>28307</c:v>
                </c:pt>
                <c:pt idx="463">
                  <c:v>28338</c:v>
                </c:pt>
                <c:pt idx="464">
                  <c:v>28369</c:v>
                </c:pt>
                <c:pt idx="465">
                  <c:v>28399</c:v>
                </c:pt>
                <c:pt idx="466">
                  <c:v>28430</c:v>
                </c:pt>
                <c:pt idx="467">
                  <c:v>28460</c:v>
                </c:pt>
                <c:pt idx="468">
                  <c:v>28491</c:v>
                </c:pt>
                <c:pt idx="469">
                  <c:v>28522</c:v>
                </c:pt>
                <c:pt idx="470">
                  <c:v>28550</c:v>
                </c:pt>
                <c:pt idx="471">
                  <c:v>28581</c:v>
                </c:pt>
                <c:pt idx="472">
                  <c:v>28611</c:v>
                </c:pt>
                <c:pt idx="473">
                  <c:v>28642</c:v>
                </c:pt>
                <c:pt idx="474">
                  <c:v>28672</c:v>
                </c:pt>
                <c:pt idx="475">
                  <c:v>28703</c:v>
                </c:pt>
                <c:pt idx="476">
                  <c:v>28734</c:v>
                </c:pt>
                <c:pt idx="477">
                  <c:v>28764</c:v>
                </c:pt>
                <c:pt idx="478">
                  <c:v>28795</c:v>
                </c:pt>
                <c:pt idx="479">
                  <c:v>28825</c:v>
                </c:pt>
                <c:pt idx="480">
                  <c:v>28856</c:v>
                </c:pt>
                <c:pt idx="481">
                  <c:v>28887</c:v>
                </c:pt>
                <c:pt idx="482">
                  <c:v>28915</c:v>
                </c:pt>
                <c:pt idx="483">
                  <c:v>28946</c:v>
                </c:pt>
                <c:pt idx="484">
                  <c:v>28976</c:v>
                </c:pt>
                <c:pt idx="485">
                  <c:v>29007</c:v>
                </c:pt>
                <c:pt idx="486">
                  <c:v>29037</c:v>
                </c:pt>
                <c:pt idx="487">
                  <c:v>29068</c:v>
                </c:pt>
                <c:pt idx="488">
                  <c:v>29099</c:v>
                </c:pt>
                <c:pt idx="489">
                  <c:v>29129</c:v>
                </c:pt>
                <c:pt idx="490">
                  <c:v>29160</c:v>
                </c:pt>
                <c:pt idx="491">
                  <c:v>29190</c:v>
                </c:pt>
                <c:pt idx="492">
                  <c:v>29221</c:v>
                </c:pt>
                <c:pt idx="493">
                  <c:v>29252</c:v>
                </c:pt>
                <c:pt idx="494">
                  <c:v>29281</c:v>
                </c:pt>
                <c:pt idx="495">
                  <c:v>29312</c:v>
                </c:pt>
                <c:pt idx="496">
                  <c:v>29342</c:v>
                </c:pt>
                <c:pt idx="497">
                  <c:v>29373</c:v>
                </c:pt>
                <c:pt idx="498">
                  <c:v>29403</c:v>
                </c:pt>
                <c:pt idx="499">
                  <c:v>29434</c:v>
                </c:pt>
                <c:pt idx="500">
                  <c:v>29465</c:v>
                </c:pt>
                <c:pt idx="501">
                  <c:v>29495</c:v>
                </c:pt>
                <c:pt idx="502">
                  <c:v>29526</c:v>
                </c:pt>
                <c:pt idx="503">
                  <c:v>29556</c:v>
                </c:pt>
                <c:pt idx="504">
                  <c:v>29587</c:v>
                </c:pt>
                <c:pt idx="505">
                  <c:v>29618</c:v>
                </c:pt>
                <c:pt idx="506">
                  <c:v>29646</c:v>
                </c:pt>
                <c:pt idx="507">
                  <c:v>29677</c:v>
                </c:pt>
                <c:pt idx="508">
                  <c:v>29707</c:v>
                </c:pt>
                <c:pt idx="509">
                  <c:v>29738</c:v>
                </c:pt>
                <c:pt idx="510">
                  <c:v>29768</c:v>
                </c:pt>
                <c:pt idx="511">
                  <c:v>29799</c:v>
                </c:pt>
                <c:pt idx="512">
                  <c:v>29830</c:v>
                </c:pt>
                <c:pt idx="513">
                  <c:v>29860</c:v>
                </c:pt>
                <c:pt idx="514">
                  <c:v>29891</c:v>
                </c:pt>
                <c:pt idx="515">
                  <c:v>29921</c:v>
                </c:pt>
                <c:pt idx="516">
                  <c:v>29952</c:v>
                </c:pt>
                <c:pt idx="517">
                  <c:v>29983</c:v>
                </c:pt>
                <c:pt idx="518">
                  <c:v>30011</c:v>
                </c:pt>
                <c:pt idx="519">
                  <c:v>30042</c:v>
                </c:pt>
                <c:pt idx="520">
                  <c:v>30072</c:v>
                </c:pt>
                <c:pt idx="521">
                  <c:v>30103</c:v>
                </c:pt>
                <c:pt idx="522">
                  <c:v>30133</c:v>
                </c:pt>
                <c:pt idx="523">
                  <c:v>30164</c:v>
                </c:pt>
                <c:pt idx="524">
                  <c:v>30195</c:v>
                </c:pt>
                <c:pt idx="525">
                  <c:v>30225</c:v>
                </c:pt>
                <c:pt idx="526">
                  <c:v>30256</c:v>
                </c:pt>
                <c:pt idx="527">
                  <c:v>30286</c:v>
                </c:pt>
                <c:pt idx="528">
                  <c:v>30317</c:v>
                </c:pt>
                <c:pt idx="529">
                  <c:v>30348</c:v>
                </c:pt>
                <c:pt idx="530">
                  <c:v>30376</c:v>
                </c:pt>
                <c:pt idx="531">
                  <c:v>30407</c:v>
                </c:pt>
                <c:pt idx="532">
                  <c:v>30437</c:v>
                </c:pt>
                <c:pt idx="533">
                  <c:v>30468</c:v>
                </c:pt>
                <c:pt idx="534">
                  <c:v>30498</c:v>
                </c:pt>
                <c:pt idx="535">
                  <c:v>30529</c:v>
                </c:pt>
                <c:pt idx="536">
                  <c:v>30560</c:v>
                </c:pt>
                <c:pt idx="537">
                  <c:v>30590</c:v>
                </c:pt>
                <c:pt idx="538">
                  <c:v>30621</c:v>
                </c:pt>
                <c:pt idx="539">
                  <c:v>30651</c:v>
                </c:pt>
                <c:pt idx="540">
                  <c:v>30682</c:v>
                </c:pt>
                <c:pt idx="541">
                  <c:v>30713</c:v>
                </c:pt>
                <c:pt idx="542">
                  <c:v>30742</c:v>
                </c:pt>
                <c:pt idx="543">
                  <c:v>30773</c:v>
                </c:pt>
                <c:pt idx="544">
                  <c:v>30803</c:v>
                </c:pt>
                <c:pt idx="545">
                  <c:v>30834</c:v>
                </c:pt>
                <c:pt idx="546">
                  <c:v>30864</c:v>
                </c:pt>
                <c:pt idx="547">
                  <c:v>30895</c:v>
                </c:pt>
                <c:pt idx="548">
                  <c:v>30926</c:v>
                </c:pt>
                <c:pt idx="549">
                  <c:v>30956</c:v>
                </c:pt>
                <c:pt idx="550">
                  <c:v>30987</c:v>
                </c:pt>
                <c:pt idx="551">
                  <c:v>31017</c:v>
                </c:pt>
                <c:pt idx="552">
                  <c:v>31048</c:v>
                </c:pt>
                <c:pt idx="553">
                  <c:v>31079</c:v>
                </c:pt>
                <c:pt idx="554">
                  <c:v>31107</c:v>
                </c:pt>
                <c:pt idx="555">
                  <c:v>31138</c:v>
                </c:pt>
                <c:pt idx="556">
                  <c:v>31168</c:v>
                </c:pt>
                <c:pt idx="557">
                  <c:v>31199</c:v>
                </c:pt>
                <c:pt idx="558">
                  <c:v>31229</c:v>
                </c:pt>
                <c:pt idx="559">
                  <c:v>31260</c:v>
                </c:pt>
                <c:pt idx="560">
                  <c:v>31291</c:v>
                </c:pt>
                <c:pt idx="561">
                  <c:v>31321</c:v>
                </c:pt>
                <c:pt idx="562">
                  <c:v>31352</c:v>
                </c:pt>
                <c:pt idx="563">
                  <c:v>31382</c:v>
                </c:pt>
                <c:pt idx="564">
                  <c:v>31413</c:v>
                </c:pt>
                <c:pt idx="565">
                  <c:v>31444</c:v>
                </c:pt>
                <c:pt idx="566">
                  <c:v>31472</c:v>
                </c:pt>
                <c:pt idx="567">
                  <c:v>31503</c:v>
                </c:pt>
                <c:pt idx="568">
                  <c:v>31533</c:v>
                </c:pt>
                <c:pt idx="569">
                  <c:v>31564</c:v>
                </c:pt>
                <c:pt idx="570">
                  <c:v>31594</c:v>
                </c:pt>
                <c:pt idx="571">
                  <c:v>31625</c:v>
                </c:pt>
                <c:pt idx="572">
                  <c:v>31656</c:v>
                </c:pt>
                <c:pt idx="573">
                  <c:v>31686</c:v>
                </c:pt>
                <c:pt idx="574">
                  <c:v>31717</c:v>
                </c:pt>
                <c:pt idx="575">
                  <c:v>31747</c:v>
                </c:pt>
                <c:pt idx="576">
                  <c:v>31778</c:v>
                </c:pt>
                <c:pt idx="577">
                  <c:v>31809</c:v>
                </c:pt>
                <c:pt idx="578">
                  <c:v>31837</c:v>
                </c:pt>
                <c:pt idx="579">
                  <c:v>31868</c:v>
                </c:pt>
                <c:pt idx="580">
                  <c:v>31898</c:v>
                </c:pt>
                <c:pt idx="581">
                  <c:v>31929</c:v>
                </c:pt>
                <c:pt idx="582">
                  <c:v>31959</c:v>
                </c:pt>
                <c:pt idx="583">
                  <c:v>31990</c:v>
                </c:pt>
                <c:pt idx="584">
                  <c:v>32021</c:v>
                </c:pt>
                <c:pt idx="585">
                  <c:v>32051</c:v>
                </c:pt>
                <c:pt idx="586">
                  <c:v>32082</c:v>
                </c:pt>
                <c:pt idx="587">
                  <c:v>32112</c:v>
                </c:pt>
                <c:pt idx="588">
                  <c:v>32143</c:v>
                </c:pt>
                <c:pt idx="589">
                  <c:v>32174</c:v>
                </c:pt>
                <c:pt idx="590">
                  <c:v>32203</c:v>
                </c:pt>
                <c:pt idx="591">
                  <c:v>32234</c:v>
                </c:pt>
                <c:pt idx="592">
                  <c:v>32264</c:v>
                </c:pt>
                <c:pt idx="593">
                  <c:v>32295</c:v>
                </c:pt>
                <c:pt idx="594">
                  <c:v>32325</c:v>
                </c:pt>
                <c:pt idx="595">
                  <c:v>32356</c:v>
                </c:pt>
                <c:pt idx="596">
                  <c:v>32387</c:v>
                </c:pt>
                <c:pt idx="597">
                  <c:v>32417</c:v>
                </c:pt>
                <c:pt idx="598">
                  <c:v>32448</c:v>
                </c:pt>
                <c:pt idx="599">
                  <c:v>32478</c:v>
                </c:pt>
                <c:pt idx="600">
                  <c:v>32509</c:v>
                </c:pt>
                <c:pt idx="601">
                  <c:v>32540</c:v>
                </c:pt>
                <c:pt idx="602">
                  <c:v>32568</c:v>
                </c:pt>
                <c:pt idx="603">
                  <c:v>32599</c:v>
                </c:pt>
                <c:pt idx="604">
                  <c:v>32629</c:v>
                </c:pt>
                <c:pt idx="605">
                  <c:v>32660</c:v>
                </c:pt>
                <c:pt idx="606">
                  <c:v>32690</c:v>
                </c:pt>
                <c:pt idx="607">
                  <c:v>32721</c:v>
                </c:pt>
                <c:pt idx="608">
                  <c:v>32752</c:v>
                </c:pt>
                <c:pt idx="609">
                  <c:v>32782</c:v>
                </c:pt>
                <c:pt idx="610">
                  <c:v>32813</c:v>
                </c:pt>
                <c:pt idx="611">
                  <c:v>32843</c:v>
                </c:pt>
                <c:pt idx="612">
                  <c:v>32874</c:v>
                </c:pt>
                <c:pt idx="613">
                  <c:v>32905</c:v>
                </c:pt>
                <c:pt idx="614">
                  <c:v>32933</c:v>
                </c:pt>
                <c:pt idx="615">
                  <c:v>32964</c:v>
                </c:pt>
                <c:pt idx="616">
                  <c:v>32994</c:v>
                </c:pt>
                <c:pt idx="617">
                  <c:v>33025</c:v>
                </c:pt>
                <c:pt idx="618">
                  <c:v>33055</c:v>
                </c:pt>
                <c:pt idx="619">
                  <c:v>33086</c:v>
                </c:pt>
                <c:pt idx="620">
                  <c:v>33117</c:v>
                </c:pt>
                <c:pt idx="621">
                  <c:v>33147</c:v>
                </c:pt>
                <c:pt idx="622">
                  <c:v>33178</c:v>
                </c:pt>
                <c:pt idx="623">
                  <c:v>33208</c:v>
                </c:pt>
                <c:pt idx="624">
                  <c:v>33239</c:v>
                </c:pt>
                <c:pt idx="625">
                  <c:v>33270</c:v>
                </c:pt>
                <c:pt idx="626">
                  <c:v>33298</c:v>
                </c:pt>
                <c:pt idx="627">
                  <c:v>33329</c:v>
                </c:pt>
                <c:pt idx="628">
                  <c:v>33359</c:v>
                </c:pt>
                <c:pt idx="629">
                  <c:v>33390</c:v>
                </c:pt>
                <c:pt idx="630">
                  <c:v>33420</c:v>
                </c:pt>
                <c:pt idx="631">
                  <c:v>33451</c:v>
                </c:pt>
                <c:pt idx="632">
                  <c:v>33482</c:v>
                </c:pt>
                <c:pt idx="633">
                  <c:v>33512</c:v>
                </c:pt>
                <c:pt idx="634">
                  <c:v>33543</c:v>
                </c:pt>
                <c:pt idx="635">
                  <c:v>33573</c:v>
                </c:pt>
                <c:pt idx="636">
                  <c:v>33604</c:v>
                </c:pt>
                <c:pt idx="637">
                  <c:v>33635</c:v>
                </c:pt>
                <c:pt idx="638">
                  <c:v>33664</c:v>
                </c:pt>
                <c:pt idx="639">
                  <c:v>33695</c:v>
                </c:pt>
                <c:pt idx="640">
                  <c:v>33725</c:v>
                </c:pt>
                <c:pt idx="641">
                  <c:v>33756</c:v>
                </c:pt>
                <c:pt idx="642">
                  <c:v>33786</c:v>
                </c:pt>
                <c:pt idx="643">
                  <c:v>33817</c:v>
                </c:pt>
                <c:pt idx="644">
                  <c:v>33848</c:v>
                </c:pt>
                <c:pt idx="645">
                  <c:v>33878</c:v>
                </c:pt>
                <c:pt idx="646">
                  <c:v>33909</c:v>
                </c:pt>
                <c:pt idx="647">
                  <c:v>33939</c:v>
                </c:pt>
                <c:pt idx="648">
                  <c:v>33970</c:v>
                </c:pt>
                <c:pt idx="649">
                  <c:v>34001</c:v>
                </c:pt>
                <c:pt idx="650">
                  <c:v>34029</c:v>
                </c:pt>
                <c:pt idx="651">
                  <c:v>34060</c:v>
                </c:pt>
                <c:pt idx="652">
                  <c:v>34090</c:v>
                </c:pt>
                <c:pt idx="653">
                  <c:v>34121</c:v>
                </c:pt>
                <c:pt idx="654">
                  <c:v>34151</c:v>
                </c:pt>
                <c:pt idx="655">
                  <c:v>34182</c:v>
                </c:pt>
                <c:pt idx="656">
                  <c:v>34213</c:v>
                </c:pt>
                <c:pt idx="657">
                  <c:v>34243</c:v>
                </c:pt>
                <c:pt idx="658">
                  <c:v>34274</c:v>
                </c:pt>
                <c:pt idx="659">
                  <c:v>34304</c:v>
                </c:pt>
                <c:pt idx="660">
                  <c:v>34335</c:v>
                </c:pt>
                <c:pt idx="661">
                  <c:v>34366</c:v>
                </c:pt>
                <c:pt idx="662">
                  <c:v>34394</c:v>
                </c:pt>
                <c:pt idx="663">
                  <c:v>34425</c:v>
                </c:pt>
                <c:pt idx="664">
                  <c:v>34455</c:v>
                </c:pt>
                <c:pt idx="665">
                  <c:v>34486</c:v>
                </c:pt>
                <c:pt idx="666">
                  <c:v>34516</c:v>
                </c:pt>
                <c:pt idx="667">
                  <c:v>34547</c:v>
                </c:pt>
                <c:pt idx="668">
                  <c:v>34578</c:v>
                </c:pt>
                <c:pt idx="669">
                  <c:v>34608</c:v>
                </c:pt>
                <c:pt idx="670">
                  <c:v>34639</c:v>
                </c:pt>
                <c:pt idx="671">
                  <c:v>34669</c:v>
                </c:pt>
                <c:pt idx="672">
                  <c:v>34700</c:v>
                </c:pt>
                <c:pt idx="673">
                  <c:v>34731</c:v>
                </c:pt>
                <c:pt idx="674">
                  <c:v>34759</c:v>
                </c:pt>
                <c:pt idx="675">
                  <c:v>34790</c:v>
                </c:pt>
                <c:pt idx="676">
                  <c:v>34820</c:v>
                </c:pt>
                <c:pt idx="677">
                  <c:v>34851</c:v>
                </c:pt>
                <c:pt idx="678">
                  <c:v>34881</c:v>
                </c:pt>
                <c:pt idx="679">
                  <c:v>34912</c:v>
                </c:pt>
                <c:pt idx="680">
                  <c:v>34943</c:v>
                </c:pt>
                <c:pt idx="681">
                  <c:v>34973</c:v>
                </c:pt>
                <c:pt idx="682">
                  <c:v>35004</c:v>
                </c:pt>
                <c:pt idx="683">
                  <c:v>35034</c:v>
                </c:pt>
                <c:pt idx="684">
                  <c:v>35065</c:v>
                </c:pt>
                <c:pt idx="685">
                  <c:v>35096</c:v>
                </c:pt>
                <c:pt idx="686">
                  <c:v>35125</c:v>
                </c:pt>
                <c:pt idx="687">
                  <c:v>35156</c:v>
                </c:pt>
                <c:pt idx="688">
                  <c:v>35186</c:v>
                </c:pt>
                <c:pt idx="689">
                  <c:v>35217</c:v>
                </c:pt>
                <c:pt idx="690">
                  <c:v>35247</c:v>
                </c:pt>
                <c:pt idx="691">
                  <c:v>35278</c:v>
                </c:pt>
                <c:pt idx="692">
                  <c:v>35309</c:v>
                </c:pt>
                <c:pt idx="693">
                  <c:v>35339</c:v>
                </c:pt>
                <c:pt idx="694">
                  <c:v>35370</c:v>
                </c:pt>
                <c:pt idx="695">
                  <c:v>35400</c:v>
                </c:pt>
                <c:pt idx="696">
                  <c:v>35431</c:v>
                </c:pt>
                <c:pt idx="697">
                  <c:v>35462</c:v>
                </c:pt>
                <c:pt idx="698">
                  <c:v>35490</c:v>
                </c:pt>
                <c:pt idx="699">
                  <c:v>35521</c:v>
                </c:pt>
                <c:pt idx="700">
                  <c:v>35551</c:v>
                </c:pt>
                <c:pt idx="701">
                  <c:v>35582</c:v>
                </c:pt>
                <c:pt idx="702">
                  <c:v>35612</c:v>
                </c:pt>
                <c:pt idx="703">
                  <c:v>35643</c:v>
                </c:pt>
                <c:pt idx="704">
                  <c:v>35674</c:v>
                </c:pt>
                <c:pt idx="705">
                  <c:v>35704</c:v>
                </c:pt>
                <c:pt idx="706">
                  <c:v>35735</c:v>
                </c:pt>
                <c:pt idx="707">
                  <c:v>35765</c:v>
                </c:pt>
                <c:pt idx="708">
                  <c:v>35796</c:v>
                </c:pt>
                <c:pt idx="709">
                  <c:v>35827</c:v>
                </c:pt>
                <c:pt idx="710">
                  <c:v>35855</c:v>
                </c:pt>
                <c:pt idx="711">
                  <c:v>35886</c:v>
                </c:pt>
                <c:pt idx="712">
                  <c:v>35916</c:v>
                </c:pt>
                <c:pt idx="713">
                  <c:v>35947</c:v>
                </c:pt>
                <c:pt idx="714">
                  <c:v>35977</c:v>
                </c:pt>
                <c:pt idx="715">
                  <c:v>36008</c:v>
                </c:pt>
                <c:pt idx="716">
                  <c:v>36039</c:v>
                </c:pt>
                <c:pt idx="717">
                  <c:v>36069</c:v>
                </c:pt>
                <c:pt idx="718">
                  <c:v>36100</c:v>
                </c:pt>
                <c:pt idx="719">
                  <c:v>36130</c:v>
                </c:pt>
                <c:pt idx="720">
                  <c:v>36161</c:v>
                </c:pt>
                <c:pt idx="721">
                  <c:v>36192</c:v>
                </c:pt>
                <c:pt idx="722">
                  <c:v>36220</c:v>
                </c:pt>
                <c:pt idx="723">
                  <c:v>36251</c:v>
                </c:pt>
                <c:pt idx="724">
                  <c:v>36281</c:v>
                </c:pt>
                <c:pt idx="725">
                  <c:v>36312</c:v>
                </c:pt>
                <c:pt idx="726">
                  <c:v>36342</c:v>
                </c:pt>
                <c:pt idx="727">
                  <c:v>36373</c:v>
                </c:pt>
                <c:pt idx="728">
                  <c:v>36404</c:v>
                </c:pt>
                <c:pt idx="729">
                  <c:v>36434</c:v>
                </c:pt>
                <c:pt idx="730">
                  <c:v>36465</c:v>
                </c:pt>
                <c:pt idx="731">
                  <c:v>36495</c:v>
                </c:pt>
                <c:pt idx="732">
                  <c:v>36526</c:v>
                </c:pt>
                <c:pt idx="733">
                  <c:v>36557</c:v>
                </c:pt>
                <c:pt idx="734">
                  <c:v>36586</c:v>
                </c:pt>
                <c:pt idx="735">
                  <c:v>36617</c:v>
                </c:pt>
                <c:pt idx="736">
                  <c:v>36647</c:v>
                </c:pt>
                <c:pt idx="737">
                  <c:v>36678</c:v>
                </c:pt>
                <c:pt idx="738">
                  <c:v>36708</c:v>
                </c:pt>
                <c:pt idx="739">
                  <c:v>36739</c:v>
                </c:pt>
                <c:pt idx="740">
                  <c:v>36770</c:v>
                </c:pt>
                <c:pt idx="741">
                  <c:v>36800</c:v>
                </c:pt>
                <c:pt idx="742">
                  <c:v>36831</c:v>
                </c:pt>
                <c:pt idx="743">
                  <c:v>36861</c:v>
                </c:pt>
                <c:pt idx="744">
                  <c:v>36892</c:v>
                </c:pt>
                <c:pt idx="745">
                  <c:v>36923</c:v>
                </c:pt>
                <c:pt idx="746">
                  <c:v>36951</c:v>
                </c:pt>
                <c:pt idx="747">
                  <c:v>36982</c:v>
                </c:pt>
                <c:pt idx="748">
                  <c:v>37012</c:v>
                </c:pt>
                <c:pt idx="749">
                  <c:v>37043</c:v>
                </c:pt>
                <c:pt idx="750">
                  <c:v>37073</c:v>
                </c:pt>
                <c:pt idx="751">
                  <c:v>37104</c:v>
                </c:pt>
                <c:pt idx="752">
                  <c:v>37135</c:v>
                </c:pt>
                <c:pt idx="753">
                  <c:v>37165</c:v>
                </c:pt>
                <c:pt idx="754">
                  <c:v>37196</c:v>
                </c:pt>
                <c:pt idx="755">
                  <c:v>37226</c:v>
                </c:pt>
                <c:pt idx="756">
                  <c:v>37257</c:v>
                </c:pt>
                <c:pt idx="757">
                  <c:v>37288</c:v>
                </c:pt>
                <c:pt idx="758">
                  <c:v>37316</c:v>
                </c:pt>
                <c:pt idx="759">
                  <c:v>37347</c:v>
                </c:pt>
                <c:pt idx="760">
                  <c:v>37377</c:v>
                </c:pt>
                <c:pt idx="761">
                  <c:v>37408</c:v>
                </c:pt>
                <c:pt idx="762">
                  <c:v>37438</c:v>
                </c:pt>
                <c:pt idx="763">
                  <c:v>37469</c:v>
                </c:pt>
                <c:pt idx="764">
                  <c:v>37500</c:v>
                </c:pt>
                <c:pt idx="765">
                  <c:v>37530</c:v>
                </c:pt>
                <c:pt idx="766">
                  <c:v>37561</c:v>
                </c:pt>
                <c:pt idx="767">
                  <c:v>37591</c:v>
                </c:pt>
                <c:pt idx="768">
                  <c:v>37622</c:v>
                </c:pt>
                <c:pt idx="769">
                  <c:v>37653</c:v>
                </c:pt>
                <c:pt idx="770">
                  <c:v>37681</c:v>
                </c:pt>
                <c:pt idx="771">
                  <c:v>37712</c:v>
                </c:pt>
                <c:pt idx="772">
                  <c:v>37742</c:v>
                </c:pt>
                <c:pt idx="773">
                  <c:v>37773</c:v>
                </c:pt>
                <c:pt idx="774">
                  <c:v>37803</c:v>
                </c:pt>
                <c:pt idx="775">
                  <c:v>37834</c:v>
                </c:pt>
                <c:pt idx="776">
                  <c:v>37865</c:v>
                </c:pt>
                <c:pt idx="777">
                  <c:v>37895</c:v>
                </c:pt>
                <c:pt idx="778">
                  <c:v>37926</c:v>
                </c:pt>
                <c:pt idx="779">
                  <c:v>37956</c:v>
                </c:pt>
                <c:pt idx="780">
                  <c:v>37987</c:v>
                </c:pt>
                <c:pt idx="781">
                  <c:v>38018</c:v>
                </c:pt>
                <c:pt idx="782">
                  <c:v>38047</c:v>
                </c:pt>
                <c:pt idx="783">
                  <c:v>38078</c:v>
                </c:pt>
                <c:pt idx="784">
                  <c:v>38108</c:v>
                </c:pt>
                <c:pt idx="785">
                  <c:v>38139</c:v>
                </c:pt>
                <c:pt idx="786">
                  <c:v>38169</c:v>
                </c:pt>
                <c:pt idx="787">
                  <c:v>38200</c:v>
                </c:pt>
                <c:pt idx="788">
                  <c:v>38231</c:v>
                </c:pt>
                <c:pt idx="789">
                  <c:v>38261</c:v>
                </c:pt>
                <c:pt idx="790">
                  <c:v>38292</c:v>
                </c:pt>
                <c:pt idx="791">
                  <c:v>38322</c:v>
                </c:pt>
                <c:pt idx="792">
                  <c:v>38353</c:v>
                </c:pt>
                <c:pt idx="793">
                  <c:v>38384</c:v>
                </c:pt>
                <c:pt idx="794">
                  <c:v>38412</c:v>
                </c:pt>
                <c:pt idx="795">
                  <c:v>38443</c:v>
                </c:pt>
                <c:pt idx="796">
                  <c:v>38473</c:v>
                </c:pt>
                <c:pt idx="797">
                  <c:v>38504</c:v>
                </c:pt>
                <c:pt idx="798">
                  <c:v>38534</c:v>
                </c:pt>
                <c:pt idx="799">
                  <c:v>38565</c:v>
                </c:pt>
                <c:pt idx="800">
                  <c:v>38596</c:v>
                </c:pt>
                <c:pt idx="801">
                  <c:v>38626</c:v>
                </c:pt>
                <c:pt idx="802">
                  <c:v>38657</c:v>
                </c:pt>
                <c:pt idx="803">
                  <c:v>38687</c:v>
                </c:pt>
                <c:pt idx="804">
                  <c:v>38718</c:v>
                </c:pt>
                <c:pt idx="805">
                  <c:v>38749</c:v>
                </c:pt>
                <c:pt idx="806">
                  <c:v>38777</c:v>
                </c:pt>
                <c:pt idx="807">
                  <c:v>38808</c:v>
                </c:pt>
                <c:pt idx="808">
                  <c:v>38838</c:v>
                </c:pt>
                <c:pt idx="809">
                  <c:v>38869</c:v>
                </c:pt>
                <c:pt idx="810">
                  <c:v>38899</c:v>
                </c:pt>
                <c:pt idx="811">
                  <c:v>38930</c:v>
                </c:pt>
                <c:pt idx="812">
                  <c:v>38961</c:v>
                </c:pt>
                <c:pt idx="813">
                  <c:v>38991</c:v>
                </c:pt>
                <c:pt idx="814">
                  <c:v>39022</c:v>
                </c:pt>
                <c:pt idx="815">
                  <c:v>39052</c:v>
                </c:pt>
                <c:pt idx="816">
                  <c:v>39083</c:v>
                </c:pt>
                <c:pt idx="817">
                  <c:v>39114</c:v>
                </c:pt>
                <c:pt idx="818">
                  <c:v>39142</c:v>
                </c:pt>
                <c:pt idx="819">
                  <c:v>39173</c:v>
                </c:pt>
                <c:pt idx="820">
                  <c:v>39203</c:v>
                </c:pt>
                <c:pt idx="821">
                  <c:v>39234</c:v>
                </c:pt>
                <c:pt idx="822">
                  <c:v>39264</c:v>
                </c:pt>
                <c:pt idx="823">
                  <c:v>39295</c:v>
                </c:pt>
                <c:pt idx="824">
                  <c:v>39326</c:v>
                </c:pt>
                <c:pt idx="825">
                  <c:v>39356</c:v>
                </c:pt>
                <c:pt idx="826">
                  <c:v>39387</c:v>
                </c:pt>
                <c:pt idx="827">
                  <c:v>39417</c:v>
                </c:pt>
                <c:pt idx="828">
                  <c:v>39448</c:v>
                </c:pt>
                <c:pt idx="829">
                  <c:v>39479</c:v>
                </c:pt>
                <c:pt idx="830">
                  <c:v>39508</c:v>
                </c:pt>
                <c:pt idx="831">
                  <c:v>39539</c:v>
                </c:pt>
                <c:pt idx="832">
                  <c:v>39569</c:v>
                </c:pt>
                <c:pt idx="833">
                  <c:v>39600</c:v>
                </c:pt>
                <c:pt idx="834">
                  <c:v>39630</c:v>
                </c:pt>
                <c:pt idx="835">
                  <c:v>39661</c:v>
                </c:pt>
                <c:pt idx="836">
                  <c:v>39692</c:v>
                </c:pt>
                <c:pt idx="837">
                  <c:v>39722</c:v>
                </c:pt>
                <c:pt idx="838">
                  <c:v>39753</c:v>
                </c:pt>
                <c:pt idx="839">
                  <c:v>39783</c:v>
                </c:pt>
                <c:pt idx="840">
                  <c:v>39814</c:v>
                </c:pt>
                <c:pt idx="841">
                  <c:v>39845</c:v>
                </c:pt>
                <c:pt idx="842">
                  <c:v>39873</c:v>
                </c:pt>
                <c:pt idx="843">
                  <c:v>39904</c:v>
                </c:pt>
                <c:pt idx="844">
                  <c:v>39934</c:v>
                </c:pt>
                <c:pt idx="845">
                  <c:v>39965</c:v>
                </c:pt>
                <c:pt idx="846">
                  <c:v>39995</c:v>
                </c:pt>
                <c:pt idx="847">
                  <c:v>40026</c:v>
                </c:pt>
                <c:pt idx="848">
                  <c:v>40057</c:v>
                </c:pt>
                <c:pt idx="849">
                  <c:v>40087</c:v>
                </c:pt>
                <c:pt idx="850">
                  <c:v>40118</c:v>
                </c:pt>
                <c:pt idx="851">
                  <c:v>40148</c:v>
                </c:pt>
                <c:pt idx="852">
                  <c:v>40179</c:v>
                </c:pt>
                <c:pt idx="853">
                  <c:v>40210</c:v>
                </c:pt>
                <c:pt idx="854">
                  <c:v>40238</c:v>
                </c:pt>
                <c:pt idx="855">
                  <c:v>40269</c:v>
                </c:pt>
                <c:pt idx="856">
                  <c:v>40299</c:v>
                </c:pt>
                <c:pt idx="857">
                  <c:v>40330</c:v>
                </c:pt>
                <c:pt idx="858">
                  <c:v>40360</c:v>
                </c:pt>
                <c:pt idx="859">
                  <c:v>40391</c:v>
                </c:pt>
                <c:pt idx="860">
                  <c:v>40422</c:v>
                </c:pt>
                <c:pt idx="861">
                  <c:v>40452</c:v>
                </c:pt>
                <c:pt idx="862">
                  <c:v>40483</c:v>
                </c:pt>
                <c:pt idx="863">
                  <c:v>40513</c:v>
                </c:pt>
                <c:pt idx="864">
                  <c:v>40544</c:v>
                </c:pt>
                <c:pt idx="865">
                  <c:v>40575</c:v>
                </c:pt>
                <c:pt idx="866">
                  <c:v>40603</c:v>
                </c:pt>
                <c:pt idx="867">
                  <c:v>40634</c:v>
                </c:pt>
                <c:pt idx="868">
                  <c:v>40664</c:v>
                </c:pt>
                <c:pt idx="869">
                  <c:v>40695</c:v>
                </c:pt>
                <c:pt idx="870">
                  <c:v>40725</c:v>
                </c:pt>
                <c:pt idx="871">
                  <c:v>40756</c:v>
                </c:pt>
                <c:pt idx="872">
                  <c:v>40787</c:v>
                </c:pt>
                <c:pt idx="873">
                  <c:v>40817</c:v>
                </c:pt>
                <c:pt idx="874">
                  <c:v>40848</c:v>
                </c:pt>
                <c:pt idx="875">
                  <c:v>40878</c:v>
                </c:pt>
                <c:pt idx="876">
                  <c:v>40909</c:v>
                </c:pt>
                <c:pt idx="877">
                  <c:v>40940</c:v>
                </c:pt>
                <c:pt idx="878">
                  <c:v>40969</c:v>
                </c:pt>
                <c:pt idx="879">
                  <c:v>41000</c:v>
                </c:pt>
                <c:pt idx="880">
                  <c:v>41030</c:v>
                </c:pt>
                <c:pt idx="881">
                  <c:v>41061</c:v>
                </c:pt>
                <c:pt idx="882">
                  <c:v>41091</c:v>
                </c:pt>
                <c:pt idx="883">
                  <c:v>41122</c:v>
                </c:pt>
                <c:pt idx="884">
                  <c:v>41153</c:v>
                </c:pt>
                <c:pt idx="885">
                  <c:v>41183</c:v>
                </c:pt>
                <c:pt idx="886">
                  <c:v>41214</c:v>
                </c:pt>
                <c:pt idx="887">
                  <c:v>41244</c:v>
                </c:pt>
                <c:pt idx="888">
                  <c:v>41275</c:v>
                </c:pt>
                <c:pt idx="889">
                  <c:v>41306</c:v>
                </c:pt>
                <c:pt idx="890">
                  <c:v>41334</c:v>
                </c:pt>
                <c:pt idx="891">
                  <c:v>41365</c:v>
                </c:pt>
                <c:pt idx="892">
                  <c:v>41395</c:v>
                </c:pt>
                <c:pt idx="893">
                  <c:v>41426</c:v>
                </c:pt>
                <c:pt idx="894">
                  <c:v>41456</c:v>
                </c:pt>
                <c:pt idx="895">
                  <c:v>41487</c:v>
                </c:pt>
                <c:pt idx="896">
                  <c:v>41518</c:v>
                </c:pt>
                <c:pt idx="897">
                  <c:v>41548</c:v>
                </c:pt>
                <c:pt idx="898">
                  <c:v>41579</c:v>
                </c:pt>
                <c:pt idx="899">
                  <c:v>41609</c:v>
                </c:pt>
                <c:pt idx="900">
                  <c:v>41640</c:v>
                </c:pt>
                <c:pt idx="901">
                  <c:v>41671</c:v>
                </c:pt>
                <c:pt idx="902">
                  <c:v>41699</c:v>
                </c:pt>
                <c:pt idx="903">
                  <c:v>41730</c:v>
                </c:pt>
                <c:pt idx="904">
                  <c:v>41760</c:v>
                </c:pt>
                <c:pt idx="905">
                  <c:v>41791</c:v>
                </c:pt>
                <c:pt idx="906">
                  <c:v>41821</c:v>
                </c:pt>
                <c:pt idx="907">
                  <c:v>41852</c:v>
                </c:pt>
                <c:pt idx="908">
                  <c:v>41883</c:v>
                </c:pt>
                <c:pt idx="909">
                  <c:v>41913</c:v>
                </c:pt>
                <c:pt idx="910">
                  <c:v>41944</c:v>
                </c:pt>
                <c:pt idx="911">
                  <c:v>41974</c:v>
                </c:pt>
                <c:pt idx="912">
                  <c:v>42005</c:v>
                </c:pt>
                <c:pt idx="913">
                  <c:v>42036</c:v>
                </c:pt>
                <c:pt idx="914">
                  <c:v>42064</c:v>
                </c:pt>
                <c:pt idx="915">
                  <c:v>42095</c:v>
                </c:pt>
                <c:pt idx="916">
                  <c:v>42125</c:v>
                </c:pt>
                <c:pt idx="917">
                  <c:v>42156</c:v>
                </c:pt>
                <c:pt idx="918">
                  <c:v>42186</c:v>
                </c:pt>
                <c:pt idx="919">
                  <c:v>42217</c:v>
                </c:pt>
                <c:pt idx="920">
                  <c:v>42248</c:v>
                </c:pt>
                <c:pt idx="921">
                  <c:v>42278</c:v>
                </c:pt>
                <c:pt idx="922">
                  <c:v>42309</c:v>
                </c:pt>
                <c:pt idx="923">
                  <c:v>42339</c:v>
                </c:pt>
                <c:pt idx="924">
                  <c:v>42370</c:v>
                </c:pt>
                <c:pt idx="925">
                  <c:v>42401</c:v>
                </c:pt>
                <c:pt idx="926">
                  <c:v>42430</c:v>
                </c:pt>
                <c:pt idx="927">
                  <c:v>42461</c:v>
                </c:pt>
                <c:pt idx="928">
                  <c:v>42491</c:v>
                </c:pt>
                <c:pt idx="929">
                  <c:v>42522</c:v>
                </c:pt>
                <c:pt idx="930">
                  <c:v>42552</c:v>
                </c:pt>
                <c:pt idx="931">
                  <c:v>42583</c:v>
                </c:pt>
                <c:pt idx="932">
                  <c:v>42614</c:v>
                </c:pt>
                <c:pt idx="933">
                  <c:v>42644</c:v>
                </c:pt>
                <c:pt idx="934">
                  <c:v>42675</c:v>
                </c:pt>
                <c:pt idx="935">
                  <c:v>42705</c:v>
                </c:pt>
                <c:pt idx="936">
                  <c:v>42736</c:v>
                </c:pt>
                <c:pt idx="937">
                  <c:v>42767</c:v>
                </c:pt>
                <c:pt idx="938">
                  <c:v>42795</c:v>
                </c:pt>
                <c:pt idx="939">
                  <c:v>42826</c:v>
                </c:pt>
                <c:pt idx="940">
                  <c:v>42856</c:v>
                </c:pt>
                <c:pt idx="941">
                  <c:v>42887</c:v>
                </c:pt>
                <c:pt idx="942">
                  <c:v>42917</c:v>
                </c:pt>
                <c:pt idx="943">
                  <c:v>42948</c:v>
                </c:pt>
                <c:pt idx="944">
                  <c:v>42979</c:v>
                </c:pt>
                <c:pt idx="945">
                  <c:v>43009</c:v>
                </c:pt>
                <c:pt idx="946">
                  <c:v>43040</c:v>
                </c:pt>
                <c:pt idx="947">
                  <c:v>43070</c:v>
                </c:pt>
                <c:pt idx="948">
                  <c:v>43101</c:v>
                </c:pt>
                <c:pt idx="949">
                  <c:v>43132</c:v>
                </c:pt>
                <c:pt idx="950">
                  <c:v>43160</c:v>
                </c:pt>
                <c:pt idx="951">
                  <c:v>43191</c:v>
                </c:pt>
                <c:pt idx="952">
                  <c:v>43221</c:v>
                </c:pt>
                <c:pt idx="953">
                  <c:v>43252</c:v>
                </c:pt>
                <c:pt idx="954">
                  <c:v>43282</c:v>
                </c:pt>
                <c:pt idx="955">
                  <c:v>43313</c:v>
                </c:pt>
                <c:pt idx="956">
                  <c:v>43344</c:v>
                </c:pt>
                <c:pt idx="957">
                  <c:v>43374</c:v>
                </c:pt>
                <c:pt idx="958">
                  <c:v>43405</c:v>
                </c:pt>
                <c:pt idx="959">
                  <c:v>43435</c:v>
                </c:pt>
                <c:pt idx="960">
                  <c:v>43466</c:v>
                </c:pt>
                <c:pt idx="961">
                  <c:v>43497</c:v>
                </c:pt>
                <c:pt idx="962">
                  <c:v>43525</c:v>
                </c:pt>
                <c:pt idx="963">
                  <c:v>43556</c:v>
                </c:pt>
                <c:pt idx="964">
                  <c:v>43586</c:v>
                </c:pt>
                <c:pt idx="965">
                  <c:v>43617</c:v>
                </c:pt>
                <c:pt idx="966">
                  <c:v>43647</c:v>
                </c:pt>
                <c:pt idx="967">
                  <c:v>43678</c:v>
                </c:pt>
                <c:pt idx="968">
                  <c:v>43709</c:v>
                </c:pt>
                <c:pt idx="969">
                  <c:v>43739</c:v>
                </c:pt>
                <c:pt idx="970">
                  <c:v>43770</c:v>
                </c:pt>
                <c:pt idx="971">
                  <c:v>43800</c:v>
                </c:pt>
                <c:pt idx="972">
                  <c:v>43831</c:v>
                </c:pt>
                <c:pt idx="973">
                  <c:v>43862</c:v>
                </c:pt>
                <c:pt idx="974">
                  <c:v>43891</c:v>
                </c:pt>
                <c:pt idx="975">
                  <c:v>43922</c:v>
                </c:pt>
                <c:pt idx="976">
                  <c:v>43952</c:v>
                </c:pt>
                <c:pt idx="977">
                  <c:v>43983</c:v>
                </c:pt>
                <c:pt idx="978">
                  <c:v>44013</c:v>
                </c:pt>
                <c:pt idx="979">
                  <c:v>44044</c:v>
                </c:pt>
                <c:pt idx="980">
                  <c:v>44075</c:v>
                </c:pt>
                <c:pt idx="981">
                  <c:v>44105</c:v>
                </c:pt>
                <c:pt idx="982">
                  <c:v>44136</c:v>
                </c:pt>
                <c:pt idx="983">
                  <c:v>44166</c:v>
                </c:pt>
                <c:pt idx="984">
                  <c:v>44197</c:v>
                </c:pt>
                <c:pt idx="985">
                  <c:v>44228</c:v>
                </c:pt>
                <c:pt idx="986">
                  <c:v>44256</c:v>
                </c:pt>
                <c:pt idx="987">
                  <c:v>44287</c:v>
                </c:pt>
                <c:pt idx="988">
                  <c:v>44317</c:v>
                </c:pt>
                <c:pt idx="989">
                  <c:v>44348</c:v>
                </c:pt>
                <c:pt idx="990">
                  <c:v>44378</c:v>
                </c:pt>
                <c:pt idx="991">
                  <c:v>44409</c:v>
                </c:pt>
                <c:pt idx="992">
                  <c:v>44440</c:v>
                </c:pt>
                <c:pt idx="993">
                  <c:v>44470</c:v>
                </c:pt>
                <c:pt idx="994">
                  <c:v>44501</c:v>
                </c:pt>
                <c:pt idx="995">
                  <c:v>44531</c:v>
                </c:pt>
                <c:pt idx="996">
                  <c:v>44562</c:v>
                </c:pt>
                <c:pt idx="997">
                  <c:v>44593</c:v>
                </c:pt>
                <c:pt idx="998">
                  <c:v>44621</c:v>
                </c:pt>
                <c:pt idx="999">
                  <c:v>44652</c:v>
                </c:pt>
                <c:pt idx="1000">
                  <c:v>44682</c:v>
                </c:pt>
                <c:pt idx="1001">
                  <c:v>44713</c:v>
                </c:pt>
                <c:pt idx="1002">
                  <c:v>44743</c:v>
                </c:pt>
                <c:pt idx="1003">
                  <c:v>44774</c:v>
                </c:pt>
                <c:pt idx="1004">
                  <c:v>44805</c:v>
                </c:pt>
                <c:pt idx="1005">
                  <c:v>44835</c:v>
                </c:pt>
                <c:pt idx="1006">
                  <c:v>44866</c:v>
                </c:pt>
                <c:pt idx="1007">
                  <c:v>44896</c:v>
                </c:pt>
                <c:pt idx="1008">
                  <c:v>44927</c:v>
                </c:pt>
                <c:pt idx="1009">
                  <c:v>44958</c:v>
                </c:pt>
                <c:pt idx="1010">
                  <c:v>44986</c:v>
                </c:pt>
                <c:pt idx="1011">
                  <c:v>45017</c:v>
                </c:pt>
                <c:pt idx="1012">
                  <c:v>45047</c:v>
                </c:pt>
                <c:pt idx="1013">
                  <c:v>45078</c:v>
                </c:pt>
                <c:pt idx="1014">
                  <c:v>45108</c:v>
                </c:pt>
                <c:pt idx="1015">
                  <c:v>45139</c:v>
                </c:pt>
                <c:pt idx="1016">
                  <c:v>45170</c:v>
                </c:pt>
                <c:pt idx="1017">
                  <c:v>45200</c:v>
                </c:pt>
                <c:pt idx="1018">
                  <c:v>45231</c:v>
                </c:pt>
                <c:pt idx="1019">
                  <c:v>45261</c:v>
                </c:pt>
                <c:pt idx="1020">
                  <c:v>45292</c:v>
                </c:pt>
                <c:pt idx="1021">
                  <c:v>45323</c:v>
                </c:pt>
                <c:pt idx="1022">
                  <c:v>45352</c:v>
                </c:pt>
                <c:pt idx="1023">
                  <c:v>45383</c:v>
                </c:pt>
                <c:pt idx="1024">
                  <c:v>45413</c:v>
                </c:pt>
                <c:pt idx="1025">
                  <c:v>45444</c:v>
                </c:pt>
              </c:numCache>
            </c:numRef>
          </c:cat>
          <c:val>
            <c:numRef>
              <c:f>NFP!$B$3:$B$1100</c:f>
              <c:numCache>
                <c:formatCode>#\ ##0.0</c:formatCode>
                <c:ptCount val="1098"/>
                <c:pt idx="0">
                  <c:v>29923</c:v>
                </c:pt>
                <c:pt idx="1">
                  <c:v>30100</c:v>
                </c:pt>
                <c:pt idx="2">
                  <c:v>30280</c:v>
                </c:pt>
                <c:pt idx="3">
                  <c:v>30094</c:v>
                </c:pt>
                <c:pt idx="4">
                  <c:v>30299</c:v>
                </c:pt>
                <c:pt idx="5">
                  <c:v>30502</c:v>
                </c:pt>
                <c:pt idx="6">
                  <c:v>30419</c:v>
                </c:pt>
                <c:pt idx="7">
                  <c:v>30663</c:v>
                </c:pt>
                <c:pt idx="8">
                  <c:v>31031</c:v>
                </c:pt>
                <c:pt idx="9">
                  <c:v>31411</c:v>
                </c:pt>
                <c:pt idx="10">
                  <c:v>31470</c:v>
                </c:pt>
                <c:pt idx="11">
                  <c:v>31542</c:v>
                </c:pt>
                <c:pt idx="12">
                  <c:v>31603</c:v>
                </c:pt>
                <c:pt idx="13">
                  <c:v>31715</c:v>
                </c:pt>
                <c:pt idx="14">
                  <c:v>31825</c:v>
                </c:pt>
                <c:pt idx="15">
                  <c:v>31701</c:v>
                </c:pt>
                <c:pt idx="16">
                  <c:v>31879</c:v>
                </c:pt>
                <c:pt idx="17">
                  <c:v>31977</c:v>
                </c:pt>
                <c:pt idx="18">
                  <c:v>31942</c:v>
                </c:pt>
                <c:pt idx="19">
                  <c:v>32352</c:v>
                </c:pt>
                <c:pt idx="20">
                  <c:v>32810</c:v>
                </c:pt>
                <c:pt idx="21">
                  <c:v>33267</c:v>
                </c:pt>
                <c:pt idx="22">
                  <c:v>33669</c:v>
                </c:pt>
                <c:pt idx="23">
                  <c:v>34174</c:v>
                </c:pt>
                <c:pt idx="24">
                  <c:v>34481</c:v>
                </c:pt>
                <c:pt idx="25">
                  <c:v>34843</c:v>
                </c:pt>
                <c:pt idx="26">
                  <c:v>35092</c:v>
                </c:pt>
                <c:pt idx="27">
                  <c:v>35468</c:v>
                </c:pt>
                <c:pt idx="28">
                  <c:v>36182</c:v>
                </c:pt>
                <c:pt idx="29">
                  <c:v>36650</c:v>
                </c:pt>
                <c:pt idx="30">
                  <c:v>37137</c:v>
                </c:pt>
                <c:pt idx="31">
                  <c:v>37544</c:v>
                </c:pt>
                <c:pt idx="32">
                  <c:v>37835</c:v>
                </c:pt>
                <c:pt idx="33">
                  <c:v>37949</c:v>
                </c:pt>
                <c:pt idx="34">
                  <c:v>38024</c:v>
                </c:pt>
                <c:pt idx="35">
                  <c:v>38104</c:v>
                </c:pt>
                <c:pt idx="36">
                  <c:v>38347</c:v>
                </c:pt>
                <c:pt idx="37">
                  <c:v>38512</c:v>
                </c:pt>
                <c:pt idx="38">
                  <c:v>38935</c:v>
                </c:pt>
                <c:pt idx="39">
                  <c:v>39352</c:v>
                </c:pt>
                <c:pt idx="40">
                  <c:v>39771</c:v>
                </c:pt>
                <c:pt idx="41">
                  <c:v>40029</c:v>
                </c:pt>
                <c:pt idx="42">
                  <c:v>40472</c:v>
                </c:pt>
                <c:pt idx="43">
                  <c:v>40988</c:v>
                </c:pt>
                <c:pt idx="44">
                  <c:v>41259</c:v>
                </c:pt>
                <c:pt idx="45">
                  <c:v>41515</c:v>
                </c:pt>
                <c:pt idx="46">
                  <c:v>41674</c:v>
                </c:pt>
                <c:pt idx="47">
                  <c:v>41915</c:v>
                </c:pt>
                <c:pt idx="48">
                  <c:v>42172</c:v>
                </c:pt>
                <c:pt idx="49">
                  <c:v>42393</c:v>
                </c:pt>
                <c:pt idx="50">
                  <c:v>42552</c:v>
                </c:pt>
                <c:pt idx="51">
                  <c:v>42647</c:v>
                </c:pt>
                <c:pt idx="52">
                  <c:v>42596</c:v>
                </c:pt>
                <c:pt idx="53">
                  <c:v>42781</c:v>
                </c:pt>
                <c:pt idx="54">
                  <c:v>42700</c:v>
                </c:pt>
                <c:pt idx="55">
                  <c:v>42546</c:v>
                </c:pt>
                <c:pt idx="56">
                  <c:v>42492</c:v>
                </c:pt>
                <c:pt idx="57">
                  <c:v>42675</c:v>
                </c:pt>
                <c:pt idx="58">
                  <c:v>42821</c:v>
                </c:pt>
                <c:pt idx="59">
                  <c:v>42746</c:v>
                </c:pt>
                <c:pt idx="60">
                  <c:v>42654</c:v>
                </c:pt>
                <c:pt idx="61">
                  <c:v>42538</c:v>
                </c:pt>
                <c:pt idx="62">
                  <c:v>42294</c:v>
                </c:pt>
                <c:pt idx="63">
                  <c:v>42063</c:v>
                </c:pt>
                <c:pt idx="64">
                  <c:v>41985</c:v>
                </c:pt>
                <c:pt idx="65">
                  <c:v>41947</c:v>
                </c:pt>
                <c:pt idx="66">
                  <c:v>41904</c:v>
                </c:pt>
                <c:pt idx="67">
                  <c:v>41850</c:v>
                </c:pt>
                <c:pt idx="68">
                  <c:v>41679</c:v>
                </c:pt>
                <c:pt idx="69">
                  <c:v>41708</c:v>
                </c:pt>
                <c:pt idx="70">
                  <c:v>41711</c:v>
                </c:pt>
                <c:pt idx="71">
                  <c:v>41860</c:v>
                </c:pt>
                <c:pt idx="72">
                  <c:v>41895</c:v>
                </c:pt>
                <c:pt idx="73">
                  <c:v>41897</c:v>
                </c:pt>
                <c:pt idx="74">
                  <c:v>41798</c:v>
                </c:pt>
                <c:pt idx="75">
                  <c:v>41446</c:v>
                </c:pt>
                <c:pt idx="76">
                  <c:v>41304</c:v>
                </c:pt>
                <c:pt idx="77">
                  <c:v>41149</c:v>
                </c:pt>
                <c:pt idx="78">
                  <c:v>40874</c:v>
                </c:pt>
                <c:pt idx="79">
                  <c:v>40466</c:v>
                </c:pt>
                <c:pt idx="80">
                  <c:v>38507</c:v>
                </c:pt>
                <c:pt idx="81">
                  <c:v>38600</c:v>
                </c:pt>
                <c:pt idx="82">
                  <c:v>38996</c:v>
                </c:pt>
                <c:pt idx="83">
                  <c:v>39110</c:v>
                </c:pt>
                <c:pt idx="84">
                  <c:v>39829</c:v>
                </c:pt>
                <c:pt idx="85">
                  <c:v>39244</c:v>
                </c:pt>
                <c:pt idx="86">
                  <c:v>40195</c:v>
                </c:pt>
                <c:pt idx="87">
                  <c:v>40913</c:v>
                </c:pt>
                <c:pt idx="88">
                  <c:v>41349</c:v>
                </c:pt>
                <c:pt idx="89">
                  <c:v>41735</c:v>
                </c:pt>
                <c:pt idx="90">
                  <c:v>42153</c:v>
                </c:pt>
                <c:pt idx="91">
                  <c:v>42642</c:v>
                </c:pt>
                <c:pt idx="92">
                  <c:v>42915</c:v>
                </c:pt>
                <c:pt idx="93">
                  <c:v>43093</c:v>
                </c:pt>
                <c:pt idx="94">
                  <c:v>43395</c:v>
                </c:pt>
                <c:pt idx="95">
                  <c:v>43379</c:v>
                </c:pt>
                <c:pt idx="96">
                  <c:v>43535</c:v>
                </c:pt>
                <c:pt idx="97">
                  <c:v>43557</c:v>
                </c:pt>
                <c:pt idx="98">
                  <c:v>43607</c:v>
                </c:pt>
                <c:pt idx="99">
                  <c:v>43499</c:v>
                </c:pt>
                <c:pt idx="100">
                  <c:v>43638</c:v>
                </c:pt>
                <c:pt idx="101">
                  <c:v>43810</c:v>
                </c:pt>
                <c:pt idx="102">
                  <c:v>43743</c:v>
                </c:pt>
                <c:pt idx="103">
                  <c:v>43960</c:v>
                </c:pt>
                <c:pt idx="104">
                  <c:v>44203</c:v>
                </c:pt>
                <c:pt idx="105">
                  <c:v>44411</c:v>
                </c:pt>
                <c:pt idx="106">
                  <c:v>44484</c:v>
                </c:pt>
                <c:pt idx="107">
                  <c:v>44581</c:v>
                </c:pt>
                <c:pt idx="108">
                  <c:v>44679</c:v>
                </c:pt>
                <c:pt idx="109">
                  <c:v>44533</c:v>
                </c:pt>
                <c:pt idx="110">
                  <c:v>44683</c:v>
                </c:pt>
                <c:pt idx="111">
                  <c:v>44379</c:v>
                </c:pt>
                <c:pt idx="112">
                  <c:v>44796</c:v>
                </c:pt>
                <c:pt idx="113">
                  <c:v>45034</c:v>
                </c:pt>
                <c:pt idx="114">
                  <c:v>45160</c:v>
                </c:pt>
                <c:pt idx="115">
                  <c:v>45178</c:v>
                </c:pt>
                <c:pt idx="116">
                  <c:v>45294</c:v>
                </c:pt>
                <c:pt idx="117">
                  <c:v>45245</c:v>
                </c:pt>
                <c:pt idx="118">
                  <c:v>45192</c:v>
                </c:pt>
                <c:pt idx="119">
                  <c:v>45032</c:v>
                </c:pt>
                <c:pt idx="120">
                  <c:v>44668</c:v>
                </c:pt>
                <c:pt idx="121">
                  <c:v>44497</c:v>
                </c:pt>
                <c:pt idx="122">
                  <c:v>44240</c:v>
                </c:pt>
                <c:pt idx="123">
                  <c:v>44236</c:v>
                </c:pt>
                <c:pt idx="124">
                  <c:v>43984</c:v>
                </c:pt>
                <c:pt idx="125">
                  <c:v>43739</c:v>
                </c:pt>
                <c:pt idx="126">
                  <c:v>43531</c:v>
                </c:pt>
                <c:pt idx="127">
                  <c:v>43624</c:v>
                </c:pt>
                <c:pt idx="128">
                  <c:v>43780</c:v>
                </c:pt>
                <c:pt idx="129">
                  <c:v>42942</c:v>
                </c:pt>
                <c:pt idx="130">
                  <c:v>43242</c:v>
                </c:pt>
                <c:pt idx="131">
                  <c:v>43522</c:v>
                </c:pt>
                <c:pt idx="132">
                  <c:v>43526</c:v>
                </c:pt>
                <c:pt idx="133">
                  <c:v>43297</c:v>
                </c:pt>
                <c:pt idx="134">
                  <c:v>43954</c:v>
                </c:pt>
                <c:pt idx="135">
                  <c:v>44382</c:v>
                </c:pt>
                <c:pt idx="136">
                  <c:v>44718</c:v>
                </c:pt>
                <c:pt idx="137">
                  <c:v>45083</c:v>
                </c:pt>
                <c:pt idx="138">
                  <c:v>45454</c:v>
                </c:pt>
                <c:pt idx="139">
                  <c:v>46192</c:v>
                </c:pt>
                <c:pt idx="140">
                  <c:v>46438</c:v>
                </c:pt>
                <c:pt idx="141">
                  <c:v>46706</c:v>
                </c:pt>
                <c:pt idx="142">
                  <c:v>46776</c:v>
                </c:pt>
                <c:pt idx="143">
                  <c:v>46861</c:v>
                </c:pt>
                <c:pt idx="144">
                  <c:v>47288</c:v>
                </c:pt>
                <c:pt idx="145">
                  <c:v>47577</c:v>
                </c:pt>
                <c:pt idx="146">
                  <c:v>47873</c:v>
                </c:pt>
                <c:pt idx="147">
                  <c:v>47861</c:v>
                </c:pt>
                <c:pt idx="148">
                  <c:v>47952</c:v>
                </c:pt>
                <c:pt idx="149">
                  <c:v>48064</c:v>
                </c:pt>
                <c:pt idx="150">
                  <c:v>48061</c:v>
                </c:pt>
                <c:pt idx="151">
                  <c:v>48012</c:v>
                </c:pt>
                <c:pt idx="152">
                  <c:v>47954</c:v>
                </c:pt>
                <c:pt idx="153">
                  <c:v>48006</c:v>
                </c:pt>
                <c:pt idx="154">
                  <c:v>48147</c:v>
                </c:pt>
                <c:pt idx="155">
                  <c:v>48314</c:v>
                </c:pt>
                <c:pt idx="156">
                  <c:v>48296</c:v>
                </c:pt>
                <c:pt idx="157">
                  <c:v>48522</c:v>
                </c:pt>
                <c:pt idx="158">
                  <c:v>48504</c:v>
                </c:pt>
                <c:pt idx="159">
                  <c:v>48620</c:v>
                </c:pt>
                <c:pt idx="160">
                  <c:v>48642</c:v>
                </c:pt>
                <c:pt idx="161">
                  <c:v>48282</c:v>
                </c:pt>
                <c:pt idx="162">
                  <c:v>48143</c:v>
                </c:pt>
                <c:pt idx="163">
                  <c:v>48924</c:v>
                </c:pt>
                <c:pt idx="164">
                  <c:v>49320</c:v>
                </c:pt>
                <c:pt idx="165">
                  <c:v>49597</c:v>
                </c:pt>
                <c:pt idx="166">
                  <c:v>49816</c:v>
                </c:pt>
                <c:pt idx="167">
                  <c:v>50166</c:v>
                </c:pt>
                <c:pt idx="168">
                  <c:v>50144</c:v>
                </c:pt>
                <c:pt idx="169">
                  <c:v>50339</c:v>
                </c:pt>
                <c:pt idx="170">
                  <c:v>50473</c:v>
                </c:pt>
                <c:pt idx="171">
                  <c:v>50435</c:v>
                </c:pt>
                <c:pt idx="172">
                  <c:v>50490</c:v>
                </c:pt>
                <c:pt idx="173">
                  <c:v>50519</c:v>
                </c:pt>
                <c:pt idx="174">
                  <c:v>50536</c:v>
                </c:pt>
                <c:pt idx="175">
                  <c:v>50489</c:v>
                </c:pt>
                <c:pt idx="176">
                  <c:v>50368</c:v>
                </c:pt>
                <c:pt idx="177">
                  <c:v>50240</c:v>
                </c:pt>
                <c:pt idx="178">
                  <c:v>49908</c:v>
                </c:pt>
                <c:pt idx="179">
                  <c:v>49703</c:v>
                </c:pt>
                <c:pt idx="180">
                  <c:v>49469</c:v>
                </c:pt>
                <c:pt idx="181">
                  <c:v>49382</c:v>
                </c:pt>
                <c:pt idx="182">
                  <c:v>49157</c:v>
                </c:pt>
                <c:pt idx="183">
                  <c:v>49179</c:v>
                </c:pt>
                <c:pt idx="184">
                  <c:v>48965</c:v>
                </c:pt>
                <c:pt idx="185">
                  <c:v>48895</c:v>
                </c:pt>
                <c:pt idx="186">
                  <c:v>48835</c:v>
                </c:pt>
                <c:pt idx="187">
                  <c:v>48826</c:v>
                </c:pt>
                <c:pt idx="188">
                  <c:v>48886</c:v>
                </c:pt>
                <c:pt idx="189">
                  <c:v>48942</c:v>
                </c:pt>
                <c:pt idx="190">
                  <c:v>49180</c:v>
                </c:pt>
                <c:pt idx="191">
                  <c:v>49331</c:v>
                </c:pt>
                <c:pt idx="192">
                  <c:v>49496</c:v>
                </c:pt>
                <c:pt idx="193">
                  <c:v>49644</c:v>
                </c:pt>
                <c:pt idx="194">
                  <c:v>49962</c:v>
                </c:pt>
                <c:pt idx="195">
                  <c:v>50248</c:v>
                </c:pt>
                <c:pt idx="196">
                  <c:v>50512</c:v>
                </c:pt>
                <c:pt idx="197">
                  <c:v>50790</c:v>
                </c:pt>
                <c:pt idx="198">
                  <c:v>50987</c:v>
                </c:pt>
                <c:pt idx="199">
                  <c:v>51111</c:v>
                </c:pt>
                <c:pt idx="200">
                  <c:v>51266</c:v>
                </c:pt>
                <c:pt idx="201">
                  <c:v>51429</c:v>
                </c:pt>
                <c:pt idx="202">
                  <c:v>51592</c:v>
                </c:pt>
                <c:pt idx="203">
                  <c:v>51805</c:v>
                </c:pt>
                <c:pt idx="204">
                  <c:v>51975</c:v>
                </c:pt>
                <c:pt idx="205">
                  <c:v>52167</c:v>
                </c:pt>
                <c:pt idx="206">
                  <c:v>52294</c:v>
                </c:pt>
                <c:pt idx="207">
                  <c:v>52375</c:v>
                </c:pt>
                <c:pt idx="208">
                  <c:v>52506</c:v>
                </c:pt>
                <c:pt idx="209">
                  <c:v>52586</c:v>
                </c:pt>
                <c:pt idx="210">
                  <c:v>51955</c:v>
                </c:pt>
                <c:pt idx="211">
                  <c:v>52631</c:v>
                </c:pt>
                <c:pt idx="212">
                  <c:v>52604</c:v>
                </c:pt>
                <c:pt idx="213">
                  <c:v>52777</c:v>
                </c:pt>
                <c:pt idx="214">
                  <c:v>52821</c:v>
                </c:pt>
                <c:pt idx="215">
                  <c:v>52929</c:v>
                </c:pt>
                <c:pt idx="216">
                  <c:v>52887</c:v>
                </c:pt>
                <c:pt idx="217">
                  <c:v>53097</c:v>
                </c:pt>
                <c:pt idx="218">
                  <c:v>53156</c:v>
                </c:pt>
                <c:pt idx="219">
                  <c:v>53238</c:v>
                </c:pt>
                <c:pt idx="220">
                  <c:v>53150</c:v>
                </c:pt>
                <c:pt idx="221">
                  <c:v>53067</c:v>
                </c:pt>
                <c:pt idx="222">
                  <c:v>53123</c:v>
                </c:pt>
                <c:pt idx="223">
                  <c:v>53128</c:v>
                </c:pt>
                <c:pt idx="224">
                  <c:v>52934</c:v>
                </c:pt>
                <c:pt idx="225">
                  <c:v>52763</c:v>
                </c:pt>
                <c:pt idx="226">
                  <c:v>52558</c:v>
                </c:pt>
                <c:pt idx="227">
                  <c:v>52384</c:v>
                </c:pt>
                <c:pt idx="228">
                  <c:v>52076</c:v>
                </c:pt>
                <c:pt idx="229">
                  <c:v>51576</c:v>
                </c:pt>
                <c:pt idx="230">
                  <c:v>51299</c:v>
                </c:pt>
                <c:pt idx="231">
                  <c:v>51027</c:v>
                </c:pt>
                <c:pt idx="232">
                  <c:v>50914</c:v>
                </c:pt>
                <c:pt idx="233">
                  <c:v>50914</c:v>
                </c:pt>
                <c:pt idx="234">
                  <c:v>51039</c:v>
                </c:pt>
                <c:pt idx="235">
                  <c:v>51233</c:v>
                </c:pt>
                <c:pt idx="236">
                  <c:v>51506</c:v>
                </c:pt>
                <c:pt idx="237">
                  <c:v>51485</c:v>
                </c:pt>
                <c:pt idx="238">
                  <c:v>51944</c:v>
                </c:pt>
                <c:pt idx="239">
                  <c:v>52085</c:v>
                </c:pt>
                <c:pt idx="240">
                  <c:v>52478</c:v>
                </c:pt>
                <c:pt idx="241">
                  <c:v>52688</c:v>
                </c:pt>
                <c:pt idx="242">
                  <c:v>53014</c:v>
                </c:pt>
                <c:pt idx="243">
                  <c:v>53321</c:v>
                </c:pt>
                <c:pt idx="244">
                  <c:v>53550</c:v>
                </c:pt>
                <c:pt idx="245">
                  <c:v>53681</c:v>
                </c:pt>
                <c:pt idx="246">
                  <c:v>53804</c:v>
                </c:pt>
                <c:pt idx="247">
                  <c:v>53336</c:v>
                </c:pt>
                <c:pt idx="248">
                  <c:v>53428</c:v>
                </c:pt>
                <c:pt idx="249">
                  <c:v>53358</c:v>
                </c:pt>
                <c:pt idx="250">
                  <c:v>53634</c:v>
                </c:pt>
                <c:pt idx="251">
                  <c:v>54174</c:v>
                </c:pt>
                <c:pt idx="252">
                  <c:v>54274</c:v>
                </c:pt>
                <c:pt idx="253">
                  <c:v>54513</c:v>
                </c:pt>
                <c:pt idx="254">
                  <c:v>54454</c:v>
                </c:pt>
                <c:pt idx="255">
                  <c:v>54813</c:v>
                </c:pt>
                <c:pt idx="256">
                  <c:v>54475</c:v>
                </c:pt>
                <c:pt idx="257">
                  <c:v>54348</c:v>
                </c:pt>
                <c:pt idx="258">
                  <c:v>54306</c:v>
                </c:pt>
                <c:pt idx="259">
                  <c:v>54272</c:v>
                </c:pt>
                <c:pt idx="260">
                  <c:v>54227</c:v>
                </c:pt>
                <c:pt idx="261">
                  <c:v>54142</c:v>
                </c:pt>
                <c:pt idx="262">
                  <c:v>53961</c:v>
                </c:pt>
                <c:pt idx="263">
                  <c:v>53742</c:v>
                </c:pt>
                <c:pt idx="264">
                  <c:v>53683</c:v>
                </c:pt>
                <c:pt idx="265">
                  <c:v>53557</c:v>
                </c:pt>
                <c:pt idx="266">
                  <c:v>53659</c:v>
                </c:pt>
                <c:pt idx="267">
                  <c:v>53627</c:v>
                </c:pt>
                <c:pt idx="268">
                  <c:v>53786</c:v>
                </c:pt>
                <c:pt idx="269">
                  <c:v>53977</c:v>
                </c:pt>
                <c:pt idx="270">
                  <c:v>54123</c:v>
                </c:pt>
                <c:pt idx="271">
                  <c:v>54298</c:v>
                </c:pt>
                <c:pt idx="272">
                  <c:v>54388</c:v>
                </c:pt>
                <c:pt idx="273">
                  <c:v>54522</c:v>
                </c:pt>
                <c:pt idx="274">
                  <c:v>54742</c:v>
                </c:pt>
                <c:pt idx="275">
                  <c:v>54872</c:v>
                </c:pt>
                <c:pt idx="276">
                  <c:v>54891</c:v>
                </c:pt>
                <c:pt idx="277">
                  <c:v>55188</c:v>
                </c:pt>
                <c:pt idx="278">
                  <c:v>55275</c:v>
                </c:pt>
                <c:pt idx="279">
                  <c:v>55602</c:v>
                </c:pt>
                <c:pt idx="280">
                  <c:v>55628</c:v>
                </c:pt>
                <c:pt idx="281">
                  <c:v>55644</c:v>
                </c:pt>
                <c:pt idx="282">
                  <c:v>55746</c:v>
                </c:pt>
                <c:pt idx="283">
                  <c:v>55838</c:v>
                </c:pt>
                <c:pt idx="284">
                  <c:v>55978</c:v>
                </c:pt>
                <c:pt idx="285">
                  <c:v>56041</c:v>
                </c:pt>
                <c:pt idx="286">
                  <c:v>56056</c:v>
                </c:pt>
                <c:pt idx="287">
                  <c:v>56028</c:v>
                </c:pt>
                <c:pt idx="288">
                  <c:v>56115</c:v>
                </c:pt>
                <c:pt idx="289">
                  <c:v>56230</c:v>
                </c:pt>
                <c:pt idx="290">
                  <c:v>56320</c:v>
                </c:pt>
                <c:pt idx="291">
                  <c:v>56580</c:v>
                </c:pt>
                <c:pt idx="292">
                  <c:v>56616</c:v>
                </c:pt>
                <c:pt idx="293">
                  <c:v>56659</c:v>
                </c:pt>
                <c:pt idx="294">
                  <c:v>56794</c:v>
                </c:pt>
                <c:pt idx="295">
                  <c:v>56910</c:v>
                </c:pt>
                <c:pt idx="296">
                  <c:v>57078</c:v>
                </c:pt>
                <c:pt idx="297">
                  <c:v>57283</c:v>
                </c:pt>
                <c:pt idx="298">
                  <c:v>57255</c:v>
                </c:pt>
                <c:pt idx="299">
                  <c:v>57361</c:v>
                </c:pt>
                <c:pt idx="300">
                  <c:v>57487</c:v>
                </c:pt>
                <c:pt idx="301">
                  <c:v>57753</c:v>
                </c:pt>
                <c:pt idx="302">
                  <c:v>57897</c:v>
                </c:pt>
                <c:pt idx="303">
                  <c:v>57922</c:v>
                </c:pt>
                <c:pt idx="304">
                  <c:v>58089</c:v>
                </c:pt>
                <c:pt idx="305">
                  <c:v>58219</c:v>
                </c:pt>
                <c:pt idx="306">
                  <c:v>58412</c:v>
                </c:pt>
                <c:pt idx="307">
                  <c:v>58619</c:v>
                </c:pt>
                <c:pt idx="308">
                  <c:v>58903</c:v>
                </c:pt>
                <c:pt idx="309">
                  <c:v>58793</c:v>
                </c:pt>
                <c:pt idx="310">
                  <c:v>59218</c:v>
                </c:pt>
                <c:pt idx="311">
                  <c:v>59421</c:v>
                </c:pt>
                <c:pt idx="312">
                  <c:v>59582</c:v>
                </c:pt>
                <c:pt idx="313">
                  <c:v>59800</c:v>
                </c:pt>
                <c:pt idx="314">
                  <c:v>60003</c:v>
                </c:pt>
                <c:pt idx="315">
                  <c:v>60259</c:v>
                </c:pt>
                <c:pt idx="316">
                  <c:v>60491</c:v>
                </c:pt>
                <c:pt idx="317">
                  <c:v>60690</c:v>
                </c:pt>
                <c:pt idx="318">
                  <c:v>60965</c:v>
                </c:pt>
                <c:pt idx="319">
                  <c:v>61228</c:v>
                </c:pt>
                <c:pt idx="320">
                  <c:v>61490</c:v>
                </c:pt>
                <c:pt idx="321">
                  <c:v>61719</c:v>
                </c:pt>
                <c:pt idx="322">
                  <c:v>61996</c:v>
                </c:pt>
                <c:pt idx="323">
                  <c:v>62322</c:v>
                </c:pt>
                <c:pt idx="324">
                  <c:v>62529</c:v>
                </c:pt>
                <c:pt idx="325">
                  <c:v>62796</c:v>
                </c:pt>
                <c:pt idx="326">
                  <c:v>63192</c:v>
                </c:pt>
                <c:pt idx="327">
                  <c:v>63437</c:v>
                </c:pt>
                <c:pt idx="328">
                  <c:v>63712</c:v>
                </c:pt>
                <c:pt idx="329">
                  <c:v>64111</c:v>
                </c:pt>
                <c:pt idx="330">
                  <c:v>64301</c:v>
                </c:pt>
                <c:pt idx="331">
                  <c:v>64507</c:v>
                </c:pt>
                <c:pt idx="332">
                  <c:v>64643</c:v>
                </c:pt>
                <c:pt idx="333">
                  <c:v>64854</c:v>
                </c:pt>
                <c:pt idx="334">
                  <c:v>65019</c:v>
                </c:pt>
                <c:pt idx="335">
                  <c:v>65199</c:v>
                </c:pt>
                <c:pt idx="336">
                  <c:v>65407</c:v>
                </c:pt>
                <c:pt idx="337">
                  <c:v>65429</c:v>
                </c:pt>
                <c:pt idx="338">
                  <c:v>65530</c:v>
                </c:pt>
                <c:pt idx="339">
                  <c:v>65466</c:v>
                </c:pt>
                <c:pt idx="340">
                  <c:v>65620</c:v>
                </c:pt>
                <c:pt idx="341">
                  <c:v>65750</c:v>
                </c:pt>
                <c:pt idx="342">
                  <c:v>65888</c:v>
                </c:pt>
                <c:pt idx="343">
                  <c:v>66143</c:v>
                </c:pt>
                <c:pt idx="344">
                  <c:v>66164</c:v>
                </c:pt>
                <c:pt idx="345">
                  <c:v>66225</c:v>
                </c:pt>
                <c:pt idx="346">
                  <c:v>66703</c:v>
                </c:pt>
                <c:pt idx="347">
                  <c:v>66900</c:v>
                </c:pt>
                <c:pt idx="348">
                  <c:v>66804</c:v>
                </c:pt>
                <c:pt idx="349">
                  <c:v>67215</c:v>
                </c:pt>
                <c:pt idx="350">
                  <c:v>67295</c:v>
                </c:pt>
                <c:pt idx="351">
                  <c:v>67556</c:v>
                </c:pt>
                <c:pt idx="352">
                  <c:v>67652</c:v>
                </c:pt>
                <c:pt idx="353">
                  <c:v>67905</c:v>
                </c:pt>
                <c:pt idx="354">
                  <c:v>68126</c:v>
                </c:pt>
                <c:pt idx="355">
                  <c:v>68330</c:v>
                </c:pt>
                <c:pt idx="356">
                  <c:v>68484</c:v>
                </c:pt>
                <c:pt idx="357">
                  <c:v>68721</c:v>
                </c:pt>
                <c:pt idx="358">
                  <c:v>68984</c:v>
                </c:pt>
                <c:pt idx="359">
                  <c:v>69248</c:v>
                </c:pt>
                <c:pt idx="360">
                  <c:v>69439</c:v>
                </c:pt>
                <c:pt idx="361">
                  <c:v>69699</c:v>
                </c:pt>
                <c:pt idx="362">
                  <c:v>69905</c:v>
                </c:pt>
                <c:pt idx="363">
                  <c:v>70072</c:v>
                </c:pt>
                <c:pt idx="364">
                  <c:v>70328</c:v>
                </c:pt>
                <c:pt idx="365">
                  <c:v>70636</c:v>
                </c:pt>
                <c:pt idx="366">
                  <c:v>70729</c:v>
                </c:pt>
                <c:pt idx="367">
                  <c:v>71008</c:v>
                </c:pt>
                <c:pt idx="368">
                  <c:v>70914</c:v>
                </c:pt>
                <c:pt idx="369">
                  <c:v>71121</c:v>
                </c:pt>
                <c:pt idx="370">
                  <c:v>71086</c:v>
                </c:pt>
                <c:pt idx="371">
                  <c:v>71241</c:v>
                </c:pt>
                <c:pt idx="372">
                  <c:v>71176</c:v>
                </c:pt>
                <c:pt idx="373">
                  <c:v>71305</c:v>
                </c:pt>
                <c:pt idx="374">
                  <c:v>71451</c:v>
                </c:pt>
                <c:pt idx="375">
                  <c:v>71348</c:v>
                </c:pt>
                <c:pt idx="376">
                  <c:v>71124</c:v>
                </c:pt>
                <c:pt idx="377">
                  <c:v>71029</c:v>
                </c:pt>
                <c:pt idx="378">
                  <c:v>71053</c:v>
                </c:pt>
                <c:pt idx="379">
                  <c:v>70937</c:v>
                </c:pt>
                <c:pt idx="380">
                  <c:v>70944</c:v>
                </c:pt>
                <c:pt idx="381">
                  <c:v>70521</c:v>
                </c:pt>
                <c:pt idx="382">
                  <c:v>70409</c:v>
                </c:pt>
                <c:pt idx="383">
                  <c:v>70792</c:v>
                </c:pt>
                <c:pt idx="384">
                  <c:v>70865</c:v>
                </c:pt>
                <c:pt idx="385">
                  <c:v>70807</c:v>
                </c:pt>
                <c:pt idx="386">
                  <c:v>70860</c:v>
                </c:pt>
                <c:pt idx="387">
                  <c:v>71036</c:v>
                </c:pt>
                <c:pt idx="388">
                  <c:v>71247</c:v>
                </c:pt>
                <c:pt idx="389">
                  <c:v>71254</c:v>
                </c:pt>
                <c:pt idx="390">
                  <c:v>71315</c:v>
                </c:pt>
                <c:pt idx="391">
                  <c:v>71373</c:v>
                </c:pt>
                <c:pt idx="392">
                  <c:v>71614</c:v>
                </c:pt>
                <c:pt idx="393">
                  <c:v>71642</c:v>
                </c:pt>
                <c:pt idx="394">
                  <c:v>71847</c:v>
                </c:pt>
                <c:pt idx="395">
                  <c:v>72109</c:v>
                </c:pt>
                <c:pt idx="396">
                  <c:v>72441</c:v>
                </c:pt>
                <c:pt idx="397">
                  <c:v>72648</c:v>
                </c:pt>
                <c:pt idx="398">
                  <c:v>72944</c:v>
                </c:pt>
                <c:pt idx="399">
                  <c:v>73162</c:v>
                </c:pt>
                <c:pt idx="400">
                  <c:v>73469</c:v>
                </c:pt>
                <c:pt idx="401">
                  <c:v>73758</c:v>
                </c:pt>
                <c:pt idx="402">
                  <c:v>73709</c:v>
                </c:pt>
                <c:pt idx="403">
                  <c:v>74141</c:v>
                </c:pt>
                <c:pt idx="404">
                  <c:v>74264</c:v>
                </c:pt>
                <c:pt idx="405">
                  <c:v>74674</c:v>
                </c:pt>
                <c:pt idx="406">
                  <c:v>74973</c:v>
                </c:pt>
                <c:pt idx="407">
                  <c:v>75268</c:v>
                </c:pt>
                <c:pt idx="408">
                  <c:v>75617</c:v>
                </c:pt>
                <c:pt idx="409">
                  <c:v>76014</c:v>
                </c:pt>
                <c:pt idx="410">
                  <c:v>76284</c:v>
                </c:pt>
                <c:pt idx="411">
                  <c:v>76455</c:v>
                </c:pt>
                <c:pt idx="412">
                  <c:v>76648</c:v>
                </c:pt>
                <c:pt idx="413">
                  <c:v>76887</c:v>
                </c:pt>
                <c:pt idx="414">
                  <c:v>76913</c:v>
                </c:pt>
                <c:pt idx="415">
                  <c:v>77168</c:v>
                </c:pt>
                <c:pt idx="416">
                  <c:v>77276</c:v>
                </c:pt>
                <c:pt idx="417">
                  <c:v>77607</c:v>
                </c:pt>
                <c:pt idx="418">
                  <c:v>77920</c:v>
                </c:pt>
                <c:pt idx="419">
                  <c:v>78031</c:v>
                </c:pt>
                <c:pt idx="420">
                  <c:v>78100</c:v>
                </c:pt>
                <c:pt idx="421">
                  <c:v>78254</c:v>
                </c:pt>
                <c:pt idx="422">
                  <c:v>78296</c:v>
                </c:pt>
                <c:pt idx="423">
                  <c:v>78382</c:v>
                </c:pt>
                <c:pt idx="424">
                  <c:v>78549</c:v>
                </c:pt>
                <c:pt idx="425">
                  <c:v>78604</c:v>
                </c:pt>
                <c:pt idx="426">
                  <c:v>78636</c:v>
                </c:pt>
                <c:pt idx="427">
                  <c:v>78619</c:v>
                </c:pt>
                <c:pt idx="428">
                  <c:v>78610</c:v>
                </c:pt>
                <c:pt idx="429">
                  <c:v>78630</c:v>
                </c:pt>
                <c:pt idx="430">
                  <c:v>78265</c:v>
                </c:pt>
                <c:pt idx="431">
                  <c:v>77652</c:v>
                </c:pt>
                <c:pt idx="432">
                  <c:v>77293</c:v>
                </c:pt>
                <c:pt idx="433">
                  <c:v>76918</c:v>
                </c:pt>
                <c:pt idx="434">
                  <c:v>76648</c:v>
                </c:pt>
                <c:pt idx="435">
                  <c:v>76460</c:v>
                </c:pt>
                <c:pt idx="436">
                  <c:v>76624</c:v>
                </c:pt>
                <c:pt idx="437">
                  <c:v>76521</c:v>
                </c:pt>
                <c:pt idx="438">
                  <c:v>76770</c:v>
                </c:pt>
                <c:pt idx="439">
                  <c:v>77153</c:v>
                </c:pt>
                <c:pt idx="440">
                  <c:v>77228</c:v>
                </c:pt>
                <c:pt idx="441">
                  <c:v>77540</c:v>
                </c:pt>
                <c:pt idx="442">
                  <c:v>77685</c:v>
                </c:pt>
                <c:pt idx="443">
                  <c:v>78017</c:v>
                </c:pt>
                <c:pt idx="444">
                  <c:v>78503</c:v>
                </c:pt>
                <c:pt idx="445">
                  <c:v>78816</c:v>
                </c:pt>
                <c:pt idx="446">
                  <c:v>79048</c:v>
                </c:pt>
                <c:pt idx="447">
                  <c:v>79292</c:v>
                </c:pt>
                <c:pt idx="448">
                  <c:v>79312</c:v>
                </c:pt>
                <c:pt idx="449">
                  <c:v>79376</c:v>
                </c:pt>
                <c:pt idx="450">
                  <c:v>79547</c:v>
                </c:pt>
                <c:pt idx="451">
                  <c:v>79704</c:v>
                </c:pt>
                <c:pt idx="452">
                  <c:v>79892</c:v>
                </c:pt>
                <c:pt idx="453">
                  <c:v>79911</c:v>
                </c:pt>
                <c:pt idx="454">
                  <c:v>80240</c:v>
                </c:pt>
                <c:pt idx="455">
                  <c:v>80448</c:v>
                </c:pt>
                <c:pt idx="456">
                  <c:v>80690</c:v>
                </c:pt>
                <c:pt idx="457">
                  <c:v>80988</c:v>
                </c:pt>
                <c:pt idx="458">
                  <c:v>81391</c:v>
                </c:pt>
                <c:pt idx="459">
                  <c:v>81728</c:v>
                </c:pt>
                <c:pt idx="460">
                  <c:v>82088</c:v>
                </c:pt>
                <c:pt idx="461">
                  <c:v>82488</c:v>
                </c:pt>
                <c:pt idx="462">
                  <c:v>82834</c:v>
                </c:pt>
                <c:pt idx="463">
                  <c:v>83075</c:v>
                </c:pt>
                <c:pt idx="464">
                  <c:v>83532</c:v>
                </c:pt>
                <c:pt idx="465">
                  <c:v>83800</c:v>
                </c:pt>
                <c:pt idx="466">
                  <c:v>84173</c:v>
                </c:pt>
                <c:pt idx="467">
                  <c:v>84410</c:v>
                </c:pt>
                <c:pt idx="468">
                  <c:v>84594</c:v>
                </c:pt>
                <c:pt idx="469">
                  <c:v>84948</c:v>
                </c:pt>
                <c:pt idx="470">
                  <c:v>85460</c:v>
                </c:pt>
                <c:pt idx="471">
                  <c:v>86162</c:v>
                </c:pt>
                <c:pt idx="472">
                  <c:v>86509</c:v>
                </c:pt>
                <c:pt idx="473">
                  <c:v>86950</c:v>
                </c:pt>
                <c:pt idx="474">
                  <c:v>87204</c:v>
                </c:pt>
                <c:pt idx="475">
                  <c:v>87483</c:v>
                </c:pt>
                <c:pt idx="476">
                  <c:v>87621</c:v>
                </c:pt>
                <c:pt idx="477">
                  <c:v>87956</c:v>
                </c:pt>
                <c:pt idx="478">
                  <c:v>88391</c:v>
                </c:pt>
                <c:pt idx="479">
                  <c:v>88671</c:v>
                </c:pt>
                <c:pt idx="480">
                  <c:v>88808</c:v>
                </c:pt>
                <c:pt idx="481">
                  <c:v>89055</c:v>
                </c:pt>
                <c:pt idx="482">
                  <c:v>89479</c:v>
                </c:pt>
                <c:pt idx="483">
                  <c:v>89417</c:v>
                </c:pt>
                <c:pt idx="484">
                  <c:v>89789</c:v>
                </c:pt>
                <c:pt idx="485">
                  <c:v>90108</c:v>
                </c:pt>
                <c:pt idx="486">
                  <c:v>90217</c:v>
                </c:pt>
                <c:pt idx="487">
                  <c:v>90300</c:v>
                </c:pt>
                <c:pt idx="488">
                  <c:v>90327</c:v>
                </c:pt>
                <c:pt idx="489">
                  <c:v>90481</c:v>
                </c:pt>
                <c:pt idx="490">
                  <c:v>90573</c:v>
                </c:pt>
                <c:pt idx="491">
                  <c:v>90672</c:v>
                </c:pt>
                <c:pt idx="492">
                  <c:v>90800</c:v>
                </c:pt>
                <c:pt idx="493">
                  <c:v>90883</c:v>
                </c:pt>
                <c:pt idx="494">
                  <c:v>90994</c:v>
                </c:pt>
                <c:pt idx="495">
                  <c:v>90849</c:v>
                </c:pt>
                <c:pt idx="496">
                  <c:v>90420</c:v>
                </c:pt>
                <c:pt idx="497">
                  <c:v>90101</c:v>
                </c:pt>
                <c:pt idx="498">
                  <c:v>89840</c:v>
                </c:pt>
                <c:pt idx="499">
                  <c:v>90099</c:v>
                </c:pt>
                <c:pt idx="500">
                  <c:v>90213</c:v>
                </c:pt>
                <c:pt idx="501">
                  <c:v>90490</c:v>
                </c:pt>
                <c:pt idx="502">
                  <c:v>90747</c:v>
                </c:pt>
                <c:pt idx="503">
                  <c:v>90943</c:v>
                </c:pt>
                <c:pt idx="504">
                  <c:v>91033</c:v>
                </c:pt>
                <c:pt idx="505">
                  <c:v>91105</c:v>
                </c:pt>
                <c:pt idx="506">
                  <c:v>91210</c:v>
                </c:pt>
                <c:pt idx="507">
                  <c:v>91283</c:v>
                </c:pt>
                <c:pt idx="508">
                  <c:v>91296</c:v>
                </c:pt>
                <c:pt idx="509">
                  <c:v>91490</c:v>
                </c:pt>
                <c:pt idx="510">
                  <c:v>91601</c:v>
                </c:pt>
                <c:pt idx="511">
                  <c:v>91565</c:v>
                </c:pt>
                <c:pt idx="512">
                  <c:v>91477</c:v>
                </c:pt>
                <c:pt idx="513">
                  <c:v>91380</c:v>
                </c:pt>
                <c:pt idx="514">
                  <c:v>91171</c:v>
                </c:pt>
                <c:pt idx="515">
                  <c:v>90895</c:v>
                </c:pt>
                <c:pt idx="516">
                  <c:v>90565</c:v>
                </c:pt>
                <c:pt idx="517">
                  <c:v>90563</c:v>
                </c:pt>
                <c:pt idx="518">
                  <c:v>90434</c:v>
                </c:pt>
                <c:pt idx="519">
                  <c:v>90150</c:v>
                </c:pt>
                <c:pt idx="520">
                  <c:v>90107</c:v>
                </c:pt>
                <c:pt idx="521">
                  <c:v>89865</c:v>
                </c:pt>
                <c:pt idx="522">
                  <c:v>89521</c:v>
                </c:pt>
                <c:pt idx="523">
                  <c:v>89363</c:v>
                </c:pt>
                <c:pt idx="524">
                  <c:v>89183</c:v>
                </c:pt>
                <c:pt idx="525">
                  <c:v>88907</c:v>
                </c:pt>
                <c:pt idx="526">
                  <c:v>88786</c:v>
                </c:pt>
                <c:pt idx="527">
                  <c:v>88771</c:v>
                </c:pt>
                <c:pt idx="528">
                  <c:v>88990</c:v>
                </c:pt>
                <c:pt idx="529">
                  <c:v>88917</c:v>
                </c:pt>
                <c:pt idx="530">
                  <c:v>89090</c:v>
                </c:pt>
                <c:pt idx="531">
                  <c:v>89364</c:v>
                </c:pt>
                <c:pt idx="532">
                  <c:v>89644</c:v>
                </c:pt>
                <c:pt idx="533">
                  <c:v>90021</c:v>
                </c:pt>
                <c:pt idx="534">
                  <c:v>90437</c:v>
                </c:pt>
                <c:pt idx="535">
                  <c:v>90129</c:v>
                </c:pt>
                <c:pt idx="536">
                  <c:v>91247</c:v>
                </c:pt>
                <c:pt idx="537">
                  <c:v>91520</c:v>
                </c:pt>
                <c:pt idx="538">
                  <c:v>91875</c:v>
                </c:pt>
                <c:pt idx="539">
                  <c:v>92230</c:v>
                </c:pt>
                <c:pt idx="540">
                  <c:v>92673</c:v>
                </c:pt>
                <c:pt idx="541">
                  <c:v>93157</c:v>
                </c:pt>
                <c:pt idx="542">
                  <c:v>93429</c:v>
                </c:pt>
                <c:pt idx="543">
                  <c:v>93792</c:v>
                </c:pt>
                <c:pt idx="544">
                  <c:v>94098</c:v>
                </c:pt>
                <c:pt idx="545">
                  <c:v>94479</c:v>
                </c:pt>
                <c:pt idx="546">
                  <c:v>94789</c:v>
                </c:pt>
                <c:pt idx="547">
                  <c:v>95032</c:v>
                </c:pt>
                <c:pt idx="548">
                  <c:v>95344</c:v>
                </c:pt>
                <c:pt idx="549">
                  <c:v>95629</c:v>
                </c:pt>
                <c:pt idx="550">
                  <c:v>95982</c:v>
                </c:pt>
                <c:pt idx="551">
                  <c:v>96107</c:v>
                </c:pt>
                <c:pt idx="552">
                  <c:v>96372</c:v>
                </c:pt>
                <c:pt idx="553">
                  <c:v>96503</c:v>
                </c:pt>
                <c:pt idx="554">
                  <c:v>96842</c:v>
                </c:pt>
                <c:pt idx="555">
                  <c:v>97038</c:v>
                </c:pt>
                <c:pt idx="556">
                  <c:v>97312</c:v>
                </c:pt>
                <c:pt idx="557">
                  <c:v>97459</c:v>
                </c:pt>
                <c:pt idx="558">
                  <c:v>97648</c:v>
                </c:pt>
                <c:pt idx="559">
                  <c:v>97840</c:v>
                </c:pt>
                <c:pt idx="560">
                  <c:v>98045</c:v>
                </c:pt>
                <c:pt idx="561">
                  <c:v>98233</c:v>
                </c:pt>
                <c:pt idx="562">
                  <c:v>98443</c:v>
                </c:pt>
                <c:pt idx="563">
                  <c:v>98609</c:v>
                </c:pt>
                <c:pt idx="564">
                  <c:v>98732</c:v>
                </c:pt>
                <c:pt idx="565">
                  <c:v>98847</c:v>
                </c:pt>
                <c:pt idx="566">
                  <c:v>98934</c:v>
                </c:pt>
                <c:pt idx="567">
                  <c:v>99121</c:v>
                </c:pt>
                <c:pt idx="568">
                  <c:v>99248</c:v>
                </c:pt>
                <c:pt idx="569">
                  <c:v>99155</c:v>
                </c:pt>
                <c:pt idx="570">
                  <c:v>99473</c:v>
                </c:pt>
                <c:pt idx="571">
                  <c:v>99588</c:v>
                </c:pt>
                <c:pt idx="572">
                  <c:v>99934</c:v>
                </c:pt>
                <c:pt idx="573">
                  <c:v>100121</c:v>
                </c:pt>
                <c:pt idx="574">
                  <c:v>100308</c:v>
                </c:pt>
                <c:pt idx="575">
                  <c:v>100509</c:v>
                </c:pt>
                <c:pt idx="576">
                  <c:v>100678</c:v>
                </c:pt>
                <c:pt idx="577">
                  <c:v>100919</c:v>
                </c:pt>
                <c:pt idx="578">
                  <c:v>101164</c:v>
                </c:pt>
                <c:pt idx="579">
                  <c:v>101499</c:v>
                </c:pt>
                <c:pt idx="580">
                  <c:v>101728</c:v>
                </c:pt>
                <c:pt idx="581">
                  <c:v>101900</c:v>
                </c:pt>
                <c:pt idx="582">
                  <c:v>102247</c:v>
                </c:pt>
                <c:pt idx="583">
                  <c:v>102420</c:v>
                </c:pt>
                <c:pt idx="584">
                  <c:v>102647</c:v>
                </c:pt>
                <c:pt idx="585">
                  <c:v>103138</c:v>
                </c:pt>
                <c:pt idx="586">
                  <c:v>103372</c:v>
                </c:pt>
                <c:pt idx="587">
                  <c:v>103661</c:v>
                </c:pt>
                <c:pt idx="588">
                  <c:v>103753</c:v>
                </c:pt>
                <c:pt idx="589">
                  <c:v>104214</c:v>
                </c:pt>
                <c:pt idx="590">
                  <c:v>104489</c:v>
                </c:pt>
                <c:pt idx="591">
                  <c:v>104732</c:v>
                </c:pt>
                <c:pt idx="592">
                  <c:v>104962</c:v>
                </c:pt>
                <c:pt idx="593">
                  <c:v>105326</c:v>
                </c:pt>
                <c:pt idx="594">
                  <c:v>105550</c:v>
                </c:pt>
                <c:pt idx="595">
                  <c:v>105674</c:v>
                </c:pt>
                <c:pt idx="596">
                  <c:v>106013</c:v>
                </c:pt>
                <c:pt idx="597">
                  <c:v>106276</c:v>
                </c:pt>
                <c:pt idx="598">
                  <c:v>106617</c:v>
                </c:pt>
                <c:pt idx="599">
                  <c:v>106898</c:v>
                </c:pt>
                <c:pt idx="600">
                  <c:v>107161</c:v>
                </c:pt>
                <c:pt idx="601">
                  <c:v>107427</c:v>
                </c:pt>
                <c:pt idx="602">
                  <c:v>107621</c:v>
                </c:pt>
                <c:pt idx="603">
                  <c:v>107791</c:v>
                </c:pt>
                <c:pt idx="604">
                  <c:v>107913</c:v>
                </c:pt>
                <c:pt idx="605">
                  <c:v>108027</c:v>
                </c:pt>
                <c:pt idx="606">
                  <c:v>108069</c:v>
                </c:pt>
                <c:pt idx="607">
                  <c:v>108120</c:v>
                </c:pt>
                <c:pt idx="608">
                  <c:v>108369</c:v>
                </c:pt>
                <c:pt idx="609">
                  <c:v>108476</c:v>
                </c:pt>
                <c:pt idx="610">
                  <c:v>108752</c:v>
                </c:pt>
                <c:pt idx="611">
                  <c:v>108836</c:v>
                </c:pt>
                <c:pt idx="612">
                  <c:v>109189</c:v>
                </c:pt>
                <c:pt idx="613">
                  <c:v>109432</c:v>
                </c:pt>
                <c:pt idx="614">
                  <c:v>109637</c:v>
                </c:pt>
                <c:pt idx="615">
                  <c:v>109671</c:v>
                </c:pt>
                <c:pt idx="616">
                  <c:v>109834</c:v>
                </c:pt>
                <c:pt idx="617">
                  <c:v>109857</c:v>
                </c:pt>
                <c:pt idx="618">
                  <c:v>109822</c:v>
                </c:pt>
                <c:pt idx="619">
                  <c:v>109610</c:v>
                </c:pt>
                <c:pt idx="620">
                  <c:v>109520</c:v>
                </c:pt>
                <c:pt idx="621">
                  <c:v>109374</c:v>
                </c:pt>
                <c:pt idx="622">
                  <c:v>109220</c:v>
                </c:pt>
                <c:pt idx="623">
                  <c:v>109168</c:v>
                </c:pt>
                <c:pt idx="624">
                  <c:v>109051</c:v>
                </c:pt>
                <c:pt idx="625">
                  <c:v>108731</c:v>
                </c:pt>
                <c:pt idx="626">
                  <c:v>108569</c:v>
                </c:pt>
                <c:pt idx="627">
                  <c:v>108352</c:v>
                </c:pt>
                <c:pt idx="628">
                  <c:v>108250</c:v>
                </c:pt>
                <c:pt idx="629">
                  <c:v>108338</c:v>
                </c:pt>
                <c:pt idx="630">
                  <c:v>108290</c:v>
                </c:pt>
                <c:pt idx="631">
                  <c:v>108302</c:v>
                </c:pt>
                <c:pt idx="632">
                  <c:v>108333</c:v>
                </c:pt>
                <c:pt idx="633">
                  <c:v>108362</c:v>
                </c:pt>
                <c:pt idx="634">
                  <c:v>108300</c:v>
                </c:pt>
                <c:pt idx="635">
                  <c:v>108330</c:v>
                </c:pt>
                <c:pt idx="636">
                  <c:v>108367</c:v>
                </c:pt>
                <c:pt idx="637">
                  <c:v>108312</c:v>
                </c:pt>
                <c:pt idx="638">
                  <c:v>108361</c:v>
                </c:pt>
                <c:pt idx="639">
                  <c:v>108515</c:v>
                </c:pt>
                <c:pt idx="640">
                  <c:v>108648</c:v>
                </c:pt>
                <c:pt idx="641">
                  <c:v>108717</c:v>
                </c:pt>
                <c:pt idx="642">
                  <c:v>108799</c:v>
                </c:pt>
                <c:pt idx="643">
                  <c:v>108923</c:v>
                </c:pt>
                <c:pt idx="644">
                  <c:v>108954</c:v>
                </c:pt>
                <c:pt idx="645">
                  <c:v>109135</c:v>
                </c:pt>
                <c:pt idx="646">
                  <c:v>109280</c:v>
                </c:pt>
                <c:pt idx="647">
                  <c:v>109500</c:v>
                </c:pt>
                <c:pt idx="648">
                  <c:v>109795</c:v>
                </c:pt>
                <c:pt idx="649">
                  <c:v>110044</c:v>
                </c:pt>
                <c:pt idx="650">
                  <c:v>109992</c:v>
                </c:pt>
                <c:pt idx="651">
                  <c:v>110295</c:v>
                </c:pt>
                <c:pt idx="652">
                  <c:v>110570</c:v>
                </c:pt>
                <c:pt idx="653">
                  <c:v>110751</c:v>
                </c:pt>
                <c:pt idx="654">
                  <c:v>111060</c:v>
                </c:pt>
                <c:pt idx="655">
                  <c:v>111209</c:v>
                </c:pt>
                <c:pt idx="656">
                  <c:v>111454</c:v>
                </c:pt>
                <c:pt idx="657">
                  <c:v>111734</c:v>
                </c:pt>
                <c:pt idx="658">
                  <c:v>111990</c:v>
                </c:pt>
                <c:pt idx="659">
                  <c:v>112324</c:v>
                </c:pt>
                <c:pt idx="660">
                  <c:v>112598</c:v>
                </c:pt>
                <c:pt idx="661">
                  <c:v>112779</c:v>
                </c:pt>
                <c:pt idx="662">
                  <c:v>113240</c:v>
                </c:pt>
                <c:pt idx="663">
                  <c:v>113587</c:v>
                </c:pt>
                <c:pt idx="664">
                  <c:v>113923</c:v>
                </c:pt>
                <c:pt idx="665">
                  <c:v>114237</c:v>
                </c:pt>
                <c:pt idx="666">
                  <c:v>114607</c:v>
                </c:pt>
                <c:pt idx="667">
                  <c:v>114899</c:v>
                </c:pt>
                <c:pt idx="668">
                  <c:v>115253</c:v>
                </c:pt>
                <c:pt idx="669">
                  <c:v>115458</c:v>
                </c:pt>
                <c:pt idx="670">
                  <c:v>115873</c:v>
                </c:pt>
                <c:pt idx="671">
                  <c:v>116176</c:v>
                </c:pt>
                <c:pt idx="672">
                  <c:v>116504</c:v>
                </c:pt>
                <c:pt idx="673">
                  <c:v>116693</c:v>
                </c:pt>
                <c:pt idx="674">
                  <c:v>116907</c:v>
                </c:pt>
                <c:pt idx="675">
                  <c:v>117065</c:v>
                </c:pt>
                <c:pt idx="676">
                  <c:v>117050</c:v>
                </c:pt>
                <c:pt idx="677">
                  <c:v>117286</c:v>
                </c:pt>
                <c:pt idx="678">
                  <c:v>117377</c:v>
                </c:pt>
                <c:pt idx="679">
                  <c:v>117639</c:v>
                </c:pt>
                <c:pt idx="680">
                  <c:v>117880</c:v>
                </c:pt>
                <c:pt idx="681">
                  <c:v>118029</c:v>
                </c:pt>
                <c:pt idx="682">
                  <c:v>118168</c:v>
                </c:pt>
                <c:pt idx="683">
                  <c:v>118325</c:v>
                </c:pt>
                <c:pt idx="684">
                  <c:v>118318</c:v>
                </c:pt>
                <c:pt idx="685">
                  <c:v>118734</c:v>
                </c:pt>
                <c:pt idx="686">
                  <c:v>118990</c:v>
                </c:pt>
                <c:pt idx="687">
                  <c:v>119156</c:v>
                </c:pt>
                <c:pt idx="688">
                  <c:v>119489</c:v>
                </c:pt>
                <c:pt idx="689">
                  <c:v>119770</c:v>
                </c:pt>
                <c:pt idx="690">
                  <c:v>120016</c:v>
                </c:pt>
                <c:pt idx="691">
                  <c:v>120201</c:v>
                </c:pt>
                <c:pt idx="692">
                  <c:v>120402</c:v>
                </c:pt>
                <c:pt idx="693">
                  <c:v>120663</c:v>
                </c:pt>
                <c:pt idx="694">
                  <c:v>120949</c:v>
                </c:pt>
                <c:pt idx="695">
                  <c:v>121145</c:v>
                </c:pt>
                <c:pt idx="696">
                  <c:v>121363</c:v>
                </c:pt>
                <c:pt idx="697">
                  <c:v>121675</c:v>
                </c:pt>
                <c:pt idx="698">
                  <c:v>121989</c:v>
                </c:pt>
                <c:pt idx="699">
                  <c:v>122284</c:v>
                </c:pt>
                <c:pt idx="700">
                  <c:v>122551</c:v>
                </c:pt>
                <c:pt idx="701">
                  <c:v>122816</c:v>
                </c:pt>
                <c:pt idx="702">
                  <c:v>123112</c:v>
                </c:pt>
                <c:pt idx="703">
                  <c:v>123092</c:v>
                </c:pt>
                <c:pt idx="704">
                  <c:v>123577</c:v>
                </c:pt>
                <c:pt idx="705">
                  <c:v>123923</c:v>
                </c:pt>
                <c:pt idx="706">
                  <c:v>124230</c:v>
                </c:pt>
                <c:pt idx="707">
                  <c:v>124551</c:v>
                </c:pt>
                <c:pt idx="708">
                  <c:v>124813</c:v>
                </c:pt>
                <c:pt idx="709">
                  <c:v>125018</c:v>
                </c:pt>
                <c:pt idx="710">
                  <c:v>125164</c:v>
                </c:pt>
                <c:pt idx="711">
                  <c:v>125445</c:v>
                </c:pt>
                <c:pt idx="712">
                  <c:v>125846</c:v>
                </c:pt>
                <c:pt idx="713">
                  <c:v>126077</c:v>
                </c:pt>
                <c:pt idx="714">
                  <c:v>126209</c:v>
                </c:pt>
                <c:pt idx="715">
                  <c:v>126547</c:v>
                </c:pt>
                <c:pt idx="716">
                  <c:v>126745</c:v>
                </c:pt>
                <c:pt idx="717">
                  <c:v>126950</c:v>
                </c:pt>
                <c:pt idx="718">
                  <c:v>127225</c:v>
                </c:pt>
                <c:pt idx="719">
                  <c:v>127598</c:v>
                </c:pt>
                <c:pt idx="720">
                  <c:v>127704</c:v>
                </c:pt>
                <c:pt idx="721">
                  <c:v>128118</c:v>
                </c:pt>
                <c:pt idx="722">
                  <c:v>128233</c:v>
                </c:pt>
                <c:pt idx="723">
                  <c:v>128595</c:v>
                </c:pt>
                <c:pt idx="724">
                  <c:v>128810</c:v>
                </c:pt>
                <c:pt idx="725">
                  <c:v>129088</c:v>
                </c:pt>
                <c:pt idx="726">
                  <c:v>129423</c:v>
                </c:pt>
                <c:pt idx="727">
                  <c:v>129569</c:v>
                </c:pt>
                <c:pt idx="728">
                  <c:v>129781</c:v>
                </c:pt>
                <c:pt idx="729">
                  <c:v>130179</c:v>
                </c:pt>
                <c:pt idx="730">
                  <c:v>130467</c:v>
                </c:pt>
                <c:pt idx="731">
                  <c:v>130781</c:v>
                </c:pt>
                <c:pt idx="732">
                  <c:v>131009</c:v>
                </c:pt>
                <c:pt idx="733">
                  <c:v>131120</c:v>
                </c:pt>
                <c:pt idx="734">
                  <c:v>131604</c:v>
                </c:pt>
                <c:pt idx="735">
                  <c:v>131883</c:v>
                </c:pt>
                <c:pt idx="736">
                  <c:v>132106</c:v>
                </c:pt>
                <c:pt idx="737">
                  <c:v>132060</c:v>
                </c:pt>
                <c:pt idx="738">
                  <c:v>132228</c:v>
                </c:pt>
                <c:pt idx="739">
                  <c:v>132231</c:v>
                </c:pt>
                <c:pt idx="740">
                  <c:v>132357</c:v>
                </c:pt>
                <c:pt idx="741">
                  <c:v>132352</c:v>
                </c:pt>
                <c:pt idx="742">
                  <c:v>132553</c:v>
                </c:pt>
                <c:pt idx="743">
                  <c:v>132718</c:v>
                </c:pt>
                <c:pt idx="744">
                  <c:v>132699</c:v>
                </c:pt>
                <c:pt idx="745">
                  <c:v>132786</c:v>
                </c:pt>
                <c:pt idx="746">
                  <c:v>132751</c:v>
                </c:pt>
                <c:pt idx="747">
                  <c:v>132455</c:v>
                </c:pt>
                <c:pt idx="748">
                  <c:v>132411</c:v>
                </c:pt>
                <c:pt idx="749">
                  <c:v>132296</c:v>
                </c:pt>
                <c:pt idx="750">
                  <c:v>132173</c:v>
                </c:pt>
                <c:pt idx="751">
                  <c:v>132024</c:v>
                </c:pt>
                <c:pt idx="752">
                  <c:v>131765</c:v>
                </c:pt>
                <c:pt idx="753">
                  <c:v>131452</c:v>
                </c:pt>
                <c:pt idx="754">
                  <c:v>131141</c:v>
                </c:pt>
                <c:pt idx="755">
                  <c:v>130984</c:v>
                </c:pt>
                <c:pt idx="756">
                  <c:v>130853</c:v>
                </c:pt>
                <c:pt idx="757">
                  <c:v>130732</c:v>
                </c:pt>
                <c:pt idx="758">
                  <c:v>130720</c:v>
                </c:pt>
                <c:pt idx="759">
                  <c:v>130616</c:v>
                </c:pt>
                <c:pt idx="760">
                  <c:v>130632</c:v>
                </c:pt>
                <c:pt idx="761">
                  <c:v>130682</c:v>
                </c:pt>
                <c:pt idx="762">
                  <c:v>130585</c:v>
                </c:pt>
                <c:pt idx="763">
                  <c:v>130587</c:v>
                </c:pt>
                <c:pt idx="764">
                  <c:v>130498</c:v>
                </c:pt>
                <c:pt idx="765">
                  <c:v>130621</c:v>
                </c:pt>
                <c:pt idx="766">
                  <c:v>130617</c:v>
                </c:pt>
                <c:pt idx="767">
                  <c:v>130469</c:v>
                </c:pt>
                <c:pt idx="768">
                  <c:v>130580</c:v>
                </c:pt>
                <c:pt idx="769">
                  <c:v>130443</c:v>
                </c:pt>
                <c:pt idx="770">
                  <c:v>130232</c:v>
                </c:pt>
                <c:pt idx="771">
                  <c:v>130176</c:v>
                </c:pt>
                <c:pt idx="772">
                  <c:v>130196</c:v>
                </c:pt>
                <c:pt idx="773">
                  <c:v>130192</c:v>
                </c:pt>
                <c:pt idx="774">
                  <c:v>130184</c:v>
                </c:pt>
                <c:pt idx="775">
                  <c:v>130153</c:v>
                </c:pt>
                <c:pt idx="776">
                  <c:v>130252</c:v>
                </c:pt>
                <c:pt idx="777">
                  <c:v>130439</c:v>
                </c:pt>
                <c:pt idx="778">
                  <c:v>130482</c:v>
                </c:pt>
                <c:pt idx="779">
                  <c:v>130594</c:v>
                </c:pt>
                <c:pt idx="780">
                  <c:v>130766</c:v>
                </c:pt>
                <c:pt idx="781">
                  <c:v>130822</c:v>
                </c:pt>
                <c:pt idx="782">
                  <c:v>131139</c:v>
                </c:pt>
                <c:pt idx="783">
                  <c:v>131409</c:v>
                </c:pt>
                <c:pt idx="784">
                  <c:v>131693</c:v>
                </c:pt>
                <c:pt idx="785">
                  <c:v>131789</c:v>
                </c:pt>
                <c:pt idx="786">
                  <c:v>131850</c:v>
                </c:pt>
                <c:pt idx="787">
                  <c:v>131936</c:v>
                </c:pt>
                <c:pt idx="788">
                  <c:v>132083</c:v>
                </c:pt>
                <c:pt idx="789">
                  <c:v>132435</c:v>
                </c:pt>
                <c:pt idx="790">
                  <c:v>132509</c:v>
                </c:pt>
                <c:pt idx="791">
                  <c:v>132633</c:v>
                </c:pt>
                <c:pt idx="792">
                  <c:v>132779</c:v>
                </c:pt>
                <c:pt idx="793">
                  <c:v>133033</c:v>
                </c:pt>
                <c:pt idx="794">
                  <c:v>133154</c:v>
                </c:pt>
                <c:pt idx="795">
                  <c:v>133515</c:v>
                </c:pt>
                <c:pt idx="796">
                  <c:v>133687</c:v>
                </c:pt>
                <c:pt idx="797">
                  <c:v>133939</c:v>
                </c:pt>
                <c:pt idx="798">
                  <c:v>134297</c:v>
                </c:pt>
                <c:pt idx="799">
                  <c:v>134495</c:v>
                </c:pt>
                <c:pt idx="800">
                  <c:v>134552</c:v>
                </c:pt>
                <c:pt idx="801">
                  <c:v>134646</c:v>
                </c:pt>
                <c:pt idx="802">
                  <c:v>135001</c:v>
                </c:pt>
                <c:pt idx="803">
                  <c:v>135160</c:v>
                </c:pt>
                <c:pt idx="804">
                  <c:v>135425</c:v>
                </c:pt>
                <c:pt idx="805">
                  <c:v>135732</c:v>
                </c:pt>
                <c:pt idx="806">
                  <c:v>136041</c:v>
                </c:pt>
                <c:pt idx="807">
                  <c:v>136210</c:v>
                </c:pt>
                <c:pt idx="808">
                  <c:v>136247</c:v>
                </c:pt>
                <c:pt idx="809">
                  <c:v>136328</c:v>
                </c:pt>
                <c:pt idx="810">
                  <c:v>136522</c:v>
                </c:pt>
                <c:pt idx="811">
                  <c:v>136688</c:v>
                </c:pt>
                <c:pt idx="812">
                  <c:v>136825</c:v>
                </c:pt>
                <c:pt idx="813">
                  <c:v>136849</c:v>
                </c:pt>
                <c:pt idx="814">
                  <c:v>137068</c:v>
                </c:pt>
                <c:pt idx="815">
                  <c:v>137251</c:v>
                </c:pt>
                <c:pt idx="816">
                  <c:v>137475</c:v>
                </c:pt>
                <c:pt idx="817">
                  <c:v>137556</c:v>
                </c:pt>
                <c:pt idx="818">
                  <c:v>137782</c:v>
                </c:pt>
                <c:pt idx="819">
                  <c:v>137842</c:v>
                </c:pt>
                <c:pt idx="820">
                  <c:v>137993</c:v>
                </c:pt>
                <c:pt idx="821">
                  <c:v>138072</c:v>
                </c:pt>
                <c:pt idx="822">
                  <c:v>138042</c:v>
                </c:pt>
                <c:pt idx="823">
                  <c:v>138017</c:v>
                </c:pt>
                <c:pt idx="824">
                  <c:v>138103</c:v>
                </c:pt>
                <c:pt idx="825">
                  <c:v>138175</c:v>
                </c:pt>
                <c:pt idx="826">
                  <c:v>138291</c:v>
                </c:pt>
                <c:pt idx="827">
                  <c:v>138396</c:v>
                </c:pt>
                <c:pt idx="828">
                  <c:v>138397</c:v>
                </c:pt>
                <c:pt idx="829">
                  <c:v>138326</c:v>
                </c:pt>
                <c:pt idx="830">
                  <c:v>138256</c:v>
                </c:pt>
                <c:pt idx="831">
                  <c:v>138037</c:v>
                </c:pt>
                <c:pt idx="832">
                  <c:v>137847</c:v>
                </c:pt>
                <c:pt idx="833">
                  <c:v>137689</c:v>
                </c:pt>
                <c:pt idx="834">
                  <c:v>137492</c:v>
                </c:pt>
                <c:pt idx="835">
                  <c:v>137209</c:v>
                </c:pt>
                <c:pt idx="836">
                  <c:v>136759</c:v>
                </c:pt>
                <c:pt idx="837">
                  <c:v>136294</c:v>
                </c:pt>
                <c:pt idx="838">
                  <c:v>135546</c:v>
                </c:pt>
                <c:pt idx="839">
                  <c:v>134848</c:v>
                </c:pt>
                <c:pt idx="840">
                  <c:v>134066</c:v>
                </c:pt>
                <c:pt idx="841">
                  <c:v>133314</c:v>
                </c:pt>
                <c:pt idx="842">
                  <c:v>132494</c:v>
                </c:pt>
                <c:pt idx="843">
                  <c:v>131825</c:v>
                </c:pt>
                <c:pt idx="844">
                  <c:v>131470</c:v>
                </c:pt>
                <c:pt idx="845">
                  <c:v>131003</c:v>
                </c:pt>
                <c:pt idx="846">
                  <c:v>130661</c:v>
                </c:pt>
                <c:pt idx="847">
                  <c:v>130480</c:v>
                </c:pt>
                <c:pt idx="848">
                  <c:v>130241</c:v>
                </c:pt>
                <c:pt idx="849">
                  <c:v>130061</c:v>
                </c:pt>
                <c:pt idx="850">
                  <c:v>130059</c:v>
                </c:pt>
                <c:pt idx="851">
                  <c:v>129807</c:v>
                </c:pt>
                <c:pt idx="852">
                  <c:v>129795</c:v>
                </c:pt>
                <c:pt idx="853">
                  <c:v>129702</c:v>
                </c:pt>
                <c:pt idx="854">
                  <c:v>129865</c:v>
                </c:pt>
                <c:pt idx="855">
                  <c:v>130115</c:v>
                </c:pt>
                <c:pt idx="856">
                  <c:v>130645</c:v>
                </c:pt>
                <c:pt idx="857">
                  <c:v>130501</c:v>
                </c:pt>
                <c:pt idx="858">
                  <c:v>130420</c:v>
                </c:pt>
                <c:pt idx="859">
                  <c:v>130423</c:v>
                </c:pt>
                <c:pt idx="860">
                  <c:v>130340</c:v>
                </c:pt>
                <c:pt idx="861">
                  <c:v>130620</c:v>
                </c:pt>
                <c:pt idx="862">
                  <c:v>130754</c:v>
                </c:pt>
                <c:pt idx="863">
                  <c:v>130836</c:v>
                </c:pt>
                <c:pt idx="864">
                  <c:v>130839</c:v>
                </c:pt>
                <c:pt idx="865">
                  <c:v>131054</c:v>
                </c:pt>
                <c:pt idx="866">
                  <c:v>131278</c:v>
                </c:pt>
                <c:pt idx="867">
                  <c:v>131604</c:v>
                </c:pt>
                <c:pt idx="868">
                  <c:v>131704</c:v>
                </c:pt>
                <c:pt idx="869">
                  <c:v>131936</c:v>
                </c:pt>
                <c:pt idx="870">
                  <c:v>131992</c:v>
                </c:pt>
                <c:pt idx="871">
                  <c:v>132123</c:v>
                </c:pt>
                <c:pt idx="872">
                  <c:v>132346</c:v>
                </c:pt>
                <c:pt idx="873">
                  <c:v>132557</c:v>
                </c:pt>
                <c:pt idx="874">
                  <c:v>132701</c:v>
                </c:pt>
                <c:pt idx="875">
                  <c:v>132902</c:v>
                </c:pt>
                <c:pt idx="876">
                  <c:v>133243</c:v>
                </c:pt>
                <c:pt idx="877">
                  <c:v>133521</c:v>
                </c:pt>
                <c:pt idx="878">
                  <c:v>133745</c:v>
                </c:pt>
                <c:pt idx="879">
                  <c:v>133828</c:v>
                </c:pt>
                <c:pt idx="880">
                  <c:v>133935</c:v>
                </c:pt>
                <c:pt idx="881">
                  <c:v>134008</c:v>
                </c:pt>
                <c:pt idx="882">
                  <c:v>134153</c:v>
                </c:pt>
                <c:pt idx="883">
                  <c:v>134329</c:v>
                </c:pt>
                <c:pt idx="884">
                  <c:v>134512</c:v>
                </c:pt>
                <c:pt idx="885">
                  <c:v>134672</c:v>
                </c:pt>
                <c:pt idx="886">
                  <c:v>134831</c:v>
                </c:pt>
                <c:pt idx="887">
                  <c:v>135074</c:v>
                </c:pt>
                <c:pt idx="888">
                  <c:v>135263</c:v>
                </c:pt>
                <c:pt idx="889">
                  <c:v>135548</c:v>
                </c:pt>
                <c:pt idx="890">
                  <c:v>135690</c:v>
                </c:pt>
                <c:pt idx="891">
                  <c:v>135876</c:v>
                </c:pt>
                <c:pt idx="892">
                  <c:v>136090</c:v>
                </c:pt>
                <c:pt idx="893">
                  <c:v>136269</c:v>
                </c:pt>
                <c:pt idx="894">
                  <c:v>136391</c:v>
                </c:pt>
                <c:pt idx="895">
                  <c:v>136634</c:v>
                </c:pt>
                <c:pt idx="896">
                  <c:v>136819</c:v>
                </c:pt>
                <c:pt idx="897">
                  <c:v>137039</c:v>
                </c:pt>
                <c:pt idx="898">
                  <c:v>137312</c:v>
                </c:pt>
                <c:pt idx="899">
                  <c:v>137367</c:v>
                </c:pt>
                <c:pt idx="900">
                  <c:v>137551</c:v>
                </c:pt>
                <c:pt idx="901">
                  <c:v>137710</c:v>
                </c:pt>
                <c:pt idx="902">
                  <c:v>137987</c:v>
                </c:pt>
                <c:pt idx="903">
                  <c:v>138298</c:v>
                </c:pt>
                <c:pt idx="904">
                  <c:v>138500</c:v>
                </c:pt>
                <c:pt idx="905">
                  <c:v>138833</c:v>
                </c:pt>
                <c:pt idx="906">
                  <c:v>139076</c:v>
                </c:pt>
                <c:pt idx="907">
                  <c:v>139257</c:v>
                </c:pt>
                <c:pt idx="908">
                  <c:v>139564</c:v>
                </c:pt>
                <c:pt idx="909">
                  <c:v>139804</c:v>
                </c:pt>
                <c:pt idx="910">
                  <c:v>140088</c:v>
                </c:pt>
                <c:pt idx="911">
                  <c:v>140366</c:v>
                </c:pt>
                <c:pt idx="912">
                  <c:v>140562</c:v>
                </c:pt>
                <c:pt idx="913">
                  <c:v>140831</c:v>
                </c:pt>
                <c:pt idx="914">
                  <c:v>140925</c:v>
                </c:pt>
                <c:pt idx="915">
                  <c:v>141202</c:v>
                </c:pt>
                <c:pt idx="916">
                  <c:v>141539</c:v>
                </c:pt>
                <c:pt idx="917">
                  <c:v>141695</c:v>
                </c:pt>
                <c:pt idx="918">
                  <c:v>141989</c:v>
                </c:pt>
                <c:pt idx="919">
                  <c:v>142130</c:v>
                </c:pt>
                <c:pt idx="920">
                  <c:v>142265</c:v>
                </c:pt>
                <c:pt idx="921">
                  <c:v>142584</c:v>
                </c:pt>
                <c:pt idx="922">
                  <c:v>142810</c:v>
                </c:pt>
                <c:pt idx="923">
                  <c:v>143083</c:v>
                </c:pt>
                <c:pt idx="924">
                  <c:v>143196</c:v>
                </c:pt>
                <c:pt idx="925">
                  <c:v>143411</c:v>
                </c:pt>
                <c:pt idx="926">
                  <c:v>143666</c:v>
                </c:pt>
                <c:pt idx="927">
                  <c:v>143856</c:v>
                </c:pt>
                <c:pt idx="928">
                  <c:v>143901</c:v>
                </c:pt>
                <c:pt idx="929">
                  <c:v>144152</c:v>
                </c:pt>
                <c:pt idx="930">
                  <c:v>144515</c:v>
                </c:pt>
                <c:pt idx="931">
                  <c:v>144664</c:v>
                </c:pt>
                <c:pt idx="932">
                  <c:v>144961</c:v>
                </c:pt>
                <c:pt idx="933">
                  <c:v>145069</c:v>
                </c:pt>
                <c:pt idx="934">
                  <c:v>145188</c:v>
                </c:pt>
                <c:pt idx="935">
                  <c:v>145410</c:v>
                </c:pt>
                <c:pt idx="936">
                  <c:v>145636</c:v>
                </c:pt>
                <c:pt idx="937">
                  <c:v>145848</c:v>
                </c:pt>
                <c:pt idx="938">
                  <c:v>145976</c:v>
                </c:pt>
                <c:pt idx="939">
                  <c:v>146173</c:v>
                </c:pt>
                <c:pt idx="940">
                  <c:v>146389</c:v>
                </c:pt>
                <c:pt idx="941">
                  <c:v>146588</c:v>
                </c:pt>
                <c:pt idx="942">
                  <c:v>146772</c:v>
                </c:pt>
                <c:pt idx="943">
                  <c:v>146907</c:v>
                </c:pt>
                <c:pt idx="944">
                  <c:v>146999</c:v>
                </c:pt>
                <c:pt idx="945">
                  <c:v>147146</c:v>
                </c:pt>
                <c:pt idx="946">
                  <c:v>147375</c:v>
                </c:pt>
                <c:pt idx="947">
                  <c:v>147521</c:v>
                </c:pt>
                <c:pt idx="948">
                  <c:v>147667</c:v>
                </c:pt>
                <c:pt idx="949">
                  <c:v>148054</c:v>
                </c:pt>
                <c:pt idx="950">
                  <c:v>148280</c:v>
                </c:pt>
                <c:pt idx="951">
                  <c:v>148426</c:v>
                </c:pt>
                <c:pt idx="952">
                  <c:v>148755</c:v>
                </c:pt>
                <c:pt idx="953">
                  <c:v>148968</c:v>
                </c:pt>
                <c:pt idx="954">
                  <c:v>149023</c:v>
                </c:pt>
                <c:pt idx="955">
                  <c:v>149274</c:v>
                </c:pt>
                <c:pt idx="956">
                  <c:v>149361</c:v>
                </c:pt>
                <c:pt idx="957">
                  <c:v>149525</c:v>
                </c:pt>
                <c:pt idx="958">
                  <c:v>149622</c:v>
                </c:pt>
                <c:pt idx="959">
                  <c:v>149804</c:v>
                </c:pt>
                <c:pt idx="960">
                  <c:v>150062</c:v>
                </c:pt>
                <c:pt idx="961">
                  <c:v>150067</c:v>
                </c:pt>
                <c:pt idx="962">
                  <c:v>150294</c:v>
                </c:pt>
                <c:pt idx="963">
                  <c:v>150602</c:v>
                </c:pt>
                <c:pt idx="964">
                  <c:v>150640</c:v>
                </c:pt>
                <c:pt idx="965">
                  <c:v>150844</c:v>
                </c:pt>
                <c:pt idx="966">
                  <c:v>150934</c:v>
                </c:pt>
                <c:pt idx="967">
                  <c:v>151155</c:v>
                </c:pt>
                <c:pt idx="968">
                  <c:v>151358</c:v>
                </c:pt>
                <c:pt idx="969">
                  <c:v>151458</c:v>
                </c:pt>
                <c:pt idx="970">
                  <c:v>151666</c:v>
                </c:pt>
                <c:pt idx="971">
                  <c:v>151792</c:v>
                </c:pt>
                <c:pt idx="972">
                  <c:v>152045</c:v>
                </c:pt>
                <c:pt idx="973">
                  <c:v>152309</c:v>
                </c:pt>
                <c:pt idx="974">
                  <c:v>150898</c:v>
                </c:pt>
                <c:pt idx="975">
                  <c:v>130421</c:v>
                </c:pt>
                <c:pt idx="976">
                  <c:v>133040</c:v>
                </c:pt>
                <c:pt idx="977">
                  <c:v>137655</c:v>
                </c:pt>
                <c:pt idx="978">
                  <c:v>139240</c:v>
                </c:pt>
                <c:pt idx="979">
                  <c:v>140774</c:v>
                </c:pt>
                <c:pt idx="980">
                  <c:v>141820</c:v>
                </c:pt>
                <c:pt idx="981">
                  <c:v>142493</c:v>
                </c:pt>
                <c:pt idx="982">
                  <c:v>142761</c:v>
                </c:pt>
                <c:pt idx="983">
                  <c:v>142518</c:v>
                </c:pt>
                <c:pt idx="984">
                  <c:v>142916</c:v>
                </c:pt>
                <c:pt idx="985">
                  <c:v>143443</c:v>
                </c:pt>
                <c:pt idx="986">
                  <c:v>144274</c:v>
                </c:pt>
                <c:pt idx="987">
                  <c:v>144593</c:v>
                </c:pt>
                <c:pt idx="988">
                  <c:v>145044</c:v>
                </c:pt>
                <c:pt idx="989">
                  <c:v>145822</c:v>
                </c:pt>
                <c:pt idx="990">
                  <c:v>146761</c:v>
                </c:pt>
                <c:pt idx="991">
                  <c:v>147226</c:v>
                </c:pt>
                <c:pt idx="992">
                  <c:v>147706</c:v>
                </c:pt>
                <c:pt idx="993">
                  <c:v>148566</c:v>
                </c:pt>
                <c:pt idx="994">
                  <c:v>149197</c:v>
                </c:pt>
                <c:pt idx="995">
                  <c:v>149763</c:v>
                </c:pt>
                <c:pt idx="996">
                  <c:v>150014</c:v>
                </c:pt>
                <c:pt idx="997">
                  <c:v>150876</c:v>
                </c:pt>
                <c:pt idx="998">
                  <c:v>151370</c:v>
                </c:pt>
                <c:pt idx="999">
                  <c:v>151642</c:v>
                </c:pt>
                <c:pt idx="1000">
                  <c:v>151928</c:v>
                </c:pt>
                <c:pt idx="1001">
                  <c:v>152348</c:v>
                </c:pt>
                <c:pt idx="1002">
                  <c:v>153038</c:v>
                </c:pt>
                <c:pt idx="1003">
                  <c:v>153281</c:v>
                </c:pt>
                <c:pt idx="1004">
                  <c:v>153536</c:v>
                </c:pt>
                <c:pt idx="1005">
                  <c:v>153897</c:v>
                </c:pt>
                <c:pt idx="1006">
                  <c:v>154155</c:v>
                </c:pt>
                <c:pt idx="1007">
                  <c:v>154291</c:v>
                </c:pt>
                <c:pt idx="1008">
                  <c:v>154773</c:v>
                </c:pt>
                <c:pt idx="1009">
                  <c:v>155060</c:v>
                </c:pt>
                <c:pt idx="1010">
                  <c:v>155206</c:v>
                </c:pt>
                <c:pt idx="1011">
                  <c:v>155484</c:v>
                </c:pt>
                <c:pt idx="1012">
                  <c:v>155787</c:v>
                </c:pt>
                <c:pt idx="1013">
                  <c:v>156027</c:v>
                </c:pt>
                <c:pt idx="1014">
                  <c:v>156211</c:v>
                </c:pt>
                <c:pt idx="1015">
                  <c:v>156421</c:v>
                </c:pt>
                <c:pt idx="1016">
                  <c:v>156667</c:v>
                </c:pt>
                <c:pt idx="1017">
                  <c:v>156832</c:v>
                </c:pt>
                <c:pt idx="1018">
                  <c:v>157014</c:v>
                </c:pt>
                <c:pt idx="1019">
                  <c:v>157304</c:v>
                </c:pt>
                <c:pt idx="1020">
                  <c:v>157560</c:v>
                </c:pt>
                <c:pt idx="1021">
                  <c:v>157796</c:v>
                </c:pt>
                <c:pt idx="1022">
                  <c:v>158106</c:v>
                </c:pt>
                <c:pt idx="1023">
                  <c:v>158271</c:v>
                </c:pt>
                <c:pt idx="1024">
                  <c:v>158543</c:v>
                </c:pt>
                <c:pt idx="1025">
                  <c:v>158749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3E-44A5-9D51-787A43019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7452447"/>
        <c:axId val="1957452863"/>
      </c:lineChart>
      <c:dateAx>
        <c:axId val="195745244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452863"/>
        <c:crosses val="autoZero"/>
        <c:auto val="1"/>
        <c:lblOffset val="100"/>
        <c:baseTimeUnit val="days"/>
      </c:dateAx>
      <c:valAx>
        <c:axId val="195745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60000"/>
                  <a:lumOff val="40000"/>
                  <a:alpha val="30000"/>
                </a:schemeClr>
              </a:solidFill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45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NFP MoM%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NFP!$L$17</c:f>
              <c:strCache>
                <c:ptCount val="1"/>
                <c:pt idx="0">
                  <c:v>Probability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NFP!$K$18:$K$37</c:f>
              <c:strCache>
                <c:ptCount val="20"/>
                <c:pt idx="0">
                  <c:v>Less than -1.50%</c:v>
                </c:pt>
                <c:pt idx="1">
                  <c:v>-1.50% to -1.25%</c:v>
                </c:pt>
                <c:pt idx="2">
                  <c:v>-1.25% to -1.00%</c:v>
                </c:pt>
                <c:pt idx="3">
                  <c:v>-1.00% to -0.75%</c:v>
                </c:pt>
                <c:pt idx="4">
                  <c:v>-0.75% to -0.50%</c:v>
                </c:pt>
                <c:pt idx="5">
                  <c:v>-0.50% to -0.25%</c:v>
                </c:pt>
                <c:pt idx="6">
                  <c:v>-0.25% to 0.00%</c:v>
                </c:pt>
                <c:pt idx="7">
                  <c:v>0.00% to 0.25%</c:v>
                </c:pt>
                <c:pt idx="8">
                  <c:v>0.25% to 0.50%</c:v>
                </c:pt>
                <c:pt idx="9">
                  <c:v>0.50% to 0.75%</c:v>
                </c:pt>
                <c:pt idx="10">
                  <c:v>0.75% to 1.00%</c:v>
                </c:pt>
                <c:pt idx="11">
                  <c:v>1.00% to 1.25%</c:v>
                </c:pt>
                <c:pt idx="12">
                  <c:v>1.25% to 1.50%</c:v>
                </c:pt>
                <c:pt idx="13">
                  <c:v>1.50% to 1.75%</c:v>
                </c:pt>
                <c:pt idx="14">
                  <c:v>1.75% to 2.00%</c:v>
                </c:pt>
                <c:pt idx="15">
                  <c:v>2.00% to 2.25%</c:v>
                </c:pt>
                <c:pt idx="16">
                  <c:v>2.25% to 2.50%</c:v>
                </c:pt>
                <c:pt idx="17">
                  <c:v>2.50% to 2.75%</c:v>
                </c:pt>
                <c:pt idx="18">
                  <c:v>2.75% to 3.00%</c:v>
                </c:pt>
                <c:pt idx="19">
                  <c:v>Greater than 3.00%</c:v>
                </c:pt>
              </c:strCache>
            </c:strRef>
          </c:cat>
          <c:val>
            <c:numRef>
              <c:f>NFP!$L$18:$L$37</c:f>
              <c:numCache>
                <c:formatCode>0.00%</c:formatCode>
                <c:ptCount val="20"/>
                <c:pt idx="0">
                  <c:v>2.9268292682926829E-3</c:v>
                </c:pt>
                <c:pt idx="1">
                  <c:v>9.7560975609756097E-4</c:v>
                </c:pt>
                <c:pt idx="2">
                  <c:v>9.7560975609756097E-4</c:v>
                </c:pt>
                <c:pt idx="3">
                  <c:v>6.8292682926829268E-3</c:v>
                </c:pt>
                <c:pt idx="4">
                  <c:v>2.1463414634146343E-2</c:v>
                </c:pt>
                <c:pt idx="5">
                  <c:v>4.2926829268292686E-2</c:v>
                </c:pt>
                <c:pt idx="6">
                  <c:v>0.14146341463414633</c:v>
                </c:pt>
                <c:pt idx="7">
                  <c:v>0.4478048780487805</c:v>
                </c:pt>
                <c:pt idx="8">
                  <c:v>0.2302439024390244</c:v>
                </c:pt>
                <c:pt idx="9">
                  <c:v>5.5609756097560976E-2</c:v>
                </c:pt>
                <c:pt idx="10">
                  <c:v>1.3658536585365854E-2</c:v>
                </c:pt>
                <c:pt idx="11">
                  <c:v>1.7560975609756099E-2</c:v>
                </c:pt>
                <c:pt idx="12">
                  <c:v>7.8048780487804878E-3</c:v>
                </c:pt>
                <c:pt idx="13">
                  <c:v>2.9268292682926829E-3</c:v>
                </c:pt>
                <c:pt idx="14">
                  <c:v>1.9512195121951219E-3</c:v>
                </c:pt>
                <c:pt idx="15">
                  <c:v>1.9512195121951219E-3</c:v>
                </c:pt>
                <c:pt idx="16">
                  <c:v>9.7560975609756097E-4</c:v>
                </c:pt>
                <c:pt idx="17">
                  <c:v>0</c:v>
                </c:pt>
                <c:pt idx="18">
                  <c:v>0</c:v>
                </c:pt>
                <c:pt idx="19">
                  <c:v>9.7560975609756097E-4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FB-4686-9F61-6B8CE4B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9832799"/>
        <c:axId val="1509832319"/>
      </c:barChart>
      <c:catAx>
        <c:axId val="150983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9832319"/>
        <c:crosses val="autoZero"/>
        <c:auto val="1"/>
        <c:lblAlgn val="ctr"/>
        <c:lblOffset val="100"/>
        <c:noMultiLvlLbl val="0"/>
      </c:catAx>
      <c:valAx>
        <c:axId val="150983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>
                    <a:solidFill>
                      <a:schemeClr val="bg1"/>
                    </a:solidFill>
                  </a:rPr>
                  <a:t>Probability</a:t>
                </a:r>
              </a:p>
            </c:rich>
          </c:tx>
          <c:layout>
            <c:manualLayout>
              <c:xMode val="edge"/>
              <c:yMode val="edge"/>
              <c:x val="5.5140705766299506E-3"/>
              <c:y val="0.347378935787919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9832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NFP MoM%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NFP!$L$17</c:f>
              <c:strCache>
                <c:ptCount val="1"/>
                <c:pt idx="0">
                  <c:v>Probability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NFP!$R$18:$R$37</c:f>
              <c:strCache>
                <c:ptCount val="20"/>
                <c:pt idx="0">
                  <c:v>Less than -8.00%</c:v>
                </c:pt>
                <c:pt idx="1">
                  <c:v>-8.00% to -7.00%</c:v>
                </c:pt>
                <c:pt idx="2">
                  <c:v>-7.00% to -6.00%</c:v>
                </c:pt>
                <c:pt idx="3">
                  <c:v>-6.00% to -5.00%</c:v>
                </c:pt>
                <c:pt idx="4">
                  <c:v>-5.00% to -4.00%</c:v>
                </c:pt>
                <c:pt idx="5">
                  <c:v>-4.00% to -3.00%</c:v>
                </c:pt>
                <c:pt idx="6">
                  <c:v>-3.00% to -2.00%</c:v>
                </c:pt>
                <c:pt idx="7">
                  <c:v>-2.00% to -1.00%</c:v>
                </c:pt>
                <c:pt idx="8">
                  <c:v>-1.00% to 0.00%</c:v>
                </c:pt>
                <c:pt idx="9">
                  <c:v>0.00% to 1.00%</c:v>
                </c:pt>
                <c:pt idx="10">
                  <c:v>1.00% to 2.00%</c:v>
                </c:pt>
                <c:pt idx="11">
                  <c:v>2.00% to 3.00%</c:v>
                </c:pt>
                <c:pt idx="12">
                  <c:v>3.00% to 4.00%</c:v>
                </c:pt>
                <c:pt idx="13">
                  <c:v>4.00% to 5.00%</c:v>
                </c:pt>
                <c:pt idx="14">
                  <c:v>5.00% to 6.00%</c:v>
                </c:pt>
                <c:pt idx="15">
                  <c:v>6.00% to 7.00%</c:v>
                </c:pt>
                <c:pt idx="16">
                  <c:v>7.00% to 8.00%</c:v>
                </c:pt>
                <c:pt idx="17">
                  <c:v>8.00% to 9.00%</c:v>
                </c:pt>
                <c:pt idx="18">
                  <c:v>9.00% to 10.00%</c:v>
                </c:pt>
                <c:pt idx="19">
                  <c:v>Greater than 10.00%</c:v>
                </c:pt>
              </c:strCache>
            </c:strRef>
          </c:cat>
          <c:val>
            <c:numRef>
              <c:f>NFP!$S$18:$S$37</c:f>
              <c:numCache>
                <c:formatCode>0.00%</c:formatCode>
                <c:ptCount val="20"/>
                <c:pt idx="0">
                  <c:v>2.9585798816568047E-3</c:v>
                </c:pt>
                <c:pt idx="1">
                  <c:v>2.9585798816568047E-3</c:v>
                </c:pt>
                <c:pt idx="2">
                  <c:v>6.9033530571992107E-3</c:v>
                </c:pt>
                <c:pt idx="3">
                  <c:v>3.9447731755424065E-3</c:v>
                </c:pt>
                <c:pt idx="4">
                  <c:v>1.4792899408284023E-2</c:v>
                </c:pt>
                <c:pt idx="5">
                  <c:v>1.6765285996055226E-2</c:v>
                </c:pt>
                <c:pt idx="6">
                  <c:v>2.7613412228796843E-2</c:v>
                </c:pt>
                <c:pt idx="7">
                  <c:v>5.4240631163708086E-2</c:v>
                </c:pt>
                <c:pt idx="8">
                  <c:v>7.0019723865877709E-2</c:v>
                </c:pt>
                <c:pt idx="9">
                  <c:v>7.4950690335305714E-2</c:v>
                </c:pt>
                <c:pt idx="10">
                  <c:v>0.22386587771203156</c:v>
                </c:pt>
                <c:pt idx="11">
                  <c:v>0.19921104536489151</c:v>
                </c:pt>
                <c:pt idx="12">
                  <c:v>0.13116370808678501</c:v>
                </c:pt>
                <c:pt idx="13">
                  <c:v>7.6923076923076927E-2</c:v>
                </c:pt>
                <c:pt idx="14">
                  <c:v>4.142011834319527E-2</c:v>
                </c:pt>
                <c:pt idx="15">
                  <c:v>4.9309664694280079E-3</c:v>
                </c:pt>
                <c:pt idx="16">
                  <c:v>3.9447731755424065E-3</c:v>
                </c:pt>
                <c:pt idx="17">
                  <c:v>7.889546351084813E-3</c:v>
                </c:pt>
                <c:pt idx="18">
                  <c:v>1.282051282051282E-2</c:v>
                </c:pt>
                <c:pt idx="19">
                  <c:v>2.1696252465483234E-2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C0-4158-88ED-AD2E6C8C7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9832799"/>
        <c:axId val="1509832319"/>
      </c:barChart>
      <c:catAx>
        <c:axId val="150983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9832319"/>
        <c:crosses val="autoZero"/>
        <c:auto val="1"/>
        <c:lblAlgn val="ctr"/>
        <c:lblOffset val="100"/>
        <c:noMultiLvlLbl val="0"/>
      </c:catAx>
      <c:valAx>
        <c:axId val="1509832319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2">
                  <a:lumMod val="50000"/>
                </a:schemeClr>
              </a:solidFill>
              <a:prstDash val="solid"/>
              <a:miter lim="800000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>
                    <a:solidFill>
                      <a:schemeClr val="bg1"/>
                    </a:solidFill>
                  </a:rPr>
                  <a:t>Probability</a:t>
                </a:r>
              </a:p>
            </c:rich>
          </c:tx>
          <c:layout>
            <c:manualLayout>
              <c:xMode val="edge"/>
              <c:yMode val="edge"/>
              <c:x val="5.5140705766299506E-3"/>
              <c:y val="0.341335060351675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9832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NFP MoM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FF00"/>
            </a:solidFill>
            <a:ln w="19050">
              <a:noFill/>
            </a:ln>
            <a:effectLst/>
          </c:spPr>
          <c:invertIfNegative val="1"/>
          <c:cat>
            <c:numRef>
              <c:f>NFP!$A$3:$A$1027</c:f>
              <c:numCache>
                <c:formatCode>m/d/yyyy</c:formatCode>
                <c:ptCount val="1025"/>
                <c:pt idx="0">
                  <c:v>14246</c:v>
                </c:pt>
                <c:pt idx="1">
                  <c:v>14277</c:v>
                </c:pt>
                <c:pt idx="2">
                  <c:v>14305</c:v>
                </c:pt>
                <c:pt idx="3">
                  <c:v>14336</c:v>
                </c:pt>
                <c:pt idx="4">
                  <c:v>14366</c:v>
                </c:pt>
                <c:pt idx="5">
                  <c:v>14397</c:v>
                </c:pt>
                <c:pt idx="6">
                  <c:v>14427</c:v>
                </c:pt>
                <c:pt idx="7">
                  <c:v>14458</c:v>
                </c:pt>
                <c:pt idx="8">
                  <c:v>14489</c:v>
                </c:pt>
                <c:pt idx="9">
                  <c:v>14519</c:v>
                </c:pt>
                <c:pt idx="10">
                  <c:v>14550</c:v>
                </c:pt>
                <c:pt idx="11">
                  <c:v>14580</c:v>
                </c:pt>
                <c:pt idx="12">
                  <c:v>14611</c:v>
                </c:pt>
                <c:pt idx="13">
                  <c:v>14642</c:v>
                </c:pt>
                <c:pt idx="14">
                  <c:v>14671</c:v>
                </c:pt>
                <c:pt idx="15">
                  <c:v>14702</c:v>
                </c:pt>
                <c:pt idx="16">
                  <c:v>14732</c:v>
                </c:pt>
                <c:pt idx="17">
                  <c:v>14763</c:v>
                </c:pt>
                <c:pt idx="18">
                  <c:v>14793</c:v>
                </c:pt>
                <c:pt idx="19">
                  <c:v>14824</c:v>
                </c:pt>
                <c:pt idx="20">
                  <c:v>14855</c:v>
                </c:pt>
                <c:pt idx="21">
                  <c:v>14885</c:v>
                </c:pt>
                <c:pt idx="22">
                  <c:v>14916</c:v>
                </c:pt>
                <c:pt idx="23">
                  <c:v>14946</c:v>
                </c:pt>
                <c:pt idx="24">
                  <c:v>14977</c:v>
                </c:pt>
                <c:pt idx="25">
                  <c:v>15008</c:v>
                </c:pt>
                <c:pt idx="26">
                  <c:v>15036</c:v>
                </c:pt>
                <c:pt idx="27">
                  <c:v>15067</c:v>
                </c:pt>
                <c:pt idx="28">
                  <c:v>15097</c:v>
                </c:pt>
                <c:pt idx="29">
                  <c:v>15128</c:v>
                </c:pt>
                <c:pt idx="30">
                  <c:v>15158</c:v>
                </c:pt>
                <c:pt idx="31">
                  <c:v>15189</c:v>
                </c:pt>
                <c:pt idx="32">
                  <c:v>15220</c:v>
                </c:pt>
                <c:pt idx="33">
                  <c:v>15250</c:v>
                </c:pt>
                <c:pt idx="34">
                  <c:v>15281</c:v>
                </c:pt>
                <c:pt idx="35">
                  <c:v>15311</c:v>
                </c:pt>
                <c:pt idx="36">
                  <c:v>15342</c:v>
                </c:pt>
                <c:pt idx="37">
                  <c:v>15373</c:v>
                </c:pt>
                <c:pt idx="38">
                  <c:v>15401</c:v>
                </c:pt>
                <c:pt idx="39">
                  <c:v>15432</c:v>
                </c:pt>
                <c:pt idx="40">
                  <c:v>15462</c:v>
                </c:pt>
                <c:pt idx="41">
                  <c:v>15493</c:v>
                </c:pt>
                <c:pt idx="42">
                  <c:v>15523</c:v>
                </c:pt>
                <c:pt idx="43">
                  <c:v>15554</c:v>
                </c:pt>
                <c:pt idx="44">
                  <c:v>15585</c:v>
                </c:pt>
                <c:pt idx="45">
                  <c:v>15615</c:v>
                </c:pt>
                <c:pt idx="46">
                  <c:v>15646</c:v>
                </c:pt>
                <c:pt idx="47">
                  <c:v>15676</c:v>
                </c:pt>
                <c:pt idx="48">
                  <c:v>15707</c:v>
                </c:pt>
                <c:pt idx="49">
                  <c:v>15738</c:v>
                </c:pt>
                <c:pt idx="50">
                  <c:v>15766</c:v>
                </c:pt>
                <c:pt idx="51">
                  <c:v>15797</c:v>
                </c:pt>
                <c:pt idx="52">
                  <c:v>15827</c:v>
                </c:pt>
                <c:pt idx="53">
                  <c:v>15858</c:v>
                </c:pt>
                <c:pt idx="54">
                  <c:v>15888</c:v>
                </c:pt>
                <c:pt idx="55">
                  <c:v>15919</c:v>
                </c:pt>
                <c:pt idx="56">
                  <c:v>15950</c:v>
                </c:pt>
                <c:pt idx="57">
                  <c:v>15980</c:v>
                </c:pt>
                <c:pt idx="58">
                  <c:v>16011</c:v>
                </c:pt>
                <c:pt idx="59">
                  <c:v>16041</c:v>
                </c:pt>
                <c:pt idx="60">
                  <c:v>16072</c:v>
                </c:pt>
                <c:pt idx="61">
                  <c:v>16103</c:v>
                </c:pt>
                <c:pt idx="62">
                  <c:v>16132</c:v>
                </c:pt>
                <c:pt idx="63">
                  <c:v>16163</c:v>
                </c:pt>
                <c:pt idx="64">
                  <c:v>16193</c:v>
                </c:pt>
                <c:pt idx="65">
                  <c:v>16224</c:v>
                </c:pt>
                <c:pt idx="66">
                  <c:v>16254</c:v>
                </c:pt>
                <c:pt idx="67">
                  <c:v>16285</c:v>
                </c:pt>
                <c:pt idx="68">
                  <c:v>16316</c:v>
                </c:pt>
                <c:pt idx="69">
                  <c:v>16346</c:v>
                </c:pt>
                <c:pt idx="70">
                  <c:v>16377</c:v>
                </c:pt>
                <c:pt idx="71">
                  <c:v>16407</c:v>
                </c:pt>
                <c:pt idx="72">
                  <c:v>16438</c:v>
                </c:pt>
                <c:pt idx="73">
                  <c:v>16469</c:v>
                </c:pt>
                <c:pt idx="74">
                  <c:v>16497</c:v>
                </c:pt>
                <c:pt idx="75">
                  <c:v>16528</c:v>
                </c:pt>
                <c:pt idx="76">
                  <c:v>16558</c:v>
                </c:pt>
                <c:pt idx="77">
                  <c:v>16589</c:v>
                </c:pt>
                <c:pt idx="78">
                  <c:v>16619</c:v>
                </c:pt>
                <c:pt idx="79">
                  <c:v>16650</c:v>
                </c:pt>
                <c:pt idx="80">
                  <c:v>16681</c:v>
                </c:pt>
                <c:pt idx="81">
                  <c:v>16711</c:v>
                </c:pt>
                <c:pt idx="82">
                  <c:v>16742</c:v>
                </c:pt>
                <c:pt idx="83">
                  <c:v>16772</c:v>
                </c:pt>
                <c:pt idx="84">
                  <c:v>16803</c:v>
                </c:pt>
                <c:pt idx="85">
                  <c:v>16834</c:v>
                </c:pt>
                <c:pt idx="86">
                  <c:v>16862</c:v>
                </c:pt>
                <c:pt idx="87">
                  <c:v>16893</c:v>
                </c:pt>
                <c:pt idx="88">
                  <c:v>16923</c:v>
                </c:pt>
                <c:pt idx="89">
                  <c:v>16954</c:v>
                </c:pt>
                <c:pt idx="90">
                  <c:v>16984</c:v>
                </c:pt>
                <c:pt idx="91">
                  <c:v>17015</c:v>
                </c:pt>
                <c:pt idx="92">
                  <c:v>17046</c:v>
                </c:pt>
                <c:pt idx="93">
                  <c:v>17076</c:v>
                </c:pt>
                <c:pt idx="94">
                  <c:v>17107</c:v>
                </c:pt>
                <c:pt idx="95">
                  <c:v>17137</c:v>
                </c:pt>
                <c:pt idx="96">
                  <c:v>17168</c:v>
                </c:pt>
                <c:pt idx="97">
                  <c:v>17199</c:v>
                </c:pt>
                <c:pt idx="98">
                  <c:v>17227</c:v>
                </c:pt>
                <c:pt idx="99">
                  <c:v>17258</c:v>
                </c:pt>
                <c:pt idx="100">
                  <c:v>17288</c:v>
                </c:pt>
                <c:pt idx="101">
                  <c:v>17319</c:v>
                </c:pt>
                <c:pt idx="102">
                  <c:v>17349</c:v>
                </c:pt>
                <c:pt idx="103">
                  <c:v>17380</c:v>
                </c:pt>
                <c:pt idx="104">
                  <c:v>17411</c:v>
                </c:pt>
                <c:pt idx="105">
                  <c:v>17441</c:v>
                </c:pt>
                <c:pt idx="106">
                  <c:v>17472</c:v>
                </c:pt>
                <c:pt idx="107">
                  <c:v>17502</c:v>
                </c:pt>
                <c:pt idx="108">
                  <c:v>17533</c:v>
                </c:pt>
                <c:pt idx="109">
                  <c:v>17564</c:v>
                </c:pt>
                <c:pt idx="110">
                  <c:v>17593</c:v>
                </c:pt>
                <c:pt idx="111">
                  <c:v>17624</c:v>
                </c:pt>
                <c:pt idx="112">
                  <c:v>17654</c:v>
                </c:pt>
                <c:pt idx="113">
                  <c:v>17685</c:v>
                </c:pt>
                <c:pt idx="114">
                  <c:v>17715</c:v>
                </c:pt>
                <c:pt idx="115">
                  <c:v>17746</c:v>
                </c:pt>
                <c:pt idx="116">
                  <c:v>17777</c:v>
                </c:pt>
                <c:pt idx="117">
                  <c:v>17807</c:v>
                </c:pt>
                <c:pt idx="118">
                  <c:v>17838</c:v>
                </c:pt>
                <c:pt idx="119">
                  <c:v>17868</c:v>
                </c:pt>
                <c:pt idx="120">
                  <c:v>17899</c:v>
                </c:pt>
                <c:pt idx="121">
                  <c:v>17930</c:v>
                </c:pt>
                <c:pt idx="122">
                  <c:v>17958</c:v>
                </c:pt>
                <c:pt idx="123">
                  <c:v>17989</c:v>
                </c:pt>
                <c:pt idx="124">
                  <c:v>18019</c:v>
                </c:pt>
                <c:pt idx="125">
                  <c:v>18050</c:v>
                </c:pt>
                <c:pt idx="126">
                  <c:v>18080</c:v>
                </c:pt>
                <c:pt idx="127">
                  <c:v>18111</c:v>
                </c:pt>
                <c:pt idx="128">
                  <c:v>18142</c:v>
                </c:pt>
                <c:pt idx="129">
                  <c:v>18172</c:v>
                </c:pt>
                <c:pt idx="130">
                  <c:v>18203</c:v>
                </c:pt>
                <c:pt idx="131">
                  <c:v>18233</c:v>
                </c:pt>
                <c:pt idx="132">
                  <c:v>18264</c:v>
                </c:pt>
                <c:pt idx="133">
                  <c:v>18295</c:v>
                </c:pt>
                <c:pt idx="134">
                  <c:v>18323</c:v>
                </c:pt>
                <c:pt idx="135">
                  <c:v>18354</c:v>
                </c:pt>
                <c:pt idx="136">
                  <c:v>18384</c:v>
                </c:pt>
                <c:pt idx="137">
                  <c:v>18415</c:v>
                </c:pt>
                <c:pt idx="138">
                  <c:v>18445</c:v>
                </c:pt>
                <c:pt idx="139">
                  <c:v>18476</c:v>
                </c:pt>
                <c:pt idx="140">
                  <c:v>18507</c:v>
                </c:pt>
                <c:pt idx="141">
                  <c:v>18537</c:v>
                </c:pt>
                <c:pt idx="142">
                  <c:v>18568</c:v>
                </c:pt>
                <c:pt idx="143">
                  <c:v>18598</c:v>
                </c:pt>
                <c:pt idx="144">
                  <c:v>18629</c:v>
                </c:pt>
                <c:pt idx="145">
                  <c:v>18660</c:v>
                </c:pt>
                <c:pt idx="146">
                  <c:v>18688</c:v>
                </c:pt>
                <c:pt idx="147">
                  <c:v>18719</c:v>
                </c:pt>
                <c:pt idx="148">
                  <c:v>18749</c:v>
                </c:pt>
                <c:pt idx="149">
                  <c:v>18780</c:v>
                </c:pt>
                <c:pt idx="150">
                  <c:v>18810</c:v>
                </c:pt>
                <c:pt idx="151">
                  <c:v>18841</c:v>
                </c:pt>
                <c:pt idx="152">
                  <c:v>18872</c:v>
                </c:pt>
                <c:pt idx="153">
                  <c:v>18902</c:v>
                </c:pt>
                <c:pt idx="154">
                  <c:v>18933</c:v>
                </c:pt>
                <c:pt idx="155">
                  <c:v>18963</c:v>
                </c:pt>
                <c:pt idx="156">
                  <c:v>18994</c:v>
                </c:pt>
                <c:pt idx="157">
                  <c:v>19025</c:v>
                </c:pt>
                <c:pt idx="158">
                  <c:v>19054</c:v>
                </c:pt>
                <c:pt idx="159">
                  <c:v>19085</c:v>
                </c:pt>
                <c:pt idx="160">
                  <c:v>19115</c:v>
                </c:pt>
                <c:pt idx="161">
                  <c:v>19146</c:v>
                </c:pt>
                <c:pt idx="162">
                  <c:v>19176</c:v>
                </c:pt>
                <c:pt idx="163">
                  <c:v>19207</c:v>
                </c:pt>
                <c:pt idx="164">
                  <c:v>19238</c:v>
                </c:pt>
                <c:pt idx="165">
                  <c:v>19268</c:v>
                </c:pt>
                <c:pt idx="166">
                  <c:v>19299</c:v>
                </c:pt>
                <c:pt idx="167">
                  <c:v>19329</c:v>
                </c:pt>
                <c:pt idx="168">
                  <c:v>19360</c:v>
                </c:pt>
                <c:pt idx="169">
                  <c:v>19391</c:v>
                </c:pt>
                <c:pt idx="170">
                  <c:v>19419</c:v>
                </c:pt>
                <c:pt idx="171">
                  <c:v>19450</c:v>
                </c:pt>
                <c:pt idx="172">
                  <c:v>19480</c:v>
                </c:pt>
                <c:pt idx="173">
                  <c:v>19511</c:v>
                </c:pt>
                <c:pt idx="174">
                  <c:v>19541</c:v>
                </c:pt>
                <c:pt idx="175">
                  <c:v>19572</c:v>
                </c:pt>
                <c:pt idx="176">
                  <c:v>19603</c:v>
                </c:pt>
                <c:pt idx="177">
                  <c:v>19633</c:v>
                </c:pt>
                <c:pt idx="178">
                  <c:v>19664</c:v>
                </c:pt>
                <c:pt idx="179">
                  <c:v>19694</c:v>
                </c:pt>
                <c:pt idx="180">
                  <c:v>19725</c:v>
                </c:pt>
                <c:pt idx="181">
                  <c:v>19756</c:v>
                </c:pt>
                <c:pt idx="182">
                  <c:v>19784</c:v>
                </c:pt>
                <c:pt idx="183">
                  <c:v>19815</c:v>
                </c:pt>
                <c:pt idx="184">
                  <c:v>19845</c:v>
                </c:pt>
                <c:pt idx="185">
                  <c:v>19876</c:v>
                </c:pt>
                <c:pt idx="186">
                  <c:v>19906</c:v>
                </c:pt>
                <c:pt idx="187">
                  <c:v>19937</c:v>
                </c:pt>
                <c:pt idx="188">
                  <c:v>19968</c:v>
                </c:pt>
                <c:pt idx="189">
                  <c:v>19998</c:v>
                </c:pt>
                <c:pt idx="190">
                  <c:v>20029</c:v>
                </c:pt>
                <c:pt idx="191">
                  <c:v>20059</c:v>
                </c:pt>
                <c:pt idx="192">
                  <c:v>20090</c:v>
                </c:pt>
                <c:pt idx="193">
                  <c:v>20121</c:v>
                </c:pt>
                <c:pt idx="194">
                  <c:v>20149</c:v>
                </c:pt>
                <c:pt idx="195">
                  <c:v>20180</c:v>
                </c:pt>
                <c:pt idx="196">
                  <c:v>20210</c:v>
                </c:pt>
                <c:pt idx="197">
                  <c:v>20241</c:v>
                </c:pt>
                <c:pt idx="198">
                  <c:v>20271</c:v>
                </c:pt>
                <c:pt idx="199">
                  <c:v>20302</c:v>
                </c:pt>
                <c:pt idx="200">
                  <c:v>20333</c:v>
                </c:pt>
                <c:pt idx="201">
                  <c:v>20363</c:v>
                </c:pt>
                <c:pt idx="202">
                  <c:v>20394</c:v>
                </c:pt>
                <c:pt idx="203">
                  <c:v>20424</c:v>
                </c:pt>
                <c:pt idx="204">
                  <c:v>20455</c:v>
                </c:pt>
                <c:pt idx="205">
                  <c:v>20486</c:v>
                </c:pt>
                <c:pt idx="206">
                  <c:v>20515</c:v>
                </c:pt>
                <c:pt idx="207">
                  <c:v>20546</c:v>
                </c:pt>
                <c:pt idx="208">
                  <c:v>20576</c:v>
                </c:pt>
                <c:pt idx="209">
                  <c:v>20607</c:v>
                </c:pt>
                <c:pt idx="210">
                  <c:v>20637</c:v>
                </c:pt>
                <c:pt idx="211">
                  <c:v>20668</c:v>
                </c:pt>
                <c:pt idx="212">
                  <c:v>20699</c:v>
                </c:pt>
                <c:pt idx="213">
                  <c:v>20729</c:v>
                </c:pt>
                <c:pt idx="214">
                  <c:v>20760</c:v>
                </c:pt>
                <c:pt idx="215">
                  <c:v>20790</c:v>
                </c:pt>
                <c:pt idx="216">
                  <c:v>20821</c:v>
                </c:pt>
                <c:pt idx="217">
                  <c:v>20852</c:v>
                </c:pt>
                <c:pt idx="218">
                  <c:v>20880</c:v>
                </c:pt>
                <c:pt idx="219">
                  <c:v>20911</c:v>
                </c:pt>
                <c:pt idx="220">
                  <c:v>20941</c:v>
                </c:pt>
                <c:pt idx="221">
                  <c:v>20972</c:v>
                </c:pt>
                <c:pt idx="222">
                  <c:v>21002</c:v>
                </c:pt>
                <c:pt idx="223">
                  <c:v>21033</c:v>
                </c:pt>
                <c:pt idx="224">
                  <c:v>21064</c:v>
                </c:pt>
                <c:pt idx="225">
                  <c:v>21094</c:v>
                </c:pt>
                <c:pt idx="226">
                  <c:v>21125</c:v>
                </c:pt>
                <c:pt idx="227">
                  <c:v>21155</c:v>
                </c:pt>
                <c:pt idx="228">
                  <c:v>21186</c:v>
                </c:pt>
                <c:pt idx="229">
                  <c:v>21217</c:v>
                </c:pt>
                <c:pt idx="230">
                  <c:v>21245</c:v>
                </c:pt>
                <c:pt idx="231">
                  <c:v>21276</c:v>
                </c:pt>
                <c:pt idx="232">
                  <c:v>21306</c:v>
                </c:pt>
                <c:pt idx="233">
                  <c:v>21337</c:v>
                </c:pt>
                <c:pt idx="234">
                  <c:v>21367</c:v>
                </c:pt>
                <c:pt idx="235">
                  <c:v>21398</c:v>
                </c:pt>
                <c:pt idx="236">
                  <c:v>21429</c:v>
                </c:pt>
                <c:pt idx="237">
                  <c:v>21459</c:v>
                </c:pt>
                <c:pt idx="238">
                  <c:v>21490</c:v>
                </c:pt>
                <c:pt idx="239">
                  <c:v>21520</c:v>
                </c:pt>
                <c:pt idx="240">
                  <c:v>21551</c:v>
                </c:pt>
                <c:pt idx="241">
                  <c:v>21582</c:v>
                </c:pt>
                <c:pt idx="242">
                  <c:v>21610</c:v>
                </c:pt>
                <c:pt idx="243">
                  <c:v>21641</c:v>
                </c:pt>
                <c:pt idx="244">
                  <c:v>21671</c:v>
                </c:pt>
                <c:pt idx="245">
                  <c:v>21702</c:v>
                </c:pt>
                <c:pt idx="246">
                  <c:v>21732</c:v>
                </c:pt>
                <c:pt idx="247">
                  <c:v>21763</c:v>
                </c:pt>
                <c:pt idx="248">
                  <c:v>21794</c:v>
                </c:pt>
                <c:pt idx="249">
                  <c:v>21824</c:v>
                </c:pt>
                <c:pt idx="250">
                  <c:v>21855</c:v>
                </c:pt>
                <c:pt idx="251">
                  <c:v>21885</c:v>
                </c:pt>
                <c:pt idx="252">
                  <c:v>21916</c:v>
                </c:pt>
                <c:pt idx="253">
                  <c:v>21947</c:v>
                </c:pt>
                <c:pt idx="254">
                  <c:v>21976</c:v>
                </c:pt>
                <c:pt idx="255">
                  <c:v>22007</c:v>
                </c:pt>
                <c:pt idx="256">
                  <c:v>22037</c:v>
                </c:pt>
                <c:pt idx="257">
                  <c:v>22068</c:v>
                </c:pt>
                <c:pt idx="258">
                  <c:v>22098</c:v>
                </c:pt>
                <c:pt idx="259">
                  <c:v>22129</c:v>
                </c:pt>
                <c:pt idx="260">
                  <c:v>22160</c:v>
                </c:pt>
                <c:pt idx="261">
                  <c:v>22190</c:v>
                </c:pt>
                <c:pt idx="262">
                  <c:v>22221</c:v>
                </c:pt>
                <c:pt idx="263">
                  <c:v>22251</c:v>
                </c:pt>
                <c:pt idx="264">
                  <c:v>22282</c:v>
                </c:pt>
                <c:pt idx="265">
                  <c:v>22313</c:v>
                </c:pt>
                <c:pt idx="266">
                  <c:v>22341</c:v>
                </c:pt>
                <c:pt idx="267">
                  <c:v>22372</c:v>
                </c:pt>
                <c:pt idx="268">
                  <c:v>22402</c:v>
                </c:pt>
                <c:pt idx="269">
                  <c:v>22433</c:v>
                </c:pt>
                <c:pt idx="270">
                  <c:v>22463</c:v>
                </c:pt>
                <c:pt idx="271">
                  <c:v>22494</c:v>
                </c:pt>
                <c:pt idx="272">
                  <c:v>22525</c:v>
                </c:pt>
                <c:pt idx="273">
                  <c:v>22555</c:v>
                </c:pt>
                <c:pt idx="274">
                  <c:v>22586</c:v>
                </c:pt>
                <c:pt idx="275">
                  <c:v>22616</c:v>
                </c:pt>
                <c:pt idx="276">
                  <c:v>22647</c:v>
                </c:pt>
                <c:pt idx="277">
                  <c:v>22678</c:v>
                </c:pt>
                <c:pt idx="278">
                  <c:v>22706</c:v>
                </c:pt>
                <c:pt idx="279">
                  <c:v>22737</c:v>
                </c:pt>
                <c:pt idx="280">
                  <c:v>22767</c:v>
                </c:pt>
                <c:pt idx="281">
                  <c:v>22798</c:v>
                </c:pt>
                <c:pt idx="282">
                  <c:v>22828</c:v>
                </c:pt>
                <c:pt idx="283">
                  <c:v>22859</c:v>
                </c:pt>
                <c:pt idx="284">
                  <c:v>22890</c:v>
                </c:pt>
                <c:pt idx="285">
                  <c:v>22920</c:v>
                </c:pt>
                <c:pt idx="286">
                  <c:v>22951</c:v>
                </c:pt>
                <c:pt idx="287">
                  <c:v>22981</c:v>
                </c:pt>
                <c:pt idx="288">
                  <c:v>23012</c:v>
                </c:pt>
                <c:pt idx="289">
                  <c:v>23043</c:v>
                </c:pt>
                <c:pt idx="290">
                  <c:v>23071</c:v>
                </c:pt>
                <c:pt idx="291">
                  <c:v>23102</c:v>
                </c:pt>
                <c:pt idx="292">
                  <c:v>23132</c:v>
                </c:pt>
                <c:pt idx="293">
                  <c:v>23163</c:v>
                </c:pt>
                <c:pt idx="294">
                  <c:v>23193</c:v>
                </c:pt>
                <c:pt idx="295">
                  <c:v>23224</c:v>
                </c:pt>
                <c:pt idx="296">
                  <c:v>23255</c:v>
                </c:pt>
                <c:pt idx="297">
                  <c:v>23285</c:v>
                </c:pt>
                <c:pt idx="298">
                  <c:v>23316</c:v>
                </c:pt>
                <c:pt idx="299">
                  <c:v>23346</c:v>
                </c:pt>
                <c:pt idx="300">
                  <c:v>23377</c:v>
                </c:pt>
                <c:pt idx="301">
                  <c:v>23408</c:v>
                </c:pt>
                <c:pt idx="302">
                  <c:v>23437</c:v>
                </c:pt>
                <c:pt idx="303">
                  <c:v>23468</c:v>
                </c:pt>
                <c:pt idx="304">
                  <c:v>23498</c:v>
                </c:pt>
                <c:pt idx="305">
                  <c:v>23529</c:v>
                </c:pt>
                <c:pt idx="306">
                  <c:v>23559</c:v>
                </c:pt>
                <c:pt idx="307">
                  <c:v>23590</c:v>
                </c:pt>
                <c:pt idx="308">
                  <c:v>23621</c:v>
                </c:pt>
                <c:pt idx="309">
                  <c:v>23651</c:v>
                </c:pt>
                <c:pt idx="310">
                  <c:v>23682</c:v>
                </c:pt>
                <c:pt idx="311">
                  <c:v>23712</c:v>
                </c:pt>
                <c:pt idx="312">
                  <c:v>23743</c:v>
                </c:pt>
                <c:pt idx="313">
                  <c:v>23774</c:v>
                </c:pt>
                <c:pt idx="314">
                  <c:v>23802</c:v>
                </c:pt>
                <c:pt idx="315">
                  <c:v>23833</c:v>
                </c:pt>
                <c:pt idx="316">
                  <c:v>23863</c:v>
                </c:pt>
                <c:pt idx="317">
                  <c:v>23894</c:v>
                </c:pt>
                <c:pt idx="318">
                  <c:v>23924</c:v>
                </c:pt>
                <c:pt idx="319">
                  <c:v>23955</c:v>
                </c:pt>
                <c:pt idx="320">
                  <c:v>23986</c:v>
                </c:pt>
                <c:pt idx="321">
                  <c:v>24016</c:v>
                </c:pt>
                <c:pt idx="322">
                  <c:v>24047</c:v>
                </c:pt>
                <c:pt idx="323">
                  <c:v>24077</c:v>
                </c:pt>
                <c:pt idx="324">
                  <c:v>24108</c:v>
                </c:pt>
                <c:pt idx="325">
                  <c:v>24139</c:v>
                </c:pt>
                <c:pt idx="326">
                  <c:v>24167</c:v>
                </c:pt>
                <c:pt idx="327">
                  <c:v>24198</c:v>
                </c:pt>
                <c:pt idx="328">
                  <c:v>24228</c:v>
                </c:pt>
                <c:pt idx="329">
                  <c:v>24259</c:v>
                </c:pt>
                <c:pt idx="330">
                  <c:v>24289</c:v>
                </c:pt>
                <c:pt idx="331">
                  <c:v>24320</c:v>
                </c:pt>
                <c:pt idx="332">
                  <c:v>24351</c:v>
                </c:pt>
                <c:pt idx="333">
                  <c:v>24381</c:v>
                </c:pt>
                <c:pt idx="334">
                  <c:v>24412</c:v>
                </c:pt>
                <c:pt idx="335">
                  <c:v>24442</c:v>
                </c:pt>
                <c:pt idx="336">
                  <c:v>24473</c:v>
                </c:pt>
                <c:pt idx="337">
                  <c:v>24504</c:v>
                </c:pt>
                <c:pt idx="338">
                  <c:v>24532</c:v>
                </c:pt>
                <c:pt idx="339">
                  <c:v>24563</c:v>
                </c:pt>
                <c:pt idx="340">
                  <c:v>24593</c:v>
                </c:pt>
                <c:pt idx="341">
                  <c:v>24624</c:v>
                </c:pt>
                <c:pt idx="342">
                  <c:v>24654</c:v>
                </c:pt>
                <c:pt idx="343">
                  <c:v>24685</c:v>
                </c:pt>
                <c:pt idx="344">
                  <c:v>24716</c:v>
                </c:pt>
                <c:pt idx="345">
                  <c:v>24746</c:v>
                </c:pt>
                <c:pt idx="346">
                  <c:v>24777</c:v>
                </c:pt>
                <c:pt idx="347">
                  <c:v>24807</c:v>
                </c:pt>
                <c:pt idx="348">
                  <c:v>24838</c:v>
                </c:pt>
                <c:pt idx="349">
                  <c:v>24869</c:v>
                </c:pt>
                <c:pt idx="350">
                  <c:v>24898</c:v>
                </c:pt>
                <c:pt idx="351">
                  <c:v>24929</c:v>
                </c:pt>
                <c:pt idx="352">
                  <c:v>24959</c:v>
                </c:pt>
                <c:pt idx="353">
                  <c:v>24990</c:v>
                </c:pt>
                <c:pt idx="354">
                  <c:v>25020</c:v>
                </c:pt>
                <c:pt idx="355">
                  <c:v>25051</c:v>
                </c:pt>
                <c:pt idx="356">
                  <c:v>25082</c:v>
                </c:pt>
                <c:pt idx="357">
                  <c:v>25112</c:v>
                </c:pt>
                <c:pt idx="358">
                  <c:v>25143</c:v>
                </c:pt>
                <c:pt idx="359">
                  <c:v>25173</c:v>
                </c:pt>
                <c:pt idx="360">
                  <c:v>25204</c:v>
                </c:pt>
                <c:pt idx="361">
                  <c:v>25235</c:v>
                </c:pt>
                <c:pt idx="362">
                  <c:v>25263</c:v>
                </c:pt>
                <c:pt idx="363">
                  <c:v>25294</c:v>
                </c:pt>
                <c:pt idx="364">
                  <c:v>25324</c:v>
                </c:pt>
                <c:pt idx="365">
                  <c:v>25355</c:v>
                </c:pt>
                <c:pt idx="366">
                  <c:v>25385</c:v>
                </c:pt>
                <c:pt idx="367">
                  <c:v>25416</c:v>
                </c:pt>
                <c:pt idx="368">
                  <c:v>25447</c:v>
                </c:pt>
                <c:pt idx="369">
                  <c:v>25477</c:v>
                </c:pt>
                <c:pt idx="370">
                  <c:v>25508</c:v>
                </c:pt>
                <c:pt idx="371">
                  <c:v>25538</c:v>
                </c:pt>
                <c:pt idx="372">
                  <c:v>25569</c:v>
                </c:pt>
                <c:pt idx="373">
                  <c:v>25600</c:v>
                </c:pt>
                <c:pt idx="374">
                  <c:v>25628</c:v>
                </c:pt>
                <c:pt idx="375">
                  <c:v>25659</c:v>
                </c:pt>
                <c:pt idx="376">
                  <c:v>25689</c:v>
                </c:pt>
                <c:pt idx="377">
                  <c:v>25720</c:v>
                </c:pt>
                <c:pt idx="378">
                  <c:v>25750</c:v>
                </c:pt>
                <c:pt idx="379">
                  <c:v>25781</c:v>
                </c:pt>
                <c:pt idx="380">
                  <c:v>25812</c:v>
                </c:pt>
                <c:pt idx="381">
                  <c:v>25842</c:v>
                </c:pt>
                <c:pt idx="382">
                  <c:v>25873</c:v>
                </c:pt>
                <c:pt idx="383">
                  <c:v>25903</c:v>
                </c:pt>
                <c:pt idx="384">
                  <c:v>25934</c:v>
                </c:pt>
                <c:pt idx="385">
                  <c:v>25965</c:v>
                </c:pt>
                <c:pt idx="386">
                  <c:v>25993</c:v>
                </c:pt>
                <c:pt idx="387">
                  <c:v>26024</c:v>
                </c:pt>
                <c:pt idx="388">
                  <c:v>26054</c:v>
                </c:pt>
                <c:pt idx="389">
                  <c:v>26085</c:v>
                </c:pt>
                <c:pt idx="390">
                  <c:v>26115</c:v>
                </c:pt>
                <c:pt idx="391">
                  <c:v>26146</c:v>
                </c:pt>
                <c:pt idx="392">
                  <c:v>26177</c:v>
                </c:pt>
                <c:pt idx="393">
                  <c:v>26207</c:v>
                </c:pt>
                <c:pt idx="394">
                  <c:v>26238</c:v>
                </c:pt>
                <c:pt idx="395">
                  <c:v>26268</c:v>
                </c:pt>
                <c:pt idx="396">
                  <c:v>26299</c:v>
                </c:pt>
                <c:pt idx="397">
                  <c:v>26330</c:v>
                </c:pt>
                <c:pt idx="398">
                  <c:v>26359</c:v>
                </c:pt>
                <c:pt idx="399">
                  <c:v>26390</c:v>
                </c:pt>
                <c:pt idx="400">
                  <c:v>26420</c:v>
                </c:pt>
                <c:pt idx="401">
                  <c:v>26451</c:v>
                </c:pt>
                <c:pt idx="402">
                  <c:v>26481</c:v>
                </c:pt>
                <c:pt idx="403">
                  <c:v>26512</c:v>
                </c:pt>
                <c:pt idx="404">
                  <c:v>26543</c:v>
                </c:pt>
                <c:pt idx="405">
                  <c:v>26573</c:v>
                </c:pt>
                <c:pt idx="406">
                  <c:v>26604</c:v>
                </c:pt>
                <c:pt idx="407">
                  <c:v>26634</c:v>
                </c:pt>
                <c:pt idx="408">
                  <c:v>26665</c:v>
                </c:pt>
                <c:pt idx="409">
                  <c:v>26696</c:v>
                </c:pt>
                <c:pt idx="410">
                  <c:v>26724</c:v>
                </c:pt>
                <c:pt idx="411">
                  <c:v>26755</c:v>
                </c:pt>
                <c:pt idx="412">
                  <c:v>26785</c:v>
                </c:pt>
                <c:pt idx="413">
                  <c:v>26816</c:v>
                </c:pt>
                <c:pt idx="414">
                  <c:v>26846</c:v>
                </c:pt>
                <c:pt idx="415">
                  <c:v>26877</c:v>
                </c:pt>
                <c:pt idx="416">
                  <c:v>26908</c:v>
                </c:pt>
                <c:pt idx="417">
                  <c:v>26938</c:v>
                </c:pt>
                <c:pt idx="418">
                  <c:v>26969</c:v>
                </c:pt>
                <c:pt idx="419">
                  <c:v>26999</c:v>
                </c:pt>
                <c:pt idx="420">
                  <c:v>27030</c:v>
                </c:pt>
                <c:pt idx="421">
                  <c:v>27061</c:v>
                </c:pt>
                <c:pt idx="422">
                  <c:v>27089</c:v>
                </c:pt>
                <c:pt idx="423">
                  <c:v>27120</c:v>
                </c:pt>
                <c:pt idx="424">
                  <c:v>27150</c:v>
                </c:pt>
                <c:pt idx="425">
                  <c:v>27181</c:v>
                </c:pt>
                <c:pt idx="426">
                  <c:v>27211</c:v>
                </c:pt>
                <c:pt idx="427">
                  <c:v>27242</c:v>
                </c:pt>
                <c:pt idx="428">
                  <c:v>27273</c:v>
                </c:pt>
                <c:pt idx="429">
                  <c:v>27303</c:v>
                </c:pt>
                <c:pt idx="430">
                  <c:v>27334</c:v>
                </c:pt>
                <c:pt idx="431">
                  <c:v>27364</c:v>
                </c:pt>
                <c:pt idx="432">
                  <c:v>27395</c:v>
                </c:pt>
                <c:pt idx="433">
                  <c:v>27426</c:v>
                </c:pt>
                <c:pt idx="434">
                  <c:v>27454</c:v>
                </c:pt>
                <c:pt idx="435">
                  <c:v>27485</c:v>
                </c:pt>
                <c:pt idx="436">
                  <c:v>27515</c:v>
                </c:pt>
                <c:pt idx="437">
                  <c:v>27546</c:v>
                </c:pt>
                <c:pt idx="438">
                  <c:v>27576</c:v>
                </c:pt>
                <c:pt idx="439">
                  <c:v>27607</c:v>
                </c:pt>
                <c:pt idx="440">
                  <c:v>27638</c:v>
                </c:pt>
                <c:pt idx="441">
                  <c:v>27668</c:v>
                </c:pt>
                <c:pt idx="442">
                  <c:v>27699</c:v>
                </c:pt>
                <c:pt idx="443">
                  <c:v>27729</c:v>
                </c:pt>
                <c:pt idx="444">
                  <c:v>27760</c:v>
                </c:pt>
                <c:pt idx="445">
                  <c:v>27791</c:v>
                </c:pt>
                <c:pt idx="446">
                  <c:v>27820</c:v>
                </c:pt>
                <c:pt idx="447">
                  <c:v>27851</c:v>
                </c:pt>
                <c:pt idx="448">
                  <c:v>27881</c:v>
                </c:pt>
                <c:pt idx="449">
                  <c:v>27912</c:v>
                </c:pt>
                <c:pt idx="450">
                  <c:v>27942</c:v>
                </c:pt>
                <c:pt idx="451">
                  <c:v>27973</c:v>
                </c:pt>
                <c:pt idx="452">
                  <c:v>28004</c:v>
                </c:pt>
                <c:pt idx="453">
                  <c:v>28034</c:v>
                </c:pt>
                <c:pt idx="454">
                  <c:v>28065</c:v>
                </c:pt>
                <c:pt idx="455">
                  <c:v>28095</c:v>
                </c:pt>
                <c:pt idx="456">
                  <c:v>28126</c:v>
                </c:pt>
                <c:pt idx="457">
                  <c:v>28157</c:v>
                </c:pt>
                <c:pt idx="458">
                  <c:v>28185</c:v>
                </c:pt>
                <c:pt idx="459">
                  <c:v>28216</c:v>
                </c:pt>
                <c:pt idx="460">
                  <c:v>28246</c:v>
                </c:pt>
                <c:pt idx="461">
                  <c:v>28277</c:v>
                </c:pt>
                <c:pt idx="462">
                  <c:v>28307</c:v>
                </c:pt>
                <c:pt idx="463">
                  <c:v>28338</c:v>
                </c:pt>
                <c:pt idx="464">
                  <c:v>28369</c:v>
                </c:pt>
                <c:pt idx="465">
                  <c:v>28399</c:v>
                </c:pt>
                <c:pt idx="466">
                  <c:v>28430</c:v>
                </c:pt>
                <c:pt idx="467">
                  <c:v>28460</c:v>
                </c:pt>
                <c:pt idx="468">
                  <c:v>28491</c:v>
                </c:pt>
                <c:pt idx="469">
                  <c:v>28522</c:v>
                </c:pt>
                <c:pt idx="470">
                  <c:v>28550</c:v>
                </c:pt>
                <c:pt idx="471">
                  <c:v>28581</c:v>
                </c:pt>
                <c:pt idx="472">
                  <c:v>28611</c:v>
                </c:pt>
                <c:pt idx="473">
                  <c:v>28642</c:v>
                </c:pt>
                <c:pt idx="474">
                  <c:v>28672</c:v>
                </c:pt>
                <c:pt idx="475">
                  <c:v>28703</c:v>
                </c:pt>
                <c:pt idx="476">
                  <c:v>28734</c:v>
                </c:pt>
                <c:pt idx="477">
                  <c:v>28764</c:v>
                </c:pt>
                <c:pt idx="478">
                  <c:v>28795</c:v>
                </c:pt>
                <c:pt idx="479">
                  <c:v>28825</c:v>
                </c:pt>
                <c:pt idx="480">
                  <c:v>28856</c:v>
                </c:pt>
                <c:pt idx="481">
                  <c:v>28887</c:v>
                </c:pt>
                <c:pt idx="482">
                  <c:v>28915</c:v>
                </c:pt>
                <c:pt idx="483">
                  <c:v>28946</c:v>
                </c:pt>
                <c:pt idx="484">
                  <c:v>28976</c:v>
                </c:pt>
                <c:pt idx="485">
                  <c:v>29007</c:v>
                </c:pt>
                <c:pt idx="486">
                  <c:v>29037</c:v>
                </c:pt>
                <c:pt idx="487">
                  <c:v>29068</c:v>
                </c:pt>
                <c:pt idx="488">
                  <c:v>29099</c:v>
                </c:pt>
                <c:pt idx="489">
                  <c:v>29129</c:v>
                </c:pt>
                <c:pt idx="490">
                  <c:v>29160</c:v>
                </c:pt>
                <c:pt idx="491">
                  <c:v>29190</c:v>
                </c:pt>
                <c:pt idx="492">
                  <c:v>29221</c:v>
                </c:pt>
                <c:pt idx="493">
                  <c:v>29252</c:v>
                </c:pt>
                <c:pt idx="494">
                  <c:v>29281</c:v>
                </c:pt>
                <c:pt idx="495">
                  <c:v>29312</c:v>
                </c:pt>
                <c:pt idx="496">
                  <c:v>29342</c:v>
                </c:pt>
                <c:pt idx="497">
                  <c:v>29373</c:v>
                </c:pt>
                <c:pt idx="498">
                  <c:v>29403</c:v>
                </c:pt>
                <c:pt idx="499">
                  <c:v>29434</c:v>
                </c:pt>
                <c:pt idx="500">
                  <c:v>29465</c:v>
                </c:pt>
                <c:pt idx="501">
                  <c:v>29495</c:v>
                </c:pt>
                <c:pt idx="502">
                  <c:v>29526</c:v>
                </c:pt>
                <c:pt idx="503">
                  <c:v>29556</c:v>
                </c:pt>
                <c:pt idx="504">
                  <c:v>29587</c:v>
                </c:pt>
                <c:pt idx="505">
                  <c:v>29618</c:v>
                </c:pt>
                <c:pt idx="506">
                  <c:v>29646</c:v>
                </c:pt>
                <c:pt idx="507">
                  <c:v>29677</c:v>
                </c:pt>
                <c:pt idx="508">
                  <c:v>29707</c:v>
                </c:pt>
                <c:pt idx="509">
                  <c:v>29738</c:v>
                </c:pt>
                <c:pt idx="510">
                  <c:v>29768</c:v>
                </c:pt>
                <c:pt idx="511">
                  <c:v>29799</c:v>
                </c:pt>
                <c:pt idx="512">
                  <c:v>29830</c:v>
                </c:pt>
                <c:pt idx="513">
                  <c:v>29860</c:v>
                </c:pt>
                <c:pt idx="514">
                  <c:v>29891</c:v>
                </c:pt>
                <c:pt idx="515">
                  <c:v>29921</c:v>
                </c:pt>
                <c:pt idx="516">
                  <c:v>29952</c:v>
                </c:pt>
                <c:pt idx="517">
                  <c:v>29983</c:v>
                </c:pt>
                <c:pt idx="518">
                  <c:v>30011</c:v>
                </c:pt>
                <c:pt idx="519">
                  <c:v>30042</c:v>
                </c:pt>
                <c:pt idx="520">
                  <c:v>30072</c:v>
                </c:pt>
                <c:pt idx="521">
                  <c:v>30103</c:v>
                </c:pt>
                <c:pt idx="522">
                  <c:v>30133</c:v>
                </c:pt>
                <c:pt idx="523">
                  <c:v>30164</c:v>
                </c:pt>
                <c:pt idx="524">
                  <c:v>30195</c:v>
                </c:pt>
                <c:pt idx="525">
                  <c:v>30225</c:v>
                </c:pt>
                <c:pt idx="526">
                  <c:v>30256</c:v>
                </c:pt>
                <c:pt idx="527">
                  <c:v>30286</c:v>
                </c:pt>
                <c:pt idx="528">
                  <c:v>30317</c:v>
                </c:pt>
                <c:pt idx="529">
                  <c:v>30348</c:v>
                </c:pt>
                <c:pt idx="530">
                  <c:v>30376</c:v>
                </c:pt>
                <c:pt idx="531">
                  <c:v>30407</c:v>
                </c:pt>
                <c:pt idx="532">
                  <c:v>30437</c:v>
                </c:pt>
                <c:pt idx="533">
                  <c:v>30468</c:v>
                </c:pt>
                <c:pt idx="534">
                  <c:v>30498</c:v>
                </c:pt>
                <c:pt idx="535">
                  <c:v>30529</c:v>
                </c:pt>
                <c:pt idx="536">
                  <c:v>30560</c:v>
                </c:pt>
                <c:pt idx="537">
                  <c:v>30590</c:v>
                </c:pt>
                <c:pt idx="538">
                  <c:v>30621</c:v>
                </c:pt>
                <c:pt idx="539">
                  <c:v>30651</c:v>
                </c:pt>
                <c:pt idx="540">
                  <c:v>30682</c:v>
                </c:pt>
                <c:pt idx="541">
                  <c:v>30713</c:v>
                </c:pt>
                <c:pt idx="542">
                  <c:v>30742</c:v>
                </c:pt>
                <c:pt idx="543">
                  <c:v>30773</c:v>
                </c:pt>
                <c:pt idx="544">
                  <c:v>30803</c:v>
                </c:pt>
                <c:pt idx="545">
                  <c:v>30834</c:v>
                </c:pt>
                <c:pt idx="546">
                  <c:v>30864</c:v>
                </c:pt>
                <c:pt idx="547">
                  <c:v>30895</c:v>
                </c:pt>
                <c:pt idx="548">
                  <c:v>30926</c:v>
                </c:pt>
                <c:pt idx="549">
                  <c:v>30956</c:v>
                </c:pt>
                <c:pt idx="550">
                  <c:v>30987</c:v>
                </c:pt>
                <c:pt idx="551">
                  <c:v>31017</c:v>
                </c:pt>
                <c:pt idx="552">
                  <c:v>31048</c:v>
                </c:pt>
                <c:pt idx="553">
                  <c:v>31079</c:v>
                </c:pt>
                <c:pt idx="554">
                  <c:v>31107</c:v>
                </c:pt>
                <c:pt idx="555">
                  <c:v>31138</c:v>
                </c:pt>
                <c:pt idx="556">
                  <c:v>31168</c:v>
                </c:pt>
                <c:pt idx="557">
                  <c:v>31199</c:v>
                </c:pt>
                <c:pt idx="558">
                  <c:v>31229</c:v>
                </c:pt>
                <c:pt idx="559">
                  <c:v>31260</c:v>
                </c:pt>
                <c:pt idx="560">
                  <c:v>31291</c:v>
                </c:pt>
                <c:pt idx="561">
                  <c:v>31321</c:v>
                </c:pt>
                <c:pt idx="562">
                  <c:v>31352</c:v>
                </c:pt>
                <c:pt idx="563">
                  <c:v>31382</c:v>
                </c:pt>
                <c:pt idx="564">
                  <c:v>31413</c:v>
                </c:pt>
                <c:pt idx="565">
                  <c:v>31444</c:v>
                </c:pt>
                <c:pt idx="566">
                  <c:v>31472</c:v>
                </c:pt>
                <c:pt idx="567">
                  <c:v>31503</c:v>
                </c:pt>
                <c:pt idx="568">
                  <c:v>31533</c:v>
                </c:pt>
                <c:pt idx="569">
                  <c:v>31564</c:v>
                </c:pt>
                <c:pt idx="570">
                  <c:v>31594</c:v>
                </c:pt>
                <c:pt idx="571">
                  <c:v>31625</c:v>
                </c:pt>
                <c:pt idx="572">
                  <c:v>31656</c:v>
                </c:pt>
                <c:pt idx="573">
                  <c:v>31686</c:v>
                </c:pt>
                <c:pt idx="574">
                  <c:v>31717</c:v>
                </c:pt>
                <c:pt idx="575">
                  <c:v>31747</c:v>
                </c:pt>
                <c:pt idx="576">
                  <c:v>31778</c:v>
                </c:pt>
                <c:pt idx="577">
                  <c:v>31809</c:v>
                </c:pt>
                <c:pt idx="578">
                  <c:v>31837</c:v>
                </c:pt>
                <c:pt idx="579">
                  <c:v>31868</c:v>
                </c:pt>
                <c:pt idx="580">
                  <c:v>31898</c:v>
                </c:pt>
                <c:pt idx="581">
                  <c:v>31929</c:v>
                </c:pt>
                <c:pt idx="582">
                  <c:v>31959</c:v>
                </c:pt>
                <c:pt idx="583">
                  <c:v>31990</c:v>
                </c:pt>
                <c:pt idx="584">
                  <c:v>32021</c:v>
                </c:pt>
                <c:pt idx="585">
                  <c:v>32051</c:v>
                </c:pt>
                <c:pt idx="586">
                  <c:v>32082</c:v>
                </c:pt>
                <c:pt idx="587">
                  <c:v>32112</c:v>
                </c:pt>
                <c:pt idx="588">
                  <c:v>32143</c:v>
                </c:pt>
                <c:pt idx="589">
                  <c:v>32174</c:v>
                </c:pt>
                <c:pt idx="590">
                  <c:v>32203</c:v>
                </c:pt>
                <c:pt idx="591">
                  <c:v>32234</c:v>
                </c:pt>
                <c:pt idx="592">
                  <c:v>32264</c:v>
                </c:pt>
                <c:pt idx="593">
                  <c:v>32295</c:v>
                </c:pt>
                <c:pt idx="594">
                  <c:v>32325</c:v>
                </c:pt>
                <c:pt idx="595">
                  <c:v>32356</c:v>
                </c:pt>
                <c:pt idx="596">
                  <c:v>32387</c:v>
                </c:pt>
                <c:pt idx="597">
                  <c:v>32417</c:v>
                </c:pt>
                <c:pt idx="598">
                  <c:v>32448</c:v>
                </c:pt>
                <c:pt idx="599">
                  <c:v>32478</c:v>
                </c:pt>
                <c:pt idx="600">
                  <c:v>32509</c:v>
                </c:pt>
                <c:pt idx="601">
                  <c:v>32540</c:v>
                </c:pt>
                <c:pt idx="602">
                  <c:v>32568</c:v>
                </c:pt>
                <c:pt idx="603">
                  <c:v>32599</c:v>
                </c:pt>
                <c:pt idx="604">
                  <c:v>32629</c:v>
                </c:pt>
                <c:pt idx="605">
                  <c:v>32660</c:v>
                </c:pt>
                <c:pt idx="606">
                  <c:v>32690</c:v>
                </c:pt>
                <c:pt idx="607">
                  <c:v>32721</c:v>
                </c:pt>
                <c:pt idx="608">
                  <c:v>32752</c:v>
                </c:pt>
                <c:pt idx="609">
                  <c:v>32782</c:v>
                </c:pt>
                <c:pt idx="610">
                  <c:v>32813</c:v>
                </c:pt>
                <c:pt idx="611">
                  <c:v>32843</c:v>
                </c:pt>
                <c:pt idx="612">
                  <c:v>32874</c:v>
                </c:pt>
                <c:pt idx="613">
                  <c:v>32905</c:v>
                </c:pt>
                <c:pt idx="614">
                  <c:v>32933</c:v>
                </c:pt>
                <c:pt idx="615">
                  <c:v>32964</c:v>
                </c:pt>
                <c:pt idx="616">
                  <c:v>32994</c:v>
                </c:pt>
                <c:pt idx="617">
                  <c:v>33025</c:v>
                </c:pt>
                <c:pt idx="618">
                  <c:v>33055</c:v>
                </c:pt>
                <c:pt idx="619">
                  <c:v>33086</c:v>
                </c:pt>
                <c:pt idx="620">
                  <c:v>33117</c:v>
                </c:pt>
                <c:pt idx="621">
                  <c:v>33147</c:v>
                </c:pt>
                <c:pt idx="622">
                  <c:v>33178</c:v>
                </c:pt>
                <c:pt idx="623">
                  <c:v>33208</c:v>
                </c:pt>
                <c:pt idx="624">
                  <c:v>33239</c:v>
                </c:pt>
                <c:pt idx="625">
                  <c:v>33270</c:v>
                </c:pt>
                <c:pt idx="626">
                  <c:v>33298</c:v>
                </c:pt>
                <c:pt idx="627">
                  <c:v>33329</c:v>
                </c:pt>
                <c:pt idx="628">
                  <c:v>33359</c:v>
                </c:pt>
                <c:pt idx="629">
                  <c:v>33390</c:v>
                </c:pt>
                <c:pt idx="630">
                  <c:v>33420</c:v>
                </c:pt>
                <c:pt idx="631">
                  <c:v>33451</c:v>
                </c:pt>
                <c:pt idx="632">
                  <c:v>33482</c:v>
                </c:pt>
                <c:pt idx="633">
                  <c:v>33512</c:v>
                </c:pt>
                <c:pt idx="634">
                  <c:v>33543</c:v>
                </c:pt>
                <c:pt idx="635">
                  <c:v>33573</c:v>
                </c:pt>
                <c:pt idx="636">
                  <c:v>33604</c:v>
                </c:pt>
                <c:pt idx="637">
                  <c:v>33635</c:v>
                </c:pt>
                <c:pt idx="638">
                  <c:v>33664</c:v>
                </c:pt>
                <c:pt idx="639">
                  <c:v>33695</c:v>
                </c:pt>
                <c:pt idx="640">
                  <c:v>33725</c:v>
                </c:pt>
                <c:pt idx="641">
                  <c:v>33756</c:v>
                </c:pt>
                <c:pt idx="642">
                  <c:v>33786</c:v>
                </c:pt>
                <c:pt idx="643">
                  <c:v>33817</c:v>
                </c:pt>
                <c:pt idx="644">
                  <c:v>33848</c:v>
                </c:pt>
                <c:pt idx="645">
                  <c:v>33878</c:v>
                </c:pt>
                <c:pt idx="646">
                  <c:v>33909</c:v>
                </c:pt>
                <c:pt idx="647">
                  <c:v>33939</c:v>
                </c:pt>
                <c:pt idx="648">
                  <c:v>33970</c:v>
                </c:pt>
                <c:pt idx="649">
                  <c:v>34001</c:v>
                </c:pt>
                <c:pt idx="650">
                  <c:v>34029</c:v>
                </c:pt>
                <c:pt idx="651">
                  <c:v>34060</c:v>
                </c:pt>
                <c:pt idx="652">
                  <c:v>34090</c:v>
                </c:pt>
                <c:pt idx="653">
                  <c:v>34121</c:v>
                </c:pt>
                <c:pt idx="654">
                  <c:v>34151</c:v>
                </c:pt>
                <c:pt idx="655">
                  <c:v>34182</c:v>
                </c:pt>
                <c:pt idx="656">
                  <c:v>34213</c:v>
                </c:pt>
                <c:pt idx="657">
                  <c:v>34243</c:v>
                </c:pt>
                <c:pt idx="658">
                  <c:v>34274</c:v>
                </c:pt>
                <c:pt idx="659">
                  <c:v>34304</c:v>
                </c:pt>
                <c:pt idx="660">
                  <c:v>34335</c:v>
                </c:pt>
                <c:pt idx="661">
                  <c:v>34366</c:v>
                </c:pt>
                <c:pt idx="662">
                  <c:v>34394</c:v>
                </c:pt>
                <c:pt idx="663">
                  <c:v>34425</c:v>
                </c:pt>
                <c:pt idx="664">
                  <c:v>34455</c:v>
                </c:pt>
                <c:pt idx="665">
                  <c:v>34486</c:v>
                </c:pt>
                <c:pt idx="666">
                  <c:v>34516</c:v>
                </c:pt>
                <c:pt idx="667">
                  <c:v>34547</c:v>
                </c:pt>
                <c:pt idx="668">
                  <c:v>34578</c:v>
                </c:pt>
                <c:pt idx="669">
                  <c:v>34608</c:v>
                </c:pt>
                <c:pt idx="670">
                  <c:v>34639</c:v>
                </c:pt>
                <c:pt idx="671">
                  <c:v>34669</c:v>
                </c:pt>
                <c:pt idx="672">
                  <c:v>34700</c:v>
                </c:pt>
                <c:pt idx="673">
                  <c:v>34731</c:v>
                </c:pt>
                <c:pt idx="674">
                  <c:v>34759</c:v>
                </c:pt>
                <c:pt idx="675">
                  <c:v>34790</c:v>
                </c:pt>
                <c:pt idx="676">
                  <c:v>34820</c:v>
                </c:pt>
                <c:pt idx="677">
                  <c:v>34851</c:v>
                </c:pt>
                <c:pt idx="678">
                  <c:v>34881</c:v>
                </c:pt>
                <c:pt idx="679">
                  <c:v>34912</c:v>
                </c:pt>
                <c:pt idx="680">
                  <c:v>34943</c:v>
                </c:pt>
                <c:pt idx="681">
                  <c:v>34973</c:v>
                </c:pt>
                <c:pt idx="682">
                  <c:v>35004</c:v>
                </c:pt>
                <c:pt idx="683">
                  <c:v>35034</c:v>
                </c:pt>
                <c:pt idx="684">
                  <c:v>35065</c:v>
                </c:pt>
                <c:pt idx="685">
                  <c:v>35096</c:v>
                </c:pt>
                <c:pt idx="686">
                  <c:v>35125</c:v>
                </c:pt>
                <c:pt idx="687">
                  <c:v>35156</c:v>
                </c:pt>
                <c:pt idx="688">
                  <c:v>35186</c:v>
                </c:pt>
                <c:pt idx="689">
                  <c:v>35217</c:v>
                </c:pt>
                <c:pt idx="690">
                  <c:v>35247</c:v>
                </c:pt>
                <c:pt idx="691">
                  <c:v>35278</c:v>
                </c:pt>
                <c:pt idx="692">
                  <c:v>35309</c:v>
                </c:pt>
                <c:pt idx="693">
                  <c:v>35339</c:v>
                </c:pt>
                <c:pt idx="694">
                  <c:v>35370</c:v>
                </c:pt>
                <c:pt idx="695">
                  <c:v>35400</c:v>
                </c:pt>
                <c:pt idx="696">
                  <c:v>35431</c:v>
                </c:pt>
                <c:pt idx="697">
                  <c:v>35462</c:v>
                </c:pt>
                <c:pt idx="698">
                  <c:v>35490</c:v>
                </c:pt>
                <c:pt idx="699">
                  <c:v>35521</c:v>
                </c:pt>
                <c:pt idx="700">
                  <c:v>35551</c:v>
                </c:pt>
                <c:pt idx="701">
                  <c:v>35582</c:v>
                </c:pt>
                <c:pt idx="702">
                  <c:v>35612</c:v>
                </c:pt>
                <c:pt idx="703">
                  <c:v>35643</c:v>
                </c:pt>
                <c:pt idx="704">
                  <c:v>35674</c:v>
                </c:pt>
                <c:pt idx="705">
                  <c:v>35704</c:v>
                </c:pt>
                <c:pt idx="706">
                  <c:v>35735</c:v>
                </c:pt>
                <c:pt idx="707">
                  <c:v>35765</c:v>
                </c:pt>
                <c:pt idx="708">
                  <c:v>35796</c:v>
                </c:pt>
                <c:pt idx="709">
                  <c:v>35827</c:v>
                </c:pt>
                <c:pt idx="710">
                  <c:v>35855</c:v>
                </c:pt>
                <c:pt idx="711">
                  <c:v>35886</c:v>
                </c:pt>
                <c:pt idx="712">
                  <c:v>35916</c:v>
                </c:pt>
                <c:pt idx="713">
                  <c:v>35947</c:v>
                </c:pt>
                <c:pt idx="714">
                  <c:v>35977</c:v>
                </c:pt>
                <c:pt idx="715">
                  <c:v>36008</c:v>
                </c:pt>
                <c:pt idx="716">
                  <c:v>36039</c:v>
                </c:pt>
                <c:pt idx="717">
                  <c:v>36069</c:v>
                </c:pt>
                <c:pt idx="718">
                  <c:v>36100</c:v>
                </c:pt>
                <c:pt idx="719">
                  <c:v>36130</c:v>
                </c:pt>
                <c:pt idx="720">
                  <c:v>36161</c:v>
                </c:pt>
                <c:pt idx="721">
                  <c:v>36192</c:v>
                </c:pt>
                <c:pt idx="722">
                  <c:v>36220</c:v>
                </c:pt>
                <c:pt idx="723">
                  <c:v>36251</c:v>
                </c:pt>
                <c:pt idx="724">
                  <c:v>36281</c:v>
                </c:pt>
                <c:pt idx="725">
                  <c:v>36312</c:v>
                </c:pt>
                <c:pt idx="726">
                  <c:v>36342</c:v>
                </c:pt>
                <c:pt idx="727">
                  <c:v>36373</c:v>
                </c:pt>
                <c:pt idx="728">
                  <c:v>36404</c:v>
                </c:pt>
                <c:pt idx="729">
                  <c:v>36434</c:v>
                </c:pt>
                <c:pt idx="730">
                  <c:v>36465</c:v>
                </c:pt>
                <c:pt idx="731">
                  <c:v>36495</c:v>
                </c:pt>
                <c:pt idx="732">
                  <c:v>36526</c:v>
                </c:pt>
                <c:pt idx="733">
                  <c:v>36557</c:v>
                </c:pt>
                <c:pt idx="734">
                  <c:v>36586</c:v>
                </c:pt>
                <c:pt idx="735">
                  <c:v>36617</c:v>
                </c:pt>
                <c:pt idx="736">
                  <c:v>36647</c:v>
                </c:pt>
                <c:pt idx="737">
                  <c:v>36678</c:v>
                </c:pt>
                <c:pt idx="738">
                  <c:v>36708</c:v>
                </c:pt>
                <c:pt idx="739">
                  <c:v>36739</c:v>
                </c:pt>
                <c:pt idx="740">
                  <c:v>36770</c:v>
                </c:pt>
                <c:pt idx="741">
                  <c:v>36800</c:v>
                </c:pt>
                <c:pt idx="742">
                  <c:v>36831</c:v>
                </c:pt>
                <c:pt idx="743">
                  <c:v>36861</c:v>
                </c:pt>
                <c:pt idx="744">
                  <c:v>36892</c:v>
                </c:pt>
                <c:pt idx="745">
                  <c:v>36923</c:v>
                </c:pt>
                <c:pt idx="746">
                  <c:v>36951</c:v>
                </c:pt>
                <c:pt idx="747">
                  <c:v>36982</c:v>
                </c:pt>
                <c:pt idx="748">
                  <c:v>37012</c:v>
                </c:pt>
                <c:pt idx="749">
                  <c:v>37043</c:v>
                </c:pt>
                <c:pt idx="750">
                  <c:v>37073</c:v>
                </c:pt>
                <c:pt idx="751">
                  <c:v>37104</c:v>
                </c:pt>
                <c:pt idx="752">
                  <c:v>37135</c:v>
                </c:pt>
                <c:pt idx="753">
                  <c:v>37165</c:v>
                </c:pt>
                <c:pt idx="754">
                  <c:v>37196</c:v>
                </c:pt>
                <c:pt idx="755">
                  <c:v>37226</c:v>
                </c:pt>
                <c:pt idx="756">
                  <c:v>37257</c:v>
                </c:pt>
                <c:pt idx="757">
                  <c:v>37288</c:v>
                </c:pt>
                <c:pt idx="758">
                  <c:v>37316</c:v>
                </c:pt>
                <c:pt idx="759">
                  <c:v>37347</c:v>
                </c:pt>
                <c:pt idx="760">
                  <c:v>37377</c:v>
                </c:pt>
                <c:pt idx="761">
                  <c:v>37408</c:v>
                </c:pt>
                <c:pt idx="762">
                  <c:v>37438</c:v>
                </c:pt>
                <c:pt idx="763">
                  <c:v>37469</c:v>
                </c:pt>
                <c:pt idx="764">
                  <c:v>37500</c:v>
                </c:pt>
                <c:pt idx="765">
                  <c:v>37530</c:v>
                </c:pt>
                <c:pt idx="766">
                  <c:v>37561</c:v>
                </c:pt>
                <c:pt idx="767">
                  <c:v>37591</c:v>
                </c:pt>
                <c:pt idx="768">
                  <c:v>37622</c:v>
                </c:pt>
                <c:pt idx="769">
                  <c:v>37653</c:v>
                </c:pt>
                <c:pt idx="770">
                  <c:v>37681</c:v>
                </c:pt>
                <c:pt idx="771">
                  <c:v>37712</c:v>
                </c:pt>
                <c:pt idx="772">
                  <c:v>37742</c:v>
                </c:pt>
                <c:pt idx="773">
                  <c:v>37773</c:v>
                </c:pt>
                <c:pt idx="774">
                  <c:v>37803</c:v>
                </c:pt>
                <c:pt idx="775">
                  <c:v>37834</c:v>
                </c:pt>
                <c:pt idx="776">
                  <c:v>37865</c:v>
                </c:pt>
                <c:pt idx="777">
                  <c:v>37895</c:v>
                </c:pt>
                <c:pt idx="778">
                  <c:v>37926</c:v>
                </c:pt>
                <c:pt idx="779">
                  <c:v>37956</c:v>
                </c:pt>
                <c:pt idx="780">
                  <c:v>37987</c:v>
                </c:pt>
                <c:pt idx="781">
                  <c:v>38018</c:v>
                </c:pt>
                <c:pt idx="782">
                  <c:v>38047</c:v>
                </c:pt>
                <c:pt idx="783">
                  <c:v>38078</c:v>
                </c:pt>
                <c:pt idx="784">
                  <c:v>38108</c:v>
                </c:pt>
                <c:pt idx="785">
                  <c:v>38139</c:v>
                </c:pt>
                <c:pt idx="786">
                  <c:v>38169</c:v>
                </c:pt>
                <c:pt idx="787">
                  <c:v>38200</c:v>
                </c:pt>
                <c:pt idx="788">
                  <c:v>38231</c:v>
                </c:pt>
                <c:pt idx="789">
                  <c:v>38261</c:v>
                </c:pt>
                <c:pt idx="790">
                  <c:v>38292</c:v>
                </c:pt>
                <c:pt idx="791">
                  <c:v>38322</c:v>
                </c:pt>
                <c:pt idx="792">
                  <c:v>38353</c:v>
                </c:pt>
                <c:pt idx="793">
                  <c:v>38384</c:v>
                </c:pt>
                <c:pt idx="794">
                  <c:v>38412</c:v>
                </c:pt>
                <c:pt idx="795">
                  <c:v>38443</c:v>
                </c:pt>
                <c:pt idx="796">
                  <c:v>38473</c:v>
                </c:pt>
                <c:pt idx="797">
                  <c:v>38504</c:v>
                </c:pt>
                <c:pt idx="798">
                  <c:v>38534</c:v>
                </c:pt>
                <c:pt idx="799">
                  <c:v>38565</c:v>
                </c:pt>
                <c:pt idx="800">
                  <c:v>38596</c:v>
                </c:pt>
                <c:pt idx="801">
                  <c:v>38626</c:v>
                </c:pt>
                <c:pt idx="802">
                  <c:v>38657</c:v>
                </c:pt>
                <c:pt idx="803">
                  <c:v>38687</c:v>
                </c:pt>
                <c:pt idx="804">
                  <c:v>38718</c:v>
                </c:pt>
                <c:pt idx="805">
                  <c:v>38749</c:v>
                </c:pt>
                <c:pt idx="806">
                  <c:v>38777</c:v>
                </c:pt>
                <c:pt idx="807">
                  <c:v>38808</c:v>
                </c:pt>
                <c:pt idx="808">
                  <c:v>38838</c:v>
                </c:pt>
                <c:pt idx="809">
                  <c:v>38869</c:v>
                </c:pt>
                <c:pt idx="810">
                  <c:v>38899</c:v>
                </c:pt>
                <c:pt idx="811">
                  <c:v>38930</c:v>
                </c:pt>
                <c:pt idx="812">
                  <c:v>38961</c:v>
                </c:pt>
                <c:pt idx="813">
                  <c:v>38991</c:v>
                </c:pt>
                <c:pt idx="814">
                  <c:v>39022</c:v>
                </c:pt>
                <c:pt idx="815">
                  <c:v>39052</c:v>
                </c:pt>
                <c:pt idx="816">
                  <c:v>39083</c:v>
                </c:pt>
                <c:pt idx="817">
                  <c:v>39114</c:v>
                </c:pt>
                <c:pt idx="818">
                  <c:v>39142</c:v>
                </c:pt>
                <c:pt idx="819">
                  <c:v>39173</c:v>
                </c:pt>
                <c:pt idx="820">
                  <c:v>39203</c:v>
                </c:pt>
                <c:pt idx="821">
                  <c:v>39234</c:v>
                </c:pt>
                <c:pt idx="822">
                  <c:v>39264</c:v>
                </c:pt>
                <c:pt idx="823">
                  <c:v>39295</c:v>
                </c:pt>
                <c:pt idx="824">
                  <c:v>39326</c:v>
                </c:pt>
                <c:pt idx="825">
                  <c:v>39356</c:v>
                </c:pt>
                <c:pt idx="826">
                  <c:v>39387</c:v>
                </c:pt>
                <c:pt idx="827">
                  <c:v>39417</c:v>
                </c:pt>
                <c:pt idx="828">
                  <c:v>39448</c:v>
                </c:pt>
                <c:pt idx="829">
                  <c:v>39479</c:v>
                </c:pt>
                <c:pt idx="830">
                  <c:v>39508</c:v>
                </c:pt>
                <c:pt idx="831">
                  <c:v>39539</c:v>
                </c:pt>
                <c:pt idx="832">
                  <c:v>39569</c:v>
                </c:pt>
                <c:pt idx="833">
                  <c:v>39600</c:v>
                </c:pt>
                <c:pt idx="834">
                  <c:v>39630</c:v>
                </c:pt>
                <c:pt idx="835">
                  <c:v>39661</c:v>
                </c:pt>
                <c:pt idx="836">
                  <c:v>39692</c:v>
                </c:pt>
                <c:pt idx="837">
                  <c:v>39722</c:v>
                </c:pt>
                <c:pt idx="838">
                  <c:v>39753</c:v>
                </c:pt>
                <c:pt idx="839">
                  <c:v>39783</c:v>
                </c:pt>
                <c:pt idx="840">
                  <c:v>39814</c:v>
                </c:pt>
                <c:pt idx="841">
                  <c:v>39845</c:v>
                </c:pt>
                <c:pt idx="842">
                  <c:v>39873</c:v>
                </c:pt>
                <c:pt idx="843">
                  <c:v>39904</c:v>
                </c:pt>
                <c:pt idx="844">
                  <c:v>39934</c:v>
                </c:pt>
                <c:pt idx="845">
                  <c:v>39965</c:v>
                </c:pt>
                <c:pt idx="846">
                  <c:v>39995</c:v>
                </c:pt>
                <c:pt idx="847">
                  <c:v>40026</c:v>
                </c:pt>
                <c:pt idx="848">
                  <c:v>40057</c:v>
                </c:pt>
                <c:pt idx="849">
                  <c:v>40087</c:v>
                </c:pt>
                <c:pt idx="850">
                  <c:v>40118</c:v>
                </c:pt>
                <c:pt idx="851">
                  <c:v>40148</c:v>
                </c:pt>
                <c:pt idx="852">
                  <c:v>40179</c:v>
                </c:pt>
                <c:pt idx="853">
                  <c:v>40210</c:v>
                </c:pt>
                <c:pt idx="854">
                  <c:v>40238</c:v>
                </c:pt>
                <c:pt idx="855">
                  <c:v>40269</c:v>
                </c:pt>
                <c:pt idx="856">
                  <c:v>40299</c:v>
                </c:pt>
                <c:pt idx="857">
                  <c:v>40330</c:v>
                </c:pt>
                <c:pt idx="858">
                  <c:v>40360</c:v>
                </c:pt>
                <c:pt idx="859">
                  <c:v>40391</c:v>
                </c:pt>
                <c:pt idx="860">
                  <c:v>40422</c:v>
                </c:pt>
                <c:pt idx="861">
                  <c:v>40452</c:v>
                </c:pt>
                <c:pt idx="862">
                  <c:v>40483</c:v>
                </c:pt>
                <c:pt idx="863">
                  <c:v>40513</c:v>
                </c:pt>
                <c:pt idx="864">
                  <c:v>40544</c:v>
                </c:pt>
                <c:pt idx="865">
                  <c:v>40575</c:v>
                </c:pt>
                <c:pt idx="866">
                  <c:v>40603</c:v>
                </c:pt>
                <c:pt idx="867">
                  <c:v>40634</c:v>
                </c:pt>
                <c:pt idx="868">
                  <c:v>40664</c:v>
                </c:pt>
                <c:pt idx="869">
                  <c:v>40695</c:v>
                </c:pt>
                <c:pt idx="870">
                  <c:v>40725</c:v>
                </c:pt>
                <c:pt idx="871">
                  <c:v>40756</c:v>
                </c:pt>
                <c:pt idx="872">
                  <c:v>40787</c:v>
                </c:pt>
                <c:pt idx="873">
                  <c:v>40817</c:v>
                </c:pt>
                <c:pt idx="874">
                  <c:v>40848</c:v>
                </c:pt>
                <c:pt idx="875">
                  <c:v>40878</c:v>
                </c:pt>
                <c:pt idx="876">
                  <c:v>40909</c:v>
                </c:pt>
                <c:pt idx="877">
                  <c:v>40940</c:v>
                </c:pt>
                <c:pt idx="878">
                  <c:v>40969</c:v>
                </c:pt>
                <c:pt idx="879">
                  <c:v>41000</c:v>
                </c:pt>
                <c:pt idx="880">
                  <c:v>41030</c:v>
                </c:pt>
                <c:pt idx="881">
                  <c:v>41061</c:v>
                </c:pt>
                <c:pt idx="882">
                  <c:v>41091</c:v>
                </c:pt>
                <c:pt idx="883">
                  <c:v>41122</c:v>
                </c:pt>
                <c:pt idx="884">
                  <c:v>41153</c:v>
                </c:pt>
                <c:pt idx="885">
                  <c:v>41183</c:v>
                </c:pt>
                <c:pt idx="886">
                  <c:v>41214</c:v>
                </c:pt>
                <c:pt idx="887">
                  <c:v>41244</c:v>
                </c:pt>
                <c:pt idx="888">
                  <c:v>41275</c:v>
                </c:pt>
                <c:pt idx="889">
                  <c:v>41306</c:v>
                </c:pt>
                <c:pt idx="890">
                  <c:v>41334</c:v>
                </c:pt>
                <c:pt idx="891">
                  <c:v>41365</c:v>
                </c:pt>
                <c:pt idx="892">
                  <c:v>41395</c:v>
                </c:pt>
                <c:pt idx="893">
                  <c:v>41426</c:v>
                </c:pt>
                <c:pt idx="894">
                  <c:v>41456</c:v>
                </c:pt>
                <c:pt idx="895">
                  <c:v>41487</c:v>
                </c:pt>
                <c:pt idx="896">
                  <c:v>41518</c:v>
                </c:pt>
                <c:pt idx="897">
                  <c:v>41548</c:v>
                </c:pt>
                <c:pt idx="898">
                  <c:v>41579</c:v>
                </c:pt>
                <c:pt idx="899">
                  <c:v>41609</c:v>
                </c:pt>
                <c:pt idx="900">
                  <c:v>41640</c:v>
                </c:pt>
                <c:pt idx="901">
                  <c:v>41671</c:v>
                </c:pt>
                <c:pt idx="902">
                  <c:v>41699</c:v>
                </c:pt>
                <c:pt idx="903">
                  <c:v>41730</c:v>
                </c:pt>
                <c:pt idx="904">
                  <c:v>41760</c:v>
                </c:pt>
                <c:pt idx="905">
                  <c:v>41791</c:v>
                </c:pt>
                <c:pt idx="906">
                  <c:v>41821</c:v>
                </c:pt>
                <c:pt idx="907">
                  <c:v>41852</c:v>
                </c:pt>
                <c:pt idx="908">
                  <c:v>41883</c:v>
                </c:pt>
                <c:pt idx="909">
                  <c:v>41913</c:v>
                </c:pt>
                <c:pt idx="910">
                  <c:v>41944</c:v>
                </c:pt>
                <c:pt idx="911">
                  <c:v>41974</c:v>
                </c:pt>
                <c:pt idx="912">
                  <c:v>42005</c:v>
                </c:pt>
                <c:pt idx="913">
                  <c:v>42036</c:v>
                </c:pt>
                <c:pt idx="914">
                  <c:v>42064</c:v>
                </c:pt>
                <c:pt idx="915">
                  <c:v>42095</c:v>
                </c:pt>
                <c:pt idx="916">
                  <c:v>42125</c:v>
                </c:pt>
                <c:pt idx="917">
                  <c:v>42156</c:v>
                </c:pt>
                <c:pt idx="918">
                  <c:v>42186</c:v>
                </c:pt>
                <c:pt idx="919">
                  <c:v>42217</c:v>
                </c:pt>
                <c:pt idx="920">
                  <c:v>42248</c:v>
                </c:pt>
                <c:pt idx="921">
                  <c:v>42278</c:v>
                </c:pt>
                <c:pt idx="922">
                  <c:v>42309</c:v>
                </c:pt>
                <c:pt idx="923">
                  <c:v>42339</c:v>
                </c:pt>
                <c:pt idx="924">
                  <c:v>42370</c:v>
                </c:pt>
                <c:pt idx="925">
                  <c:v>42401</c:v>
                </c:pt>
                <c:pt idx="926">
                  <c:v>42430</c:v>
                </c:pt>
                <c:pt idx="927">
                  <c:v>42461</c:v>
                </c:pt>
                <c:pt idx="928">
                  <c:v>42491</c:v>
                </c:pt>
                <c:pt idx="929">
                  <c:v>42522</c:v>
                </c:pt>
                <c:pt idx="930">
                  <c:v>42552</c:v>
                </c:pt>
                <c:pt idx="931">
                  <c:v>42583</c:v>
                </c:pt>
                <c:pt idx="932">
                  <c:v>42614</c:v>
                </c:pt>
                <c:pt idx="933">
                  <c:v>42644</c:v>
                </c:pt>
                <c:pt idx="934">
                  <c:v>42675</c:v>
                </c:pt>
                <c:pt idx="935">
                  <c:v>42705</c:v>
                </c:pt>
                <c:pt idx="936">
                  <c:v>42736</c:v>
                </c:pt>
                <c:pt idx="937">
                  <c:v>42767</c:v>
                </c:pt>
                <c:pt idx="938">
                  <c:v>42795</c:v>
                </c:pt>
                <c:pt idx="939">
                  <c:v>42826</c:v>
                </c:pt>
                <c:pt idx="940">
                  <c:v>42856</c:v>
                </c:pt>
                <c:pt idx="941">
                  <c:v>42887</c:v>
                </c:pt>
                <c:pt idx="942">
                  <c:v>42917</c:v>
                </c:pt>
                <c:pt idx="943">
                  <c:v>42948</c:v>
                </c:pt>
                <c:pt idx="944">
                  <c:v>42979</c:v>
                </c:pt>
                <c:pt idx="945">
                  <c:v>43009</c:v>
                </c:pt>
                <c:pt idx="946">
                  <c:v>43040</c:v>
                </c:pt>
                <c:pt idx="947">
                  <c:v>43070</c:v>
                </c:pt>
                <c:pt idx="948">
                  <c:v>43101</c:v>
                </c:pt>
                <c:pt idx="949">
                  <c:v>43132</c:v>
                </c:pt>
                <c:pt idx="950">
                  <c:v>43160</c:v>
                </c:pt>
                <c:pt idx="951">
                  <c:v>43191</c:v>
                </c:pt>
                <c:pt idx="952">
                  <c:v>43221</c:v>
                </c:pt>
                <c:pt idx="953">
                  <c:v>43252</c:v>
                </c:pt>
                <c:pt idx="954">
                  <c:v>43282</c:v>
                </c:pt>
                <c:pt idx="955">
                  <c:v>43313</c:v>
                </c:pt>
                <c:pt idx="956">
                  <c:v>43344</c:v>
                </c:pt>
                <c:pt idx="957">
                  <c:v>43374</c:v>
                </c:pt>
                <c:pt idx="958">
                  <c:v>43405</c:v>
                </c:pt>
                <c:pt idx="959">
                  <c:v>43435</c:v>
                </c:pt>
                <c:pt idx="960">
                  <c:v>43466</c:v>
                </c:pt>
                <c:pt idx="961">
                  <c:v>43497</c:v>
                </c:pt>
                <c:pt idx="962">
                  <c:v>43525</c:v>
                </c:pt>
                <c:pt idx="963">
                  <c:v>43556</c:v>
                </c:pt>
                <c:pt idx="964">
                  <c:v>43586</c:v>
                </c:pt>
                <c:pt idx="965">
                  <c:v>43617</c:v>
                </c:pt>
                <c:pt idx="966">
                  <c:v>43647</c:v>
                </c:pt>
                <c:pt idx="967">
                  <c:v>43678</c:v>
                </c:pt>
                <c:pt idx="968">
                  <c:v>43709</c:v>
                </c:pt>
                <c:pt idx="969">
                  <c:v>43739</c:v>
                </c:pt>
                <c:pt idx="970">
                  <c:v>43770</c:v>
                </c:pt>
                <c:pt idx="971">
                  <c:v>43800</c:v>
                </c:pt>
                <c:pt idx="972">
                  <c:v>43831</c:v>
                </c:pt>
                <c:pt idx="973">
                  <c:v>43862</c:v>
                </c:pt>
                <c:pt idx="974">
                  <c:v>43891</c:v>
                </c:pt>
                <c:pt idx="975">
                  <c:v>43922</c:v>
                </c:pt>
                <c:pt idx="976">
                  <c:v>43952</c:v>
                </c:pt>
                <c:pt idx="977">
                  <c:v>43983</c:v>
                </c:pt>
                <c:pt idx="978">
                  <c:v>44013</c:v>
                </c:pt>
                <c:pt idx="979">
                  <c:v>44044</c:v>
                </c:pt>
                <c:pt idx="980">
                  <c:v>44075</c:v>
                </c:pt>
                <c:pt idx="981">
                  <c:v>44105</c:v>
                </c:pt>
                <c:pt idx="982">
                  <c:v>44136</c:v>
                </c:pt>
                <c:pt idx="983">
                  <c:v>44166</c:v>
                </c:pt>
                <c:pt idx="984">
                  <c:v>44197</c:v>
                </c:pt>
                <c:pt idx="985">
                  <c:v>44228</c:v>
                </c:pt>
                <c:pt idx="986">
                  <c:v>44256</c:v>
                </c:pt>
                <c:pt idx="987">
                  <c:v>44287</c:v>
                </c:pt>
                <c:pt idx="988">
                  <c:v>44317</c:v>
                </c:pt>
                <c:pt idx="989">
                  <c:v>44348</c:v>
                </c:pt>
                <c:pt idx="990">
                  <c:v>44378</c:v>
                </c:pt>
                <c:pt idx="991">
                  <c:v>44409</c:v>
                </c:pt>
                <c:pt idx="992">
                  <c:v>44440</c:v>
                </c:pt>
                <c:pt idx="993">
                  <c:v>44470</c:v>
                </c:pt>
                <c:pt idx="994">
                  <c:v>44501</c:v>
                </c:pt>
                <c:pt idx="995">
                  <c:v>44531</c:v>
                </c:pt>
                <c:pt idx="996">
                  <c:v>44562</c:v>
                </c:pt>
                <c:pt idx="997">
                  <c:v>44593</c:v>
                </c:pt>
                <c:pt idx="998">
                  <c:v>44621</c:v>
                </c:pt>
                <c:pt idx="999">
                  <c:v>44652</c:v>
                </c:pt>
                <c:pt idx="1000">
                  <c:v>44682</c:v>
                </c:pt>
                <c:pt idx="1001">
                  <c:v>44713</c:v>
                </c:pt>
                <c:pt idx="1002">
                  <c:v>44743</c:v>
                </c:pt>
                <c:pt idx="1003">
                  <c:v>44774</c:v>
                </c:pt>
                <c:pt idx="1004">
                  <c:v>44805</c:v>
                </c:pt>
                <c:pt idx="1005">
                  <c:v>44835</c:v>
                </c:pt>
                <c:pt idx="1006">
                  <c:v>44866</c:v>
                </c:pt>
                <c:pt idx="1007">
                  <c:v>44896</c:v>
                </c:pt>
                <c:pt idx="1008">
                  <c:v>44927</c:v>
                </c:pt>
                <c:pt idx="1009">
                  <c:v>44958</c:v>
                </c:pt>
                <c:pt idx="1010">
                  <c:v>44986</c:v>
                </c:pt>
                <c:pt idx="1011">
                  <c:v>45017</c:v>
                </c:pt>
                <c:pt idx="1012">
                  <c:v>45047</c:v>
                </c:pt>
                <c:pt idx="1013">
                  <c:v>45078</c:v>
                </c:pt>
                <c:pt idx="1014">
                  <c:v>45108</c:v>
                </c:pt>
                <c:pt idx="1015">
                  <c:v>45139</c:v>
                </c:pt>
                <c:pt idx="1016">
                  <c:v>45170</c:v>
                </c:pt>
                <c:pt idx="1017">
                  <c:v>45200</c:v>
                </c:pt>
                <c:pt idx="1018">
                  <c:v>45231</c:v>
                </c:pt>
                <c:pt idx="1019">
                  <c:v>45261</c:v>
                </c:pt>
                <c:pt idx="1020">
                  <c:v>45292</c:v>
                </c:pt>
                <c:pt idx="1021">
                  <c:v>45323</c:v>
                </c:pt>
                <c:pt idx="1022">
                  <c:v>45352</c:v>
                </c:pt>
                <c:pt idx="1023">
                  <c:v>45383</c:v>
                </c:pt>
                <c:pt idx="1024">
                  <c:v>45413</c:v>
                </c:pt>
              </c:numCache>
            </c:numRef>
          </c:cat>
          <c:val>
            <c:numRef>
              <c:f>NFP!$C$4:$C$1027</c:f>
              <c:numCache>
                <c:formatCode>0.0%</c:formatCode>
                <c:ptCount val="1024"/>
                <c:pt idx="0">
                  <c:v>5.9151823012397742E-3</c:v>
                </c:pt>
                <c:pt idx="1">
                  <c:v>5.9800664451827856E-3</c:v>
                </c:pt>
                <c:pt idx="2">
                  <c:v>-6.1426684280052601E-3</c:v>
                </c:pt>
                <c:pt idx="3">
                  <c:v>6.8119891008173727E-3</c:v>
                </c:pt>
                <c:pt idx="4">
                  <c:v>6.6998910855142757E-3</c:v>
                </c:pt>
                <c:pt idx="5">
                  <c:v>-2.7211330404564027E-3</c:v>
                </c:pt>
                <c:pt idx="6">
                  <c:v>8.0213024754265394E-3</c:v>
                </c:pt>
                <c:pt idx="7">
                  <c:v>1.2001434954179269E-2</c:v>
                </c:pt>
                <c:pt idx="8">
                  <c:v>1.2245818697431687E-2</c:v>
                </c:pt>
                <c:pt idx="9">
                  <c:v>1.8783228805194785E-3</c:v>
                </c:pt>
                <c:pt idx="10">
                  <c:v>2.2878932316492406E-3</c:v>
                </c:pt>
                <c:pt idx="11">
                  <c:v>1.9339293640225907E-3</c:v>
                </c:pt>
                <c:pt idx="12">
                  <c:v>3.5439673448722786E-3</c:v>
                </c:pt>
                <c:pt idx="13">
                  <c:v>3.4683903515686509E-3</c:v>
                </c:pt>
                <c:pt idx="14">
                  <c:v>-3.8963079340141871E-3</c:v>
                </c:pt>
                <c:pt idx="15">
                  <c:v>5.6149648276080377E-3</c:v>
                </c:pt>
                <c:pt idx="16">
                  <c:v>3.0741240314939855E-3</c:v>
                </c:pt>
                <c:pt idx="17">
                  <c:v>-1.09453669825188E-3</c:v>
                </c:pt>
                <c:pt idx="18">
                  <c:v>1.2835764823742934E-2</c:v>
                </c:pt>
                <c:pt idx="19">
                  <c:v>1.4156775469831739E-2</c:v>
                </c:pt>
                <c:pt idx="20">
                  <c:v>1.3928680280402395E-2</c:v>
                </c:pt>
                <c:pt idx="21">
                  <c:v>1.2084047254035557E-2</c:v>
                </c:pt>
                <c:pt idx="22">
                  <c:v>1.4998960468086464E-2</c:v>
                </c:pt>
                <c:pt idx="23">
                  <c:v>8.9834377011763777E-3</c:v>
                </c:pt>
                <c:pt idx="24">
                  <c:v>1.0498535425306654E-2</c:v>
                </c:pt>
                <c:pt idx="25">
                  <c:v>7.1463421634188062E-3</c:v>
                </c:pt>
                <c:pt idx="26">
                  <c:v>1.0714692807477499E-2</c:v>
                </c:pt>
                <c:pt idx="27">
                  <c:v>2.0130822149543315E-2</c:v>
                </c:pt>
                <c:pt idx="28">
                  <c:v>1.2934608368802225E-2</c:v>
                </c:pt>
                <c:pt idx="29">
                  <c:v>1.3287858117326135E-2</c:v>
                </c:pt>
                <c:pt idx="30">
                  <c:v>1.0959420524005781E-2</c:v>
                </c:pt>
                <c:pt idx="31">
                  <c:v>7.7509056040911961E-3</c:v>
                </c:pt>
                <c:pt idx="32">
                  <c:v>3.0130831240915423E-3</c:v>
                </c:pt>
                <c:pt idx="33">
                  <c:v>1.9763366623626322E-3</c:v>
                </c:pt>
                <c:pt idx="34">
                  <c:v>2.1039343572479829E-3</c:v>
                </c:pt>
                <c:pt idx="35">
                  <c:v>6.37728322485831E-3</c:v>
                </c:pt>
                <c:pt idx="36">
                  <c:v>4.3028137794351995E-3</c:v>
                </c:pt>
                <c:pt idx="37">
                  <c:v>1.0983589530535909E-2</c:v>
                </c:pt>
                <c:pt idx="38">
                  <c:v>1.0710157955567068E-2</c:v>
                </c:pt>
                <c:pt idx="39">
                  <c:v>1.0647489327098913E-2</c:v>
                </c:pt>
                <c:pt idx="40">
                  <c:v>6.4871388700309396E-3</c:v>
                </c:pt>
                <c:pt idx="41">
                  <c:v>1.1066976442079435E-2</c:v>
                </c:pt>
                <c:pt idx="42">
                  <c:v>1.2749555248072753E-2</c:v>
                </c:pt>
                <c:pt idx="43">
                  <c:v>6.6116912267004668E-3</c:v>
                </c:pt>
                <c:pt idx="44">
                  <c:v>6.2047068518384929E-3</c:v>
                </c:pt>
                <c:pt idx="45">
                  <c:v>3.8299409851860755E-3</c:v>
                </c:pt>
                <c:pt idx="46">
                  <c:v>5.7829821951336235E-3</c:v>
                </c:pt>
                <c:pt idx="47">
                  <c:v>6.131456519145928E-3</c:v>
                </c:pt>
                <c:pt idx="48">
                  <c:v>5.2404438964241962E-3</c:v>
                </c:pt>
                <c:pt idx="49">
                  <c:v>3.7506192060010601E-3</c:v>
                </c:pt>
                <c:pt idx="50">
                  <c:v>2.2325625117503023E-3</c:v>
                </c:pt>
                <c:pt idx="51">
                  <c:v>-1.1958637184327214E-3</c:v>
                </c:pt>
                <c:pt idx="52">
                  <c:v>4.3431308104047162E-3</c:v>
                </c:pt>
                <c:pt idx="53">
                  <c:v>-1.8933638764871974E-3</c:v>
                </c:pt>
                <c:pt idx="54">
                  <c:v>-3.6065573770491799E-3</c:v>
                </c:pt>
                <c:pt idx="55">
                  <c:v>-1.2692144972500374E-3</c:v>
                </c:pt>
                <c:pt idx="56">
                  <c:v>4.3066930245694302E-3</c:v>
                </c:pt>
                <c:pt idx="57">
                  <c:v>3.4212067955476932E-3</c:v>
                </c:pt>
                <c:pt idx="58">
                  <c:v>-1.7514770790032497E-3</c:v>
                </c:pt>
                <c:pt idx="59">
                  <c:v>-2.1522481635708468E-3</c:v>
                </c:pt>
                <c:pt idx="60">
                  <c:v>-2.7195573685937502E-3</c:v>
                </c:pt>
                <c:pt idx="61">
                  <c:v>-5.7360477690535649E-3</c:v>
                </c:pt>
                <c:pt idx="62">
                  <c:v>-5.4617676266136561E-3</c:v>
                </c:pt>
                <c:pt idx="63">
                  <c:v>-1.8543613151701388E-3</c:v>
                </c:pt>
                <c:pt idx="64">
                  <c:v>-9.0508514945808471E-4</c:v>
                </c:pt>
                <c:pt idx="65">
                  <c:v>-1.0251031063007732E-3</c:v>
                </c:pt>
                <c:pt idx="66">
                  <c:v>-1.2886597938144284E-3</c:v>
                </c:pt>
                <c:pt idx="67">
                  <c:v>-4.0860215053762916E-3</c:v>
                </c:pt>
                <c:pt idx="68">
                  <c:v>6.9579404496278308E-4</c:v>
                </c:pt>
                <c:pt idx="69">
                  <c:v>7.1928646782293271E-5</c:v>
                </c:pt>
                <c:pt idx="70">
                  <c:v>3.572199180072344E-3</c:v>
                </c:pt>
                <c:pt idx="71">
                  <c:v>8.361204013378476E-4</c:v>
                </c:pt>
                <c:pt idx="72">
                  <c:v>4.7738393603058427E-5</c:v>
                </c:pt>
                <c:pt idx="73">
                  <c:v>-2.3629376805022195E-3</c:v>
                </c:pt>
                <c:pt idx="74">
                  <c:v>-8.4214555720368844E-3</c:v>
                </c:pt>
                <c:pt idx="75">
                  <c:v>-3.4261448631954794E-3</c:v>
                </c:pt>
                <c:pt idx="76">
                  <c:v>-3.7526631803215249E-3</c:v>
                </c:pt>
                <c:pt idx="77">
                  <c:v>-6.6830299642761659E-3</c:v>
                </c:pt>
                <c:pt idx="78">
                  <c:v>-9.9818955815432764E-3</c:v>
                </c:pt>
                <c:pt idx="79">
                  <c:v>-4.8411011713537344E-2</c:v>
                </c:pt>
                <c:pt idx="80">
                  <c:v>2.4151452982574817E-3</c:v>
                </c:pt>
                <c:pt idx="81">
                  <c:v>1.0259067357512919E-2</c:v>
                </c:pt>
                <c:pt idx="82">
                  <c:v>2.923376756590379E-3</c:v>
                </c:pt>
                <c:pt idx="83">
                  <c:v>1.8384045001278437E-2</c:v>
                </c:pt>
                <c:pt idx="84">
                  <c:v>-1.4687790303547721E-2</c:v>
                </c:pt>
                <c:pt idx="85">
                  <c:v>2.4233003771277239E-2</c:v>
                </c:pt>
                <c:pt idx="86">
                  <c:v>1.7862918273417128E-2</c:v>
                </c:pt>
                <c:pt idx="87">
                  <c:v>1.0656759465206722E-2</c:v>
                </c:pt>
                <c:pt idx="88">
                  <c:v>9.3351713463445396E-3</c:v>
                </c:pt>
                <c:pt idx="89">
                  <c:v>1.0015574457889143E-2</c:v>
                </c:pt>
                <c:pt idx="90">
                  <c:v>1.1600597822219116E-2</c:v>
                </c:pt>
                <c:pt idx="91">
                  <c:v>6.4021387364570082E-3</c:v>
                </c:pt>
                <c:pt idx="92">
                  <c:v>4.1477338925783869E-3</c:v>
                </c:pt>
                <c:pt idx="93">
                  <c:v>7.0080987631402358E-3</c:v>
                </c:pt>
                <c:pt idx="94">
                  <c:v>-3.6870607212813322E-4</c:v>
                </c:pt>
                <c:pt idx="95">
                  <c:v>3.5962101477673425E-3</c:v>
                </c:pt>
                <c:pt idx="96">
                  <c:v>5.0534053060746764E-4</c:v>
                </c:pt>
                <c:pt idx="97">
                  <c:v>1.1479211148610613E-3</c:v>
                </c:pt>
                <c:pt idx="98">
                  <c:v>-2.476666590226384E-3</c:v>
                </c:pt>
                <c:pt idx="99">
                  <c:v>3.1954757580634485E-3</c:v>
                </c:pt>
                <c:pt idx="100">
                  <c:v>3.941518859709392E-3</c:v>
                </c:pt>
                <c:pt idx="101">
                  <c:v>-1.5293312029217576E-3</c:v>
                </c:pt>
                <c:pt idx="102">
                  <c:v>4.9607937269964264E-3</c:v>
                </c:pt>
                <c:pt idx="103">
                  <c:v>5.5277525022747742E-3</c:v>
                </c:pt>
                <c:pt idx="104">
                  <c:v>4.7055629708390168E-3</c:v>
                </c:pt>
                <c:pt idx="105">
                  <c:v>1.6437369120263501E-3</c:v>
                </c:pt>
                <c:pt idx="106">
                  <c:v>2.1805593022210523E-3</c:v>
                </c:pt>
                <c:pt idx="107">
                  <c:v>2.1982458895044577E-3</c:v>
                </c:pt>
                <c:pt idx="108">
                  <c:v>-3.267754426016678E-3</c:v>
                </c:pt>
                <c:pt idx="109">
                  <c:v>3.3682886847954396E-3</c:v>
                </c:pt>
                <c:pt idx="110">
                  <c:v>-6.8034823087079754E-3</c:v>
                </c:pt>
                <c:pt idx="111">
                  <c:v>9.3963361049145266E-3</c:v>
                </c:pt>
                <c:pt idx="112">
                  <c:v>5.3129743727118317E-3</c:v>
                </c:pt>
                <c:pt idx="113">
                  <c:v>2.7978860416573159E-3</c:v>
                </c:pt>
                <c:pt idx="114">
                  <c:v>3.9858281665194895E-4</c:v>
                </c:pt>
                <c:pt idx="115">
                  <c:v>2.5676214086503002E-3</c:v>
                </c:pt>
                <c:pt idx="116">
                  <c:v>-1.0818209917428101E-3</c:v>
                </c:pt>
                <c:pt idx="117">
                  <c:v>-1.1714001547131758E-3</c:v>
                </c:pt>
                <c:pt idx="118">
                  <c:v>-3.5404496371038707E-3</c:v>
                </c:pt>
                <c:pt idx="119">
                  <c:v>-8.083140877598205E-3</c:v>
                </c:pt>
                <c:pt idx="120">
                  <c:v>-3.8282439330169504E-3</c:v>
                </c:pt>
                <c:pt idx="121">
                  <c:v>-5.7756702699058859E-3</c:v>
                </c:pt>
                <c:pt idx="122">
                  <c:v>-9.0415913200692088E-5</c:v>
                </c:pt>
                <c:pt idx="123">
                  <c:v>-5.6967176055701119E-3</c:v>
                </c:pt>
                <c:pt idx="124">
                  <c:v>-5.5702073481266323E-3</c:v>
                </c:pt>
                <c:pt idx="125">
                  <c:v>-4.7554813781750527E-3</c:v>
                </c:pt>
                <c:pt idx="126">
                  <c:v>2.1364085364452556E-3</c:v>
                </c:pt>
                <c:pt idx="127">
                  <c:v>3.5760132037410131E-3</c:v>
                </c:pt>
                <c:pt idx="128">
                  <c:v>-1.9141160347190489E-2</c:v>
                </c:pt>
                <c:pt idx="129">
                  <c:v>6.9861673885707187E-3</c:v>
                </c:pt>
                <c:pt idx="130">
                  <c:v>6.4751861616021422E-3</c:v>
                </c:pt>
                <c:pt idx="131">
                  <c:v>9.1907541013735994E-5</c:v>
                </c:pt>
                <c:pt idx="132">
                  <c:v>-5.2612231769516571E-3</c:v>
                </c:pt>
                <c:pt idx="133">
                  <c:v>1.5174261496177621E-2</c:v>
                </c:pt>
                <c:pt idx="134">
                  <c:v>9.7374527915548015E-3</c:v>
                </c:pt>
                <c:pt idx="135">
                  <c:v>7.5706367446262135E-3</c:v>
                </c:pt>
                <c:pt idx="136">
                  <c:v>8.1622612818104123E-3</c:v>
                </c:pt>
                <c:pt idx="137">
                  <c:v>8.2292660204512647E-3</c:v>
                </c:pt>
                <c:pt idx="138">
                  <c:v>1.6236194834337914E-2</c:v>
                </c:pt>
                <c:pt idx="139">
                  <c:v>5.3255975060617633E-3</c:v>
                </c:pt>
                <c:pt idx="140">
                  <c:v>5.7711357078253922E-3</c:v>
                </c:pt>
                <c:pt idx="141">
                  <c:v>1.4987367790004757E-3</c:v>
                </c:pt>
                <c:pt idx="142">
                  <c:v>1.817171198905454E-3</c:v>
                </c:pt>
                <c:pt idx="143">
                  <c:v>9.112054800367142E-3</c:v>
                </c:pt>
                <c:pt idx="144">
                  <c:v>6.1114870580274427E-3</c:v>
                </c:pt>
                <c:pt idx="145">
                  <c:v>6.2214935788300618E-3</c:v>
                </c:pt>
                <c:pt idx="146">
                  <c:v>-2.5066321308464534E-4</c:v>
                </c:pt>
                <c:pt idx="147">
                  <c:v>1.9013392950419927E-3</c:v>
                </c:pt>
                <c:pt idx="148">
                  <c:v>2.3356690023357274E-3</c:v>
                </c:pt>
                <c:pt idx="149">
                  <c:v>-6.2416777629858977E-5</c:v>
                </c:pt>
                <c:pt idx="150">
                  <c:v>-1.0195376708765913E-3</c:v>
                </c:pt>
                <c:pt idx="151">
                  <c:v>-1.208031325501957E-3</c:v>
                </c:pt>
                <c:pt idx="152">
                  <c:v>1.0843725236684421E-3</c:v>
                </c:pt>
                <c:pt idx="153">
                  <c:v>2.9371328583926992E-3</c:v>
                </c:pt>
                <c:pt idx="154">
                  <c:v>3.4685442499013952E-3</c:v>
                </c:pt>
                <c:pt idx="155">
                  <c:v>-3.7256281823072612E-4</c:v>
                </c:pt>
                <c:pt idx="156">
                  <c:v>4.6794765612059308E-3</c:v>
                </c:pt>
                <c:pt idx="157">
                  <c:v>-3.709657474959549E-4</c:v>
                </c:pt>
                <c:pt idx="158">
                  <c:v>2.3915553356423924E-3</c:v>
                </c:pt>
                <c:pt idx="159">
                  <c:v>4.5248868778280382E-4</c:v>
                </c:pt>
                <c:pt idx="160">
                  <c:v>-7.4010114715677977E-3</c:v>
                </c:pt>
                <c:pt idx="161">
                  <c:v>-2.8789196802120331E-3</c:v>
                </c:pt>
                <c:pt idx="162">
                  <c:v>1.6222503790789933E-2</c:v>
                </c:pt>
                <c:pt idx="163">
                  <c:v>8.0941869021338153E-3</c:v>
                </c:pt>
                <c:pt idx="164">
                  <c:v>5.6163828061637222E-3</c:v>
                </c:pt>
                <c:pt idx="165">
                  <c:v>4.4155896525999161E-3</c:v>
                </c:pt>
                <c:pt idx="166">
                  <c:v>7.0258551469406516E-3</c:v>
                </c:pt>
                <c:pt idx="167">
                  <c:v>-4.3854403380771956E-4</c:v>
                </c:pt>
                <c:pt idx="168">
                  <c:v>3.8888002552648349E-3</c:v>
                </c:pt>
                <c:pt idx="169">
                  <c:v>2.6619519656727597E-3</c:v>
                </c:pt>
                <c:pt idx="170">
                  <c:v>-7.528777762367822E-4</c:v>
                </c:pt>
                <c:pt idx="171">
                  <c:v>1.0905125408942062E-3</c:v>
                </c:pt>
                <c:pt idx="172">
                  <c:v>5.7437116260650178E-4</c:v>
                </c:pt>
                <c:pt idx="173">
                  <c:v>3.3650705675092318E-4</c:v>
                </c:pt>
                <c:pt idx="174">
                  <c:v>-9.3003007756842226E-4</c:v>
                </c:pt>
                <c:pt idx="175">
                  <c:v>-2.3965616272851875E-3</c:v>
                </c:pt>
                <c:pt idx="176">
                  <c:v>-2.5412960609910717E-3</c:v>
                </c:pt>
                <c:pt idx="177">
                  <c:v>-6.6082802547771102E-3</c:v>
                </c:pt>
                <c:pt idx="178">
                  <c:v>-4.1075579065480428E-3</c:v>
                </c:pt>
                <c:pt idx="179">
                  <c:v>-4.7079653139650013E-3</c:v>
                </c:pt>
                <c:pt idx="180">
                  <c:v>-1.7586771513472543E-3</c:v>
                </c:pt>
                <c:pt idx="181">
                  <c:v>-4.5563160665829106E-3</c:v>
                </c:pt>
                <c:pt idx="182">
                  <c:v>4.475456191386229E-4</c:v>
                </c:pt>
                <c:pt idx="183">
                  <c:v>-4.3514508225055426E-3</c:v>
                </c:pt>
                <c:pt idx="184">
                  <c:v>-1.4295925661186315E-3</c:v>
                </c:pt>
                <c:pt idx="185">
                  <c:v>-1.2271193373555311E-3</c:v>
                </c:pt>
                <c:pt idx="186">
                  <c:v>-1.8429405139752664E-4</c:v>
                </c:pt>
                <c:pt idx="187">
                  <c:v>1.2288534797033623E-3</c:v>
                </c:pt>
                <c:pt idx="188">
                  <c:v>1.1455222354048722E-3</c:v>
                </c:pt>
                <c:pt idx="189">
                  <c:v>4.8628989416044099E-3</c:v>
                </c:pt>
                <c:pt idx="190">
                  <c:v>3.0703538023586496E-3</c:v>
                </c:pt>
                <c:pt idx="191">
                  <c:v>3.3447527923617937E-3</c:v>
                </c:pt>
                <c:pt idx="192">
                  <c:v>2.9901406174235312E-3</c:v>
                </c:pt>
                <c:pt idx="193">
                  <c:v>6.405607928450463E-3</c:v>
                </c:pt>
                <c:pt idx="194">
                  <c:v>5.7243505063848676E-3</c:v>
                </c:pt>
                <c:pt idx="195">
                  <c:v>5.2539404553415547E-3</c:v>
                </c:pt>
                <c:pt idx="196">
                  <c:v>5.503642698764688E-3</c:v>
                </c:pt>
                <c:pt idx="197">
                  <c:v>3.8787162827327304E-3</c:v>
                </c:pt>
                <c:pt idx="198">
                  <c:v>2.4319924686684313E-3</c:v>
                </c:pt>
                <c:pt idx="199">
                  <c:v>3.0326152882940161E-3</c:v>
                </c:pt>
                <c:pt idx="200">
                  <c:v>3.1794951819918982E-3</c:v>
                </c:pt>
                <c:pt idx="201">
                  <c:v>3.1694180326276022E-3</c:v>
                </c:pt>
                <c:pt idx="202">
                  <c:v>4.1285470615599618E-3</c:v>
                </c:pt>
                <c:pt idx="203">
                  <c:v>3.2815365312228728E-3</c:v>
                </c:pt>
                <c:pt idx="204">
                  <c:v>3.6940836940837496E-3</c:v>
                </c:pt>
                <c:pt idx="205">
                  <c:v>2.434489236490478E-3</c:v>
                </c:pt>
                <c:pt idx="206">
                  <c:v>1.5489348682449222E-3</c:v>
                </c:pt>
                <c:pt idx="207">
                  <c:v>2.5011933174223788E-3</c:v>
                </c:pt>
                <c:pt idx="208">
                  <c:v>1.5236353940502045E-3</c:v>
                </c:pt>
                <c:pt idx="209">
                  <c:v>-1.1999391473015653E-2</c:v>
                </c:pt>
                <c:pt idx="210">
                  <c:v>1.3011259744009296E-2</c:v>
                </c:pt>
                <c:pt idx="211">
                  <c:v>-5.1300564306211438E-4</c:v>
                </c:pt>
                <c:pt idx="212">
                  <c:v>3.2887232910043807E-3</c:v>
                </c:pt>
                <c:pt idx="213">
                  <c:v>8.3369649658004974E-4</c:v>
                </c:pt>
                <c:pt idx="214">
                  <c:v>2.0446413358323756E-3</c:v>
                </c:pt>
                <c:pt idx="215">
                  <c:v>-7.9351584197695502E-4</c:v>
                </c:pt>
                <c:pt idx="216">
                  <c:v>3.9707300470814832E-3</c:v>
                </c:pt>
                <c:pt idx="217">
                  <c:v>1.1111738892970457E-3</c:v>
                </c:pt>
                <c:pt idx="218">
                  <c:v>1.5426292422304755E-3</c:v>
                </c:pt>
                <c:pt idx="219">
                  <c:v>-1.6529546564484354E-3</c:v>
                </c:pt>
                <c:pt idx="220">
                  <c:v>-1.5616180620884323E-3</c:v>
                </c:pt>
                <c:pt idx="221">
                  <c:v>1.0552697533305899E-3</c:v>
                </c:pt>
                <c:pt idx="222">
                  <c:v>9.4121190444829139E-5</c:v>
                </c:pt>
                <c:pt idx="223">
                  <c:v>-3.6515585002259154E-3</c:v>
                </c:pt>
                <c:pt idx="224">
                  <c:v>-3.2304379038047282E-3</c:v>
                </c:pt>
                <c:pt idx="225">
                  <c:v>-3.8852984098705079E-3</c:v>
                </c:pt>
                <c:pt idx="226">
                  <c:v>-3.3106282583050817E-3</c:v>
                </c:pt>
                <c:pt idx="227">
                  <c:v>-5.8796579108124636E-3</c:v>
                </c:pt>
                <c:pt idx="228">
                  <c:v>-9.6013518703433887E-3</c:v>
                </c:pt>
                <c:pt idx="229">
                  <c:v>-5.3707150612688492E-3</c:v>
                </c:pt>
                <c:pt idx="230">
                  <c:v>-5.3022476071657998E-3</c:v>
                </c:pt>
                <c:pt idx="231">
                  <c:v>-2.2145138848060908E-3</c:v>
                </c:pt>
                <c:pt idx="232">
                  <c:v>0</c:v>
                </c:pt>
                <c:pt idx="233">
                  <c:v>2.455120399104338E-3</c:v>
                </c:pt>
                <c:pt idx="234">
                  <c:v>3.8010149101668222E-3</c:v>
                </c:pt>
                <c:pt idx="235">
                  <c:v>5.3285968028418118E-3</c:v>
                </c:pt>
                <c:pt idx="236">
                  <c:v>-4.0771948899154253E-4</c:v>
                </c:pt>
                <c:pt idx="237">
                  <c:v>8.9152180246674373E-3</c:v>
                </c:pt>
                <c:pt idx="238">
                  <c:v>2.7144617280148164E-3</c:v>
                </c:pt>
                <c:pt idx="239">
                  <c:v>7.5453585485263375E-3</c:v>
                </c:pt>
                <c:pt idx="240">
                  <c:v>4.0016768931743218E-3</c:v>
                </c:pt>
                <c:pt idx="241">
                  <c:v>6.1873671424232946E-3</c:v>
                </c:pt>
                <c:pt idx="242">
                  <c:v>5.7909231523749494E-3</c:v>
                </c:pt>
                <c:pt idx="243">
                  <c:v>4.2947431593556296E-3</c:v>
                </c:pt>
                <c:pt idx="244">
                  <c:v>2.4463118580766441E-3</c:v>
                </c:pt>
                <c:pt idx="245">
                  <c:v>2.2913135001210172E-3</c:v>
                </c:pt>
                <c:pt idx="246">
                  <c:v>-8.6982380492156564E-3</c:v>
                </c:pt>
                <c:pt idx="247">
                  <c:v>1.7249137543122739E-3</c:v>
                </c:pt>
                <c:pt idx="248">
                  <c:v>-1.3101744403682947E-3</c:v>
                </c:pt>
                <c:pt idx="249">
                  <c:v>5.1726076689531109E-3</c:v>
                </c:pt>
                <c:pt idx="250">
                  <c:v>1.0068240295335151E-2</c:v>
                </c:pt>
                <c:pt idx="251">
                  <c:v>1.8459039391589549E-3</c:v>
                </c:pt>
                <c:pt idx="252">
                  <c:v>4.4035818255518944E-3</c:v>
                </c:pt>
                <c:pt idx="253">
                  <c:v>-1.0823106414983297E-3</c:v>
                </c:pt>
                <c:pt idx="254">
                  <c:v>6.5927204613067669E-3</c:v>
                </c:pt>
                <c:pt idx="255">
                  <c:v>-6.1664203747285873E-3</c:v>
                </c:pt>
                <c:pt idx="256">
                  <c:v>-2.331344653510814E-3</c:v>
                </c:pt>
                <c:pt idx="257">
                  <c:v>-7.7279752704795257E-4</c:v>
                </c:pt>
                <c:pt idx="258">
                  <c:v>-6.2608183257839567E-4</c:v>
                </c:pt>
                <c:pt idx="259">
                  <c:v>-8.2915683962259124E-4</c:v>
                </c:pt>
                <c:pt idx="260">
                  <c:v>-1.5674848322790869E-3</c:v>
                </c:pt>
                <c:pt idx="261">
                  <c:v>-3.3430608400133455E-3</c:v>
                </c:pt>
                <c:pt idx="262">
                  <c:v>-4.0584866848278889E-3</c:v>
                </c:pt>
                <c:pt idx="263">
                  <c:v>-1.0978378177216586E-3</c:v>
                </c:pt>
                <c:pt idx="264">
                  <c:v>-2.3471117485982518E-3</c:v>
                </c:pt>
                <c:pt idx="265">
                  <c:v>1.9045129488208801E-3</c:v>
                </c:pt>
                <c:pt idx="266">
                  <c:v>-5.9635848599493002E-4</c:v>
                </c:pt>
                <c:pt idx="267">
                  <c:v>2.9649243851044282E-3</c:v>
                </c:pt>
                <c:pt idx="268">
                  <c:v>3.5511099542631097E-3</c:v>
                </c:pt>
                <c:pt idx="269">
                  <c:v>2.7048557719029365E-3</c:v>
                </c:pt>
                <c:pt idx="270">
                  <c:v>3.2333758291298587E-3</c:v>
                </c:pt>
                <c:pt idx="271">
                  <c:v>1.6575196139820836E-3</c:v>
                </c:pt>
                <c:pt idx="272">
                  <c:v>2.4637787747296969E-3</c:v>
                </c:pt>
                <c:pt idx="273">
                  <c:v>4.0350684127508085E-3</c:v>
                </c:pt>
                <c:pt idx="274">
                  <c:v>2.3747762230097447E-3</c:v>
                </c:pt>
                <c:pt idx="275">
                  <c:v>3.4626038781171431E-4</c:v>
                </c:pt>
                <c:pt idx="276">
                  <c:v>5.4107230693556385E-3</c:v>
                </c:pt>
                <c:pt idx="277">
                  <c:v>1.57642965862137E-3</c:v>
                </c:pt>
                <c:pt idx="278">
                  <c:v>5.9158751696064549E-3</c:v>
                </c:pt>
                <c:pt idx="279">
                  <c:v>4.6760907881004954E-4</c:v>
                </c:pt>
                <c:pt idx="280">
                  <c:v>2.8762493708200942E-4</c:v>
                </c:pt>
                <c:pt idx="281">
                  <c:v>1.8330817338796379E-3</c:v>
                </c:pt>
                <c:pt idx="282">
                  <c:v>1.6503426254799169E-3</c:v>
                </c:pt>
                <c:pt idx="283">
                  <c:v>2.5072531251120189E-3</c:v>
                </c:pt>
                <c:pt idx="284">
                  <c:v>1.1254421379827129E-3</c:v>
                </c:pt>
                <c:pt idx="285">
                  <c:v>2.6766117663856726E-4</c:v>
                </c:pt>
                <c:pt idx="286">
                  <c:v>-4.995004995005381E-4</c:v>
                </c:pt>
                <c:pt idx="287">
                  <c:v>1.5527950310558758E-3</c:v>
                </c:pt>
                <c:pt idx="288">
                  <c:v>2.0493629154414439E-3</c:v>
                </c:pt>
                <c:pt idx="289">
                  <c:v>1.6005690912324066E-3</c:v>
                </c:pt>
                <c:pt idx="290">
                  <c:v>4.6164772727272929E-3</c:v>
                </c:pt>
                <c:pt idx="291">
                  <c:v>6.3626723223753068E-4</c:v>
                </c:pt>
                <c:pt idx="292">
                  <c:v>7.5950261410206998E-4</c:v>
                </c:pt>
                <c:pt idx="293">
                  <c:v>2.3826753031293002E-3</c:v>
                </c:pt>
                <c:pt idx="294">
                  <c:v>2.0424692749234641E-3</c:v>
                </c:pt>
                <c:pt idx="295">
                  <c:v>2.952029520295163E-3</c:v>
                </c:pt>
                <c:pt idx="296">
                  <c:v>3.5915764392584482E-3</c:v>
                </c:pt>
                <c:pt idx="297">
                  <c:v>-4.888012150201515E-4</c:v>
                </c:pt>
                <c:pt idx="298">
                  <c:v>1.8513666928652306E-3</c:v>
                </c:pt>
                <c:pt idx="299">
                  <c:v>2.1966144244347507E-3</c:v>
                </c:pt>
                <c:pt idx="300">
                  <c:v>4.6271330909597452E-3</c:v>
                </c:pt>
                <c:pt idx="301">
                  <c:v>2.4933769674302386E-3</c:v>
                </c:pt>
                <c:pt idx="302">
                  <c:v>4.3180130231279534E-4</c:v>
                </c:pt>
                <c:pt idx="303">
                  <c:v>2.8831877352302193E-3</c:v>
                </c:pt>
                <c:pt idx="304">
                  <c:v>2.2379452219869478E-3</c:v>
                </c:pt>
                <c:pt idx="305">
                  <c:v>3.3150689637404529E-3</c:v>
                </c:pt>
                <c:pt idx="306">
                  <c:v>3.543792371430543E-3</c:v>
                </c:pt>
                <c:pt idx="307">
                  <c:v>4.8448455279004321E-3</c:v>
                </c:pt>
                <c:pt idx="308">
                  <c:v>-1.8674770385209705E-3</c:v>
                </c:pt>
                <c:pt idx="309">
                  <c:v>7.228751722143878E-3</c:v>
                </c:pt>
                <c:pt idx="310">
                  <c:v>3.42801175318308E-3</c:v>
                </c:pt>
                <c:pt idx="311">
                  <c:v>2.709479813533866E-3</c:v>
                </c:pt>
                <c:pt idx="312">
                  <c:v>3.6588231345036082E-3</c:v>
                </c:pt>
                <c:pt idx="313">
                  <c:v>3.3946488294314126E-3</c:v>
                </c:pt>
                <c:pt idx="314">
                  <c:v>4.2664533439995544E-3</c:v>
                </c:pt>
                <c:pt idx="315">
                  <c:v>3.8500472958395981E-3</c:v>
                </c:pt>
                <c:pt idx="316">
                  <c:v>3.2897455819873578E-3</c:v>
                </c:pt>
                <c:pt idx="317">
                  <c:v>4.5312242544075509E-3</c:v>
                </c:pt>
                <c:pt idx="318">
                  <c:v>4.3139506274092465E-3</c:v>
                </c:pt>
                <c:pt idx="319">
                  <c:v>4.2790879989547115E-3</c:v>
                </c:pt>
                <c:pt idx="320">
                  <c:v>3.7241827939502592E-3</c:v>
                </c:pt>
                <c:pt idx="321">
                  <c:v>4.4880830862457088E-3</c:v>
                </c:pt>
                <c:pt idx="322">
                  <c:v>5.2584037679850315E-3</c:v>
                </c:pt>
                <c:pt idx="323">
                  <c:v>3.3214595167034844E-3</c:v>
                </c:pt>
                <c:pt idx="324">
                  <c:v>4.2700187113180466E-3</c:v>
                </c:pt>
                <c:pt idx="325">
                  <c:v>6.3061341486718714E-3</c:v>
                </c:pt>
                <c:pt idx="326">
                  <c:v>3.877073047221069E-3</c:v>
                </c:pt>
                <c:pt idx="327">
                  <c:v>4.3350095370209285E-3</c:v>
                </c:pt>
                <c:pt idx="328">
                  <c:v>6.2625565042691012E-3</c:v>
                </c:pt>
                <c:pt idx="329">
                  <c:v>2.9636099889254197E-3</c:v>
                </c:pt>
                <c:pt idx="330">
                  <c:v>3.2036826798960139E-3</c:v>
                </c:pt>
                <c:pt idx="331">
                  <c:v>2.1082983242128872E-3</c:v>
                </c:pt>
                <c:pt idx="332">
                  <c:v>3.2640811843509532E-3</c:v>
                </c:pt>
                <c:pt idx="333">
                  <c:v>2.5441761495050841E-3</c:v>
                </c:pt>
                <c:pt idx="334">
                  <c:v>2.7684215383194655E-3</c:v>
                </c:pt>
                <c:pt idx="335">
                  <c:v>3.190232979033425E-3</c:v>
                </c:pt>
                <c:pt idx="336">
                  <c:v>3.3635543596255424E-4</c:v>
                </c:pt>
                <c:pt idx="337">
                  <c:v>1.5436580109737807E-3</c:v>
                </c:pt>
                <c:pt idx="338">
                  <c:v>-9.7665191515339256E-4</c:v>
                </c:pt>
                <c:pt idx="339">
                  <c:v>2.3523661137079266E-3</c:v>
                </c:pt>
                <c:pt idx="340">
                  <c:v>1.981103322157951E-3</c:v>
                </c:pt>
                <c:pt idx="341">
                  <c:v>2.0988593155892854E-3</c:v>
                </c:pt>
                <c:pt idx="342">
                  <c:v>3.8702039825158074E-3</c:v>
                </c:pt>
                <c:pt idx="343">
                  <c:v>3.1749391469992894E-4</c:v>
                </c:pt>
                <c:pt idx="344">
                  <c:v>9.2195151441876178E-4</c:v>
                </c:pt>
                <c:pt idx="345">
                  <c:v>7.2178180445450213E-3</c:v>
                </c:pt>
                <c:pt idx="346">
                  <c:v>2.9533904022307489E-3</c:v>
                </c:pt>
                <c:pt idx="347">
                  <c:v>-1.4349775784753271E-3</c:v>
                </c:pt>
                <c:pt idx="348">
                  <c:v>6.1523262080114272E-3</c:v>
                </c:pt>
                <c:pt idx="349">
                  <c:v>1.1902105184855571E-3</c:v>
                </c:pt>
                <c:pt idx="350">
                  <c:v>3.8784456497511499E-3</c:v>
                </c:pt>
                <c:pt idx="351">
                  <c:v>1.4210432826100572E-3</c:v>
                </c:pt>
                <c:pt idx="352">
                  <c:v>3.7397268373440262E-3</c:v>
                </c:pt>
                <c:pt idx="353">
                  <c:v>3.2545467933142724E-3</c:v>
                </c:pt>
                <c:pt idx="354">
                  <c:v>2.9944514575932502E-3</c:v>
                </c:pt>
                <c:pt idx="355">
                  <c:v>2.2537684765111532E-3</c:v>
                </c:pt>
                <c:pt idx="356">
                  <c:v>3.4606623444892737E-3</c:v>
                </c:pt>
                <c:pt idx="357">
                  <c:v>3.827068872688022E-3</c:v>
                </c:pt>
                <c:pt idx="358">
                  <c:v>3.8269743708685411E-3</c:v>
                </c:pt>
                <c:pt idx="359">
                  <c:v>2.7582024029575436E-3</c:v>
                </c:pt>
                <c:pt idx="360">
                  <c:v>3.7442935526146304E-3</c:v>
                </c:pt>
                <c:pt idx="361">
                  <c:v>2.9555660769882142E-3</c:v>
                </c:pt>
                <c:pt idx="362">
                  <c:v>2.3889564408841046E-3</c:v>
                </c:pt>
                <c:pt idx="363">
                  <c:v>3.6533850896220965E-3</c:v>
                </c:pt>
                <c:pt idx="364">
                  <c:v>4.3794790126265859E-3</c:v>
                </c:pt>
                <c:pt idx="365">
                  <c:v>1.3166090945126996E-3</c:v>
                </c:pt>
                <c:pt idx="366">
                  <c:v>3.944633742877679E-3</c:v>
                </c:pt>
                <c:pt idx="367">
                  <c:v>-1.3237945020279085E-3</c:v>
                </c:pt>
                <c:pt idx="368">
                  <c:v>2.9190286826297207E-3</c:v>
                </c:pt>
                <c:pt idx="369">
                  <c:v>-4.921190646925977E-4</c:v>
                </c:pt>
                <c:pt idx="370">
                  <c:v>2.1804574740456051E-3</c:v>
                </c:pt>
                <c:pt idx="371">
                  <c:v>-9.1239595176939581E-4</c:v>
                </c:pt>
                <c:pt idx="372">
                  <c:v>1.8124086770821002E-3</c:v>
                </c:pt>
                <c:pt idx="373">
                  <c:v>2.0475422480892291E-3</c:v>
                </c:pt>
                <c:pt idx="374">
                  <c:v>-1.4415473541308232E-3</c:v>
                </c:pt>
                <c:pt idx="375">
                  <c:v>-3.1395414027022284E-3</c:v>
                </c:pt>
                <c:pt idx="376">
                  <c:v>-1.3356954052078374E-3</c:v>
                </c:pt>
                <c:pt idx="377">
                  <c:v>3.3789015754126517E-4</c:v>
                </c:pt>
                <c:pt idx="378">
                  <c:v>-1.6325841273415742E-3</c:v>
                </c:pt>
                <c:pt idx="379">
                  <c:v>9.8679109632460182E-5</c:v>
                </c:pt>
                <c:pt idx="380">
                  <c:v>-5.9624492557510678E-3</c:v>
                </c:pt>
                <c:pt idx="381">
                  <c:v>-1.5881794075524036E-3</c:v>
                </c:pt>
                <c:pt idx="382">
                  <c:v>5.4396454998650867E-3</c:v>
                </c:pt>
                <c:pt idx="383">
                  <c:v>1.0311899649677603E-3</c:v>
                </c:pt>
                <c:pt idx="384">
                  <c:v>-8.1845763070631516E-4</c:v>
                </c:pt>
                <c:pt idx="385">
                  <c:v>7.4851356504290756E-4</c:v>
                </c:pt>
                <c:pt idx="386">
                  <c:v>2.4837708156928429E-3</c:v>
                </c:pt>
                <c:pt idx="387">
                  <c:v>2.9703249056816095E-3</c:v>
                </c:pt>
                <c:pt idx="388">
                  <c:v>9.8249750866807872E-5</c:v>
                </c:pt>
                <c:pt idx="389">
                  <c:v>8.5609228955574324E-4</c:v>
                </c:pt>
                <c:pt idx="390">
                  <c:v>8.1329313608646814E-4</c:v>
                </c:pt>
                <c:pt idx="391">
                  <c:v>3.376627015818201E-3</c:v>
                </c:pt>
                <c:pt idx="392">
                  <c:v>3.9098500293244243E-4</c:v>
                </c:pt>
                <c:pt idx="393">
                  <c:v>2.8614499874375365E-3</c:v>
                </c:pt>
                <c:pt idx="394">
                  <c:v>3.6466379946273886E-3</c:v>
                </c:pt>
                <c:pt idx="395">
                  <c:v>4.6041409532791011E-3</c:v>
                </c:pt>
                <c:pt idx="396">
                  <c:v>2.8574978258169015E-3</c:v>
                </c:pt>
                <c:pt idx="397">
                  <c:v>4.0744411408435433E-3</c:v>
                </c:pt>
                <c:pt idx="398">
                  <c:v>2.9885939899101377E-3</c:v>
                </c:pt>
                <c:pt idx="399">
                  <c:v>4.1961674093109469E-3</c:v>
                </c:pt>
                <c:pt idx="400">
                  <c:v>3.9336318719460639E-3</c:v>
                </c:pt>
                <c:pt idx="401">
                  <c:v>-6.6433471623417173E-4</c:v>
                </c:pt>
                <c:pt idx="402">
                  <c:v>5.8608853735635513E-3</c:v>
                </c:pt>
                <c:pt idx="403">
                  <c:v>1.659001092512824E-3</c:v>
                </c:pt>
                <c:pt idx="404">
                  <c:v>5.5208445545620322E-3</c:v>
                </c:pt>
                <c:pt idx="405">
                  <c:v>4.004071028738343E-3</c:v>
                </c:pt>
                <c:pt idx="406">
                  <c:v>3.9347498432769079E-3</c:v>
                </c:pt>
                <c:pt idx="407">
                  <c:v>4.6367646277303276E-3</c:v>
                </c:pt>
                <c:pt idx="408">
                  <c:v>5.2501421637991541E-3</c:v>
                </c:pt>
                <c:pt idx="409">
                  <c:v>3.5519772673455741E-3</c:v>
                </c:pt>
                <c:pt idx="410">
                  <c:v>2.2416234072675234E-3</c:v>
                </c:pt>
                <c:pt idx="411">
                  <c:v>2.5243607350728947E-3</c:v>
                </c:pt>
                <c:pt idx="412">
                  <c:v>3.1181505062101156E-3</c:v>
                </c:pt>
                <c:pt idx="413">
                  <c:v>3.3815859638175461E-4</c:v>
                </c:pt>
                <c:pt idx="414">
                  <c:v>3.3154343218961824E-3</c:v>
                </c:pt>
                <c:pt idx="415">
                  <c:v>1.3995438523739523E-3</c:v>
                </c:pt>
                <c:pt idx="416">
                  <c:v>4.2833479993789059E-3</c:v>
                </c:pt>
                <c:pt idx="417">
                  <c:v>4.0331413403429384E-3</c:v>
                </c:pt>
                <c:pt idx="418">
                  <c:v>1.4245379876796083E-3</c:v>
                </c:pt>
                <c:pt idx="419">
                  <c:v>8.8426394638019268E-4</c:v>
                </c:pt>
                <c:pt idx="420">
                  <c:v>1.9718309859155791E-3</c:v>
                </c:pt>
                <c:pt idx="421">
                  <c:v>5.3671377820951882E-4</c:v>
                </c:pt>
                <c:pt idx="422">
                  <c:v>1.0983958312047459E-3</c:v>
                </c:pt>
                <c:pt idx="423">
                  <c:v>2.1305912071649669E-3</c:v>
                </c:pt>
                <c:pt idx="424">
                  <c:v>7.0019987523717298E-4</c:v>
                </c:pt>
                <c:pt idx="425">
                  <c:v>4.0710396417487082E-4</c:v>
                </c:pt>
                <c:pt idx="426">
                  <c:v>-2.1618597080219626E-4</c:v>
                </c:pt>
                <c:pt idx="427">
                  <c:v>-1.1447614444348719E-4</c:v>
                </c:pt>
                <c:pt idx="428">
                  <c:v>2.5442055718105649E-4</c:v>
                </c:pt>
                <c:pt idx="429">
                  <c:v>-4.641994149815587E-3</c:v>
                </c:pt>
                <c:pt idx="430">
                  <c:v>-7.8323644029898443E-3</c:v>
                </c:pt>
                <c:pt idx="431">
                  <c:v>-4.6231906454438088E-3</c:v>
                </c:pt>
                <c:pt idx="432">
                  <c:v>-4.8516683270153349E-3</c:v>
                </c:pt>
                <c:pt idx="433">
                  <c:v>-3.5102316752905205E-3</c:v>
                </c:pt>
                <c:pt idx="434">
                  <c:v>-2.4527711094874949E-3</c:v>
                </c:pt>
                <c:pt idx="435">
                  <c:v>2.1449123724823771E-3</c:v>
                </c:pt>
                <c:pt idx="436">
                  <c:v>-1.3442263520567765E-3</c:v>
                </c:pt>
                <c:pt idx="437">
                  <c:v>3.2540087034931275E-3</c:v>
                </c:pt>
                <c:pt idx="438">
                  <c:v>4.9889279666537334E-3</c:v>
                </c:pt>
                <c:pt idx="439">
                  <c:v>9.7209440980905448E-4</c:v>
                </c:pt>
                <c:pt idx="440">
                  <c:v>4.0399854974879634E-3</c:v>
                </c:pt>
                <c:pt idx="441">
                  <c:v>1.8700025793139119E-3</c:v>
                </c:pt>
                <c:pt idx="442">
                  <c:v>4.2736693055287489E-3</c:v>
                </c:pt>
                <c:pt idx="443">
                  <c:v>6.229411538510865E-3</c:v>
                </c:pt>
                <c:pt idx="444">
                  <c:v>3.9871087729130839E-3</c:v>
                </c:pt>
                <c:pt idx="445">
                  <c:v>2.9435647584246105E-3</c:v>
                </c:pt>
                <c:pt idx="446">
                  <c:v>3.0867321121343938E-3</c:v>
                </c:pt>
                <c:pt idx="447">
                  <c:v>2.5223225546078254E-4</c:v>
                </c:pt>
                <c:pt idx="448">
                  <c:v>8.0693968125888915E-4</c:v>
                </c:pt>
                <c:pt idx="449">
                  <c:v>2.1543035678290856E-3</c:v>
                </c:pt>
                <c:pt idx="450">
                  <c:v>1.9736759400104109E-3</c:v>
                </c:pt>
                <c:pt idx="451">
                  <c:v>2.3587272909766366E-3</c:v>
                </c:pt>
                <c:pt idx="452">
                  <c:v>2.3782105842884427E-4</c:v>
                </c:pt>
                <c:pt idx="453">
                  <c:v>4.1170802517800364E-3</c:v>
                </c:pt>
                <c:pt idx="454">
                  <c:v>2.5922233300099684E-3</c:v>
                </c:pt>
                <c:pt idx="455">
                  <c:v>3.0081543357198814E-3</c:v>
                </c:pt>
                <c:pt idx="456">
                  <c:v>3.6931466104845878E-3</c:v>
                </c:pt>
                <c:pt idx="457">
                  <c:v>4.9760458339507263E-3</c:v>
                </c:pt>
                <c:pt idx="458">
                  <c:v>4.140506935656374E-3</c:v>
                </c:pt>
                <c:pt idx="459">
                  <c:v>4.4048551292090732E-3</c:v>
                </c:pt>
                <c:pt idx="460">
                  <c:v>4.8728194133125236E-3</c:v>
                </c:pt>
                <c:pt idx="461">
                  <c:v>4.1945495102317931E-3</c:v>
                </c:pt>
                <c:pt idx="462">
                  <c:v>2.9094333244803483E-3</c:v>
                </c:pt>
                <c:pt idx="463">
                  <c:v>5.5010532651218469E-3</c:v>
                </c:pt>
                <c:pt idx="464">
                  <c:v>3.2083512905234368E-3</c:v>
                </c:pt>
                <c:pt idx="465">
                  <c:v>4.4510739856802317E-3</c:v>
                </c:pt>
                <c:pt idx="466">
                  <c:v>2.8156297149917187E-3</c:v>
                </c:pt>
                <c:pt idx="467">
                  <c:v>2.1798365122616126E-3</c:v>
                </c:pt>
                <c:pt idx="468">
                  <c:v>4.1846939499254887E-3</c:v>
                </c:pt>
                <c:pt idx="469">
                  <c:v>6.027216650186018E-3</c:v>
                </c:pt>
                <c:pt idx="470">
                  <c:v>8.2143692955769509E-3</c:v>
                </c:pt>
                <c:pt idx="471">
                  <c:v>4.0272974164945463E-3</c:v>
                </c:pt>
                <c:pt idx="472">
                  <c:v>5.0977354957286725E-3</c:v>
                </c:pt>
                <c:pt idx="473">
                  <c:v>2.921219091431837E-3</c:v>
                </c:pt>
                <c:pt idx="474">
                  <c:v>3.1993945231869603E-3</c:v>
                </c:pt>
                <c:pt idx="475">
                  <c:v>1.5774493330131811E-3</c:v>
                </c:pt>
                <c:pt idx="476">
                  <c:v>3.8232843724677057E-3</c:v>
                </c:pt>
                <c:pt idx="477">
                  <c:v>4.9456546455046713E-3</c:v>
                </c:pt>
                <c:pt idx="478">
                  <c:v>3.1677433222838669E-3</c:v>
                </c:pt>
                <c:pt idx="479">
                  <c:v>1.5450372726144579E-3</c:v>
                </c:pt>
                <c:pt idx="480">
                  <c:v>2.7812809656788673E-3</c:v>
                </c:pt>
                <c:pt idx="481">
                  <c:v>4.7611026893492614E-3</c:v>
                </c:pt>
                <c:pt idx="482">
                  <c:v>-6.9290001005817281E-4</c:v>
                </c:pt>
                <c:pt idx="483">
                  <c:v>4.160282720288011E-3</c:v>
                </c:pt>
                <c:pt idx="484">
                  <c:v>3.5527737250664604E-3</c:v>
                </c:pt>
                <c:pt idx="485">
                  <c:v>1.2096595196875448E-3</c:v>
                </c:pt>
                <c:pt idx="486">
                  <c:v>9.2000399037872604E-4</c:v>
                </c:pt>
                <c:pt idx="487">
                  <c:v>2.9900332225918369E-4</c:v>
                </c:pt>
                <c:pt idx="488">
                  <c:v>1.704916580867355E-3</c:v>
                </c:pt>
                <c:pt idx="489">
                  <c:v>1.0167880549507569E-3</c:v>
                </c:pt>
                <c:pt idx="490">
                  <c:v>1.093040972475201E-3</c:v>
                </c:pt>
                <c:pt idx="491">
                  <c:v>1.4116816657843145E-3</c:v>
                </c:pt>
                <c:pt idx="492">
                  <c:v>9.1409691629951162E-4</c:v>
                </c:pt>
                <c:pt idx="493">
                  <c:v>1.221350527601528E-3</c:v>
                </c:pt>
                <c:pt idx="494">
                  <c:v>-1.593511660109459E-3</c:v>
                </c:pt>
                <c:pt idx="495">
                  <c:v>-4.7221213221939617E-3</c:v>
                </c:pt>
                <c:pt idx="496">
                  <c:v>-3.5279805352798066E-3</c:v>
                </c:pt>
                <c:pt idx="497">
                  <c:v>-2.8967492036714448E-3</c:v>
                </c:pt>
                <c:pt idx="498">
                  <c:v>2.88290293855753E-3</c:v>
                </c:pt>
                <c:pt idx="499">
                  <c:v>1.265274864315824E-3</c:v>
                </c:pt>
                <c:pt idx="500">
                  <c:v>3.0705109019764087E-3</c:v>
                </c:pt>
                <c:pt idx="501">
                  <c:v>2.8400928279368465E-3</c:v>
                </c:pt>
                <c:pt idx="502">
                  <c:v>2.1598510143585603E-3</c:v>
                </c:pt>
                <c:pt idx="503">
                  <c:v>9.8963086768644182E-4</c:v>
                </c:pt>
                <c:pt idx="504">
                  <c:v>7.9092197335040026E-4</c:v>
                </c:pt>
                <c:pt idx="505">
                  <c:v>1.1525163273147232E-3</c:v>
                </c:pt>
                <c:pt idx="506">
                  <c:v>8.0035083872376234E-4</c:v>
                </c:pt>
                <c:pt idx="507">
                  <c:v>1.4241425018890475E-4</c:v>
                </c:pt>
                <c:pt idx="508">
                  <c:v>2.1249561864704614E-3</c:v>
                </c:pt>
                <c:pt idx="509">
                  <c:v>1.2132473494370632E-3</c:v>
                </c:pt>
                <c:pt idx="510">
                  <c:v>-3.9300880994752596E-4</c:v>
                </c:pt>
                <c:pt idx="511">
                  <c:v>-9.6106590946321013E-4</c:v>
                </c:pt>
                <c:pt idx="512">
                  <c:v>-1.0603758321764412E-3</c:v>
                </c:pt>
                <c:pt idx="513">
                  <c:v>-2.2871525497920597E-3</c:v>
                </c:pt>
                <c:pt idx="514">
                  <c:v>-3.0272784108982265E-3</c:v>
                </c:pt>
                <c:pt idx="515">
                  <c:v>-3.6305627372242855E-3</c:v>
                </c:pt>
                <c:pt idx="516">
                  <c:v>-2.2083586374455066E-5</c:v>
                </c:pt>
                <c:pt idx="517">
                  <c:v>-1.4244227775139784E-3</c:v>
                </c:pt>
                <c:pt idx="518">
                  <c:v>-3.1404117920251773E-3</c:v>
                </c:pt>
                <c:pt idx="519">
                  <c:v>-4.7698280643371227E-4</c:v>
                </c:pt>
                <c:pt idx="520">
                  <c:v>-2.6856958948805465E-3</c:v>
                </c:pt>
                <c:pt idx="521">
                  <c:v>-3.8279641684749732E-3</c:v>
                </c:pt>
                <c:pt idx="522">
                  <c:v>-1.7649490063783579E-3</c:v>
                </c:pt>
                <c:pt idx="523">
                  <c:v>-2.01425645960851E-3</c:v>
                </c:pt>
                <c:pt idx="524">
                  <c:v>-3.0947602121480511E-3</c:v>
                </c:pt>
                <c:pt idx="525">
                  <c:v>-1.3609727018120132E-3</c:v>
                </c:pt>
                <c:pt idx="526">
                  <c:v>-1.6894555447932724E-4</c:v>
                </c:pt>
                <c:pt idx="527">
                  <c:v>2.4670218877786976E-3</c:v>
                </c:pt>
                <c:pt idx="528">
                  <c:v>-8.2031688953809745E-4</c:v>
                </c:pt>
                <c:pt idx="529">
                  <c:v>1.9456346930282198E-3</c:v>
                </c:pt>
                <c:pt idx="530">
                  <c:v>3.0755415871590586E-3</c:v>
                </c:pt>
                <c:pt idx="531">
                  <c:v>3.1332527639764685E-3</c:v>
                </c:pt>
                <c:pt idx="532">
                  <c:v>4.2055240729998999E-3</c:v>
                </c:pt>
                <c:pt idx="533">
                  <c:v>4.6211439552992228E-3</c:v>
                </c:pt>
                <c:pt idx="534">
                  <c:v>-3.405685725974994E-3</c:v>
                </c:pt>
                <c:pt idx="535">
                  <c:v>1.2404442521275039E-2</c:v>
                </c:pt>
                <c:pt idx="536">
                  <c:v>2.9918791850691573E-3</c:v>
                </c:pt>
                <c:pt idx="537">
                  <c:v>3.87893356643354E-3</c:v>
                </c:pt>
                <c:pt idx="538">
                  <c:v>3.8639455782312204E-3</c:v>
                </c:pt>
                <c:pt idx="539">
                  <c:v>4.8032093678846977E-3</c:v>
                </c:pt>
                <c:pt idx="540">
                  <c:v>5.2226646380282293E-3</c:v>
                </c:pt>
                <c:pt idx="541">
                  <c:v>2.9198020545959658E-3</c:v>
                </c:pt>
                <c:pt idx="542">
                  <c:v>3.8853032784254005E-3</c:v>
                </c:pt>
                <c:pt idx="543">
                  <c:v>3.2625383828044363E-3</c:v>
                </c:pt>
                <c:pt idx="544">
                  <c:v>4.0489702225339208E-3</c:v>
                </c:pt>
                <c:pt idx="545">
                  <c:v>3.2811524254066082E-3</c:v>
                </c:pt>
                <c:pt idx="546">
                  <c:v>2.5635886020529686E-3</c:v>
                </c:pt>
                <c:pt idx="547">
                  <c:v>3.2831046384376172E-3</c:v>
                </c:pt>
                <c:pt idx="548">
                  <c:v>2.9891760362477093E-3</c:v>
                </c:pt>
                <c:pt idx="549">
                  <c:v>3.6913488586098886E-3</c:v>
                </c:pt>
                <c:pt idx="550">
                  <c:v>1.3023275197432405E-3</c:v>
                </c:pt>
                <c:pt idx="551">
                  <c:v>2.7573433776935108E-3</c:v>
                </c:pt>
                <c:pt idx="552">
                  <c:v>1.3593159838958258E-3</c:v>
                </c:pt>
                <c:pt idx="553">
                  <c:v>3.512844160285189E-3</c:v>
                </c:pt>
                <c:pt idx="554">
                  <c:v>2.0239152433860763E-3</c:v>
                </c:pt>
                <c:pt idx="555">
                  <c:v>2.8236361013211919E-3</c:v>
                </c:pt>
                <c:pt idx="556">
                  <c:v>1.5106050641235935E-3</c:v>
                </c:pt>
                <c:pt idx="557">
                  <c:v>1.9392770293149564E-3</c:v>
                </c:pt>
                <c:pt idx="558">
                  <c:v>1.9662461084712923E-3</c:v>
                </c:pt>
                <c:pt idx="559">
                  <c:v>2.0952575633688131E-3</c:v>
                </c:pt>
                <c:pt idx="560">
                  <c:v>1.9174868682747537E-3</c:v>
                </c:pt>
                <c:pt idx="561">
                  <c:v>2.1377744749728755E-3</c:v>
                </c:pt>
                <c:pt idx="562">
                  <c:v>1.6862549901974777E-3</c:v>
                </c:pt>
                <c:pt idx="563">
                  <c:v>1.2473506475068064E-3</c:v>
                </c:pt>
                <c:pt idx="564">
                  <c:v>1.1647692743994575E-3</c:v>
                </c:pt>
                <c:pt idx="565">
                  <c:v>8.801481076816664E-4</c:v>
                </c:pt>
                <c:pt idx="566">
                  <c:v>1.8901489882143796E-3</c:v>
                </c:pt>
                <c:pt idx="567">
                  <c:v>1.2812622955782338E-3</c:v>
                </c:pt>
                <c:pt idx="568">
                  <c:v>-9.3704659035953597E-4</c:v>
                </c:pt>
                <c:pt idx="569">
                  <c:v>3.2070999949573853E-3</c:v>
                </c:pt>
                <c:pt idx="570">
                  <c:v>1.1560926080445011E-3</c:v>
                </c:pt>
                <c:pt idx="571">
                  <c:v>3.474314174398474E-3</c:v>
                </c:pt>
                <c:pt idx="572">
                  <c:v>1.8712350151099955E-3</c:v>
                </c:pt>
                <c:pt idx="573">
                  <c:v>1.8677400345581407E-3</c:v>
                </c:pt>
                <c:pt idx="574">
                  <c:v>2.0038282091159321E-3</c:v>
                </c:pt>
                <c:pt idx="575">
                  <c:v>1.6814414629535701E-3</c:v>
                </c:pt>
                <c:pt idx="576">
                  <c:v>2.3937702377878622E-3</c:v>
                </c:pt>
                <c:pt idx="577">
                  <c:v>2.4276895331900583E-3</c:v>
                </c:pt>
                <c:pt idx="578">
                  <c:v>3.3114546676682455E-3</c:v>
                </c:pt>
                <c:pt idx="579">
                  <c:v>2.256179863840968E-3</c:v>
                </c:pt>
                <c:pt idx="580">
                  <c:v>1.6907832651777976E-3</c:v>
                </c:pt>
                <c:pt idx="581">
                  <c:v>3.4052993130520015E-3</c:v>
                </c:pt>
                <c:pt idx="582">
                  <c:v>1.6919811828219888E-3</c:v>
                </c:pt>
                <c:pt idx="583">
                  <c:v>2.2163639914078992E-3</c:v>
                </c:pt>
                <c:pt idx="584">
                  <c:v>4.7833838300193054E-3</c:v>
                </c:pt>
                <c:pt idx="585">
                  <c:v>2.268804902169963E-3</c:v>
                </c:pt>
                <c:pt idx="586">
                  <c:v>2.7957280501489379E-3</c:v>
                </c:pt>
                <c:pt idx="587">
                  <c:v>8.8750832039052874E-4</c:v>
                </c:pt>
                <c:pt idx="588">
                  <c:v>4.4432450146019153E-3</c:v>
                </c:pt>
                <c:pt idx="589">
                  <c:v>2.6388009288578207E-3</c:v>
                </c:pt>
                <c:pt idx="590">
                  <c:v>2.3256036520591383E-3</c:v>
                </c:pt>
                <c:pt idx="591">
                  <c:v>2.1960814268799922E-3</c:v>
                </c:pt>
                <c:pt idx="592">
                  <c:v>3.4679217240525251E-3</c:v>
                </c:pt>
                <c:pt idx="593">
                  <c:v>2.1267303419858496E-3</c:v>
                </c:pt>
                <c:pt idx="594">
                  <c:v>1.1747986736143634E-3</c:v>
                </c:pt>
                <c:pt idx="595">
                  <c:v>3.2079792569601473E-3</c:v>
                </c:pt>
                <c:pt idx="596">
                  <c:v>2.4808278230028513E-3</c:v>
                </c:pt>
                <c:pt idx="597">
                  <c:v>3.2086265949038406E-3</c:v>
                </c:pt>
                <c:pt idx="598">
                  <c:v>2.6356022022755443E-3</c:v>
                </c:pt>
                <c:pt idx="599">
                  <c:v>2.4602892476941474E-3</c:v>
                </c:pt>
                <c:pt idx="600">
                  <c:v>2.482246339619909E-3</c:v>
                </c:pt>
                <c:pt idx="601">
                  <c:v>1.8058774795908228E-3</c:v>
                </c:pt>
                <c:pt idx="602">
                  <c:v>1.579617360923935E-3</c:v>
                </c:pt>
                <c:pt idx="603">
                  <c:v>1.1318199107532845E-3</c:v>
                </c:pt>
                <c:pt idx="604">
                  <c:v>1.0564065497205011E-3</c:v>
                </c:pt>
                <c:pt idx="605">
                  <c:v>3.8879169096617261E-4</c:v>
                </c:pt>
                <c:pt idx="606">
                  <c:v>4.7192071731938512E-4</c:v>
                </c:pt>
                <c:pt idx="607">
                  <c:v>2.3029966703662641E-3</c:v>
                </c:pt>
                <c:pt idx="608">
                  <c:v>9.8736723601766663E-4</c:v>
                </c:pt>
                <c:pt idx="609">
                  <c:v>2.5443416055164203E-3</c:v>
                </c:pt>
                <c:pt idx="610">
                  <c:v>7.7239958805352948E-4</c:v>
                </c:pt>
                <c:pt idx="611">
                  <c:v>3.2434121062883126E-3</c:v>
                </c:pt>
                <c:pt idx="612">
                  <c:v>2.2254989055674468E-3</c:v>
                </c:pt>
                <c:pt idx="613">
                  <c:v>1.8733094524454597E-3</c:v>
                </c:pt>
                <c:pt idx="614">
                  <c:v>3.1011428623539672E-4</c:v>
                </c:pt>
                <c:pt idx="615">
                  <c:v>1.4862634607142322E-3</c:v>
                </c:pt>
                <c:pt idx="616">
                  <c:v>2.0940692317505949E-4</c:v>
                </c:pt>
                <c:pt idx="617">
                  <c:v>-3.1859599297268115E-4</c:v>
                </c:pt>
                <c:pt idx="618">
                  <c:v>-1.9303964597257028E-3</c:v>
                </c:pt>
                <c:pt idx="619">
                  <c:v>-8.2109296597021597E-4</c:v>
                </c:pt>
                <c:pt idx="620">
                  <c:v>-1.333089846603408E-3</c:v>
                </c:pt>
                <c:pt idx="621">
                  <c:v>-1.4080128732605335E-3</c:v>
                </c:pt>
                <c:pt idx="622">
                  <c:v>-4.7610327778790928E-4</c:v>
                </c:pt>
                <c:pt idx="623">
                  <c:v>-1.0717426352044868E-3</c:v>
                </c:pt>
                <c:pt idx="624">
                  <c:v>-2.9344068371679466E-3</c:v>
                </c:pt>
                <c:pt idx="625">
                  <c:v>-1.4899154794860703E-3</c:v>
                </c:pt>
                <c:pt idx="626">
                  <c:v>-1.9987289189363766E-3</c:v>
                </c:pt>
                <c:pt idx="627">
                  <c:v>-9.4137625516832468E-4</c:v>
                </c:pt>
                <c:pt idx="628">
                  <c:v>8.1293302540408341E-4</c:v>
                </c:pt>
                <c:pt idx="629">
                  <c:v>-4.4305783750853145E-4</c:v>
                </c:pt>
                <c:pt idx="630">
                  <c:v>1.1081355619180222E-4</c:v>
                </c:pt>
                <c:pt idx="631">
                  <c:v>2.8623663459592663E-4</c:v>
                </c:pt>
                <c:pt idx="632">
                  <c:v>2.6769313136343342E-4</c:v>
                </c:pt>
                <c:pt idx="633">
                  <c:v>-5.7215629095075382E-4</c:v>
                </c:pt>
                <c:pt idx="634">
                  <c:v>2.7700831024923822E-4</c:v>
                </c:pt>
                <c:pt idx="635">
                  <c:v>3.4154897073745971E-4</c:v>
                </c:pt>
                <c:pt idx="636">
                  <c:v>-5.075345815608312E-4</c:v>
                </c:pt>
                <c:pt idx="637">
                  <c:v>4.5239677967345848E-4</c:v>
                </c:pt>
                <c:pt idx="638">
                  <c:v>1.4211755151760652E-3</c:v>
                </c:pt>
                <c:pt idx="639">
                  <c:v>1.22563700870848E-3</c:v>
                </c:pt>
                <c:pt idx="640">
                  <c:v>6.3507841837862067E-4</c:v>
                </c:pt>
                <c:pt idx="641">
                  <c:v>7.5425186493371932E-4</c:v>
                </c:pt>
                <c:pt idx="642">
                  <c:v>1.1397163576871705E-3</c:v>
                </c:pt>
                <c:pt idx="643">
                  <c:v>2.8460472076607957E-4</c:v>
                </c:pt>
                <c:pt idx="644">
                  <c:v>1.6612515373459757E-3</c:v>
                </c:pt>
                <c:pt idx="645">
                  <c:v>1.328629678838178E-3</c:v>
                </c:pt>
                <c:pt idx="646">
                  <c:v>2.0131771595901515E-3</c:v>
                </c:pt>
                <c:pt idx="647">
                  <c:v>2.6940639269406041E-3</c:v>
                </c:pt>
                <c:pt idx="648">
                  <c:v>2.267862835283907E-3</c:v>
                </c:pt>
                <c:pt idx="649">
                  <c:v>-4.7253825742432642E-4</c:v>
                </c:pt>
                <c:pt idx="650">
                  <c:v>2.7547457996945912E-3</c:v>
                </c:pt>
                <c:pt idx="651">
                  <c:v>2.4933133868263457E-3</c:v>
                </c:pt>
                <c:pt idx="652">
                  <c:v>1.6369720539024524E-3</c:v>
                </c:pt>
                <c:pt idx="653">
                  <c:v>2.790042527832659E-3</c:v>
                </c:pt>
                <c:pt idx="654">
                  <c:v>1.3416171438862534E-3</c:v>
                </c:pt>
                <c:pt idx="655">
                  <c:v>2.203059104928462E-3</c:v>
                </c:pt>
                <c:pt idx="656">
                  <c:v>2.5122472051248845E-3</c:v>
                </c:pt>
                <c:pt idx="657">
                  <c:v>2.291155780693499E-3</c:v>
                </c:pt>
                <c:pt idx="658">
                  <c:v>2.9824091436736477E-3</c:v>
                </c:pt>
                <c:pt idx="659">
                  <c:v>2.4393718172430745E-3</c:v>
                </c:pt>
                <c:pt idx="660">
                  <c:v>1.6074885877190859E-3</c:v>
                </c:pt>
                <c:pt idx="661">
                  <c:v>4.0876404295124846E-3</c:v>
                </c:pt>
                <c:pt idx="662">
                  <c:v>3.064288237371926E-3</c:v>
                </c:pt>
                <c:pt idx="663">
                  <c:v>2.9580849921204688E-3</c:v>
                </c:pt>
                <c:pt idx="664">
                  <c:v>2.7562476409503933E-3</c:v>
                </c:pt>
                <c:pt idx="665">
                  <c:v>3.2388805728442716E-3</c:v>
                </c:pt>
                <c:pt idx="666">
                  <c:v>2.5478373921312691E-3</c:v>
                </c:pt>
                <c:pt idx="667">
                  <c:v>3.0809667621127801E-3</c:v>
                </c:pt>
                <c:pt idx="668">
                  <c:v>1.778695565408217E-3</c:v>
                </c:pt>
                <c:pt idx="669">
                  <c:v>3.5943806405791534E-3</c:v>
                </c:pt>
                <c:pt idx="670">
                  <c:v>2.6149318650592335E-3</c:v>
                </c:pt>
                <c:pt idx="671">
                  <c:v>2.823302575402753E-3</c:v>
                </c:pt>
                <c:pt idx="672">
                  <c:v>1.6222618965873181E-3</c:v>
                </c:pt>
                <c:pt idx="673">
                  <c:v>1.8338717832260265E-3</c:v>
                </c:pt>
                <c:pt idx="674">
                  <c:v>1.3515016209466602E-3</c:v>
                </c:pt>
                <c:pt idx="675">
                  <c:v>-1.2813394268140765E-4</c:v>
                </c:pt>
                <c:pt idx="676">
                  <c:v>2.0162323793251336E-3</c:v>
                </c:pt>
                <c:pt idx="677">
                  <c:v>7.7588117933946599E-4</c:v>
                </c:pt>
                <c:pt idx="678">
                  <c:v>2.2321238402753796E-3</c:v>
                </c:pt>
                <c:pt idx="679">
                  <c:v>2.0486403318626945E-3</c:v>
                </c:pt>
                <c:pt idx="680">
                  <c:v>1.2639972853749626E-3</c:v>
                </c:pt>
                <c:pt idx="681">
                  <c:v>1.1776766726820931E-3</c:v>
                </c:pt>
                <c:pt idx="682">
                  <c:v>1.3286168844357515E-3</c:v>
                </c:pt>
                <c:pt idx="683">
                  <c:v>-5.915909571097E-5</c:v>
                </c:pt>
                <c:pt idx="684">
                  <c:v>3.5159485454452355E-3</c:v>
                </c:pt>
                <c:pt idx="685">
                  <c:v>2.1560799770916628E-3</c:v>
                </c:pt>
                <c:pt idx="686">
                  <c:v>1.3950752164046953E-3</c:v>
                </c:pt>
                <c:pt idx="687">
                  <c:v>2.7946557454092691E-3</c:v>
                </c:pt>
                <c:pt idx="688">
                  <c:v>2.3516809078660827E-3</c:v>
                </c:pt>
                <c:pt idx="689">
                  <c:v>2.0539367120313567E-3</c:v>
                </c:pt>
                <c:pt idx="690">
                  <c:v>1.5414611385149435E-3</c:v>
                </c:pt>
                <c:pt idx="691">
                  <c:v>1.6721990665635733E-3</c:v>
                </c:pt>
                <c:pt idx="692">
                  <c:v>2.1677380774405286E-3</c:v>
                </c:pt>
                <c:pt idx="693">
                  <c:v>2.3702377696559473E-3</c:v>
                </c:pt>
                <c:pt idx="694">
                  <c:v>1.6205177388817216E-3</c:v>
                </c:pt>
                <c:pt idx="695">
                  <c:v>1.7994964711709471E-3</c:v>
                </c:pt>
                <c:pt idx="696">
                  <c:v>2.5707999967041761E-3</c:v>
                </c:pt>
                <c:pt idx="697">
                  <c:v>2.580645161290418E-3</c:v>
                </c:pt>
                <c:pt idx="698">
                  <c:v>2.418250825894086E-3</c:v>
                </c:pt>
                <c:pt idx="699">
                  <c:v>2.1834418239508047E-3</c:v>
                </c:pt>
                <c:pt idx="700">
                  <c:v>2.1623650561806151E-3</c:v>
                </c:pt>
                <c:pt idx="701">
                  <c:v>2.4101094319959326E-3</c:v>
                </c:pt>
                <c:pt idx="702">
                  <c:v>-1.6245370069534193E-4</c:v>
                </c:pt>
                <c:pt idx="703">
                  <c:v>3.9401423325642337E-3</c:v>
                </c:pt>
                <c:pt idx="704">
                  <c:v>2.7998737629171266E-3</c:v>
                </c:pt>
                <c:pt idx="705">
                  <c:v>2.4773448028210243E-3</c:v>
                </c:pt>
                <c:pt idx="706">
                  <c:v>2.583916928278196E-3</c:v>
                </c:pt>
                <c:pt idx="707">
                  <c:v>2.1035559730551157E-3</c:v>
                </c:pt>
                <c:pt idx="708">
                  <c:v>1.6424571158453194E-3</c:v>
                </c:pt>
                <c:pt idx="709">
                  <c:v>1.1678318322161374E-3</c:v>
                </c:pt>
                <c:pt idx="710">
                  <c:v>2.245054488511089E-3</c:v>
                </c:pt>
                <c:pt idx="711">
                  <c:v>3.1966200326836169E-3</c:v>
                </c:pt>
                <c:pt idx="712">
                  <c:v>1.8355768161086861E-3</c:v>
                </c:pt>
                <c:pt idx="713">
                  <c:v>1.0469792269802713E-3</c:v>
                </c:pt>
                <c:pt idx="714">
                  <c:v>2.6780974415454573E-3</c:v>
                </c:pt>
                <c:pt idx="715">
                  <c:v>1.5646360640710899E-3</c:v>
                </c:pt>
                <c:pt idx="716">
                  <c:v>1.6174208055543815E-3</c:v>
                </c:pt>
                <c:pt idx="717">
                  <c:v>2.1662071681765038E-3</c:v>
                </c:pt>
                <c:pt idx="718">
                  <c:v>2.9318137158578228E-3</c:v>
                </c:pt>
                <c:pt idx="719">
                  <c:v>8.3073402404432173E-4</c:v>
                </c:pt>
                <c:pt idx="720">
                  <c:v>3.2418718286035819E-3</c:v>
                </c:pt>
                <c:pt idx="721">
                  <c:v>8.976100157667144E-4</c:v>
                </c:pt>
                <c:pt idx="722">
                  <c:v>2.8229862827822139E-3</c:v>
                </c:pt>
                <c:pt idx="723">
                  <c:v>1.6719157043429966E-3</c:v>
                </c:pt>
                <c:pt idx="724">
                  <c:v>2.1582175296948058E-3</c:v>
                </c:pt>
                <c:pt idx="725">
                  <c:v>2.5951289043133485E-3</c:v>
                </c:pt>
                <c:pt idx="726">
                  <c:v>1.1280838799905268E-3</c:v>
                </c:pt>
                <c:pt idx="727">
                  <c:v>1.6361938426630029E-3</c:v>
                </c:pt>
                <c:pt idx="728">
                  <c:v>3.0667046794214947E-3</c:v>
                </c:pt>
                <c:pt idx="729">
                  <c:v>2.2123383955936493E-3</c:v>
                </c:pt>
                <c:pt idx="730">
                  <c:v>2.4067388688326918E-3</c:v>
                </c:pt>
                <c:pt idx="731">
                  <c:v>1.7433725082389717E-3</c:v>
                </c:pt>
                <c:pt idx="732">
                  <c:v>8.4727003488316299E-4</c:v>
                </c:pt>
                <c:pt idx="733">
                  <c:v>3.691275167785335E-3</c:v>
                </c:pt>
                <c:pt idx="734">
                  <c:v>2.1199963526945531E-3</c:v>
                </c:pt>
                <c:pt idx="735">
                  <c:v>1.6908926851830763E-3</c:v>
                </c:pt>
                <c:pt idx="736">
                  <c:v>-3.4820522913414642E-4</c:v>
                </c:pt>
                <c:pt idx="737">
                  <c:v>1.2721490231712984E-3</c:v>
                </c:pt>
                <c:pt idx="738">
                  <c:v>2.2688084218236426E-5</c:v>
                </c:pt>
                <c:pt idx="739">
                  <c:v>9.5287791818865486E-4</c:v>
                </c:pt>
                <c:pt idx="740">
                  <c:v>-3.7776619294827007E-5</c:v>
                </c:pt>
                <c:pt idx="741">
                  <c:v>1.518677466150864E-3</c:v>
                </c:pt>
                <c:pt idx="742">
                  <c:v>1.2447851048260627E-3</c:v>
                </c:pt>
                <c:pt idx="743">
                  <c:v>-1.4316068656849978E-4</c:v>
                </c:pt>
                <c:pt idx="744">
                  <c:v>6.5561910790590261E-4</c:v>
                </c:pt>
                <c:pt idx="745">
                  <c:v>-2.6358200412690547E-4</c:v>
                </c:pt>
                <c:pt idx="746">
                  <c:v>-2.2297383823850492E-3</c:v>
                </c:pt>
                <c:pt idx="747">
                  <c:v>-3.3218829036274489E-4</c:v>
                </c:pt>
                <c:pt idx="748">
                  <c:v>-8.6850790342196671E-4</c:v>
                </c:pt>
                <c:pt idx="749">
                  <c:v>-9.2973332527057639E-4</c:v>
                </c:pt>
                <c:pt idx="750">
                  <c:v>-1.1273104189206684E-3</c:v>
                </c:pt>
                <c:pt idx="751">
                  <c:v>-1.9617645276616136E-3</c:v>
                </c:pt>
                <c:pt idx="752">
                  <c:v>-2.3754411262474351E-3</c:v>
                </c:pt>
                <c:pt idx="753">
                  <c:v>-2.3658826035358738E-3</c:v>
                </c:pt>
                <c:pt idx="754">
                  <c:v>-1.1971847095874066E-3</c:v>
                </c:pt>
                <c:pt idx="755">
                  <c:v>-1.0001221523239234E-3</c:v>
                </c:pt>
                <c:pt idx="756">
                  <c:v>-9.2470176457548625E-4</c:v>
                </c:pt>
                <c:pt idx="757">
                  <c:v>-9.1790839274241698E-5</c:v>
                </c:pt>
                <c:pt idx="758">
                  <c:v>-7.9559363525094628E-4</c:v>
                </c:pt>
                <c:pt idx="759">
                  <c:v>1.2249647822626386E-4</c:v>
                </c:pt>
                <c:pt idx="760">
                  <c:v>3.8275460836545427E-4</c:v>
                </c:pt>
                <c:pt idx="761">
                  <c:v>-7.4225983685582975E-4</c:v>
                </c:pt>
                <c:pt idx="762">
                  <c:v>1.5315694758211151E-5</c:v>
                </c:pt>
                <c:pt idx="763">
                  <c:v>-6.8153797851244757E-4</c:v>
                </c:pt>
                <c:pt idx="764">
                  <c:v>9.4254318073838661E-4</c:v>
                </c:pt>
                <c:pt idx="765">
                  <c:v>-3.0622947305602999E-5</c:v>
                </c:pt>
                <c:pt idx="766">
                  <c:v>-1.1330837486698275E-3</c:v>
                </c:pt>
                <c:pt idx="767">
                  <c:v>8.5077681288270313E-4</c:v>
                </c:pt>
                <c:pt idx="768">
                  <c:v>-1.0491652626741788E-3</c:v>
                </c:pt>
                <c:pt idx="769">
                  <c:v>-1.6175647600867871E-3</c:v>
                </c:pt>
                <c:pt idx="770">
                  <c:v>-4.300018428650132E-4</c:v>
                </c:pt>
                <c:pt idx="771">
                  <c:v>1.5363815142577231E-4</c:v>
                </c:pt>
                <c:pt idx="772">
                  <c:v>-3.0722910073999188E-5</c:v>
                </c:pt>
                <c:pt idx="773">
                  <c:v>-6.1447708000539336E-5</c:v>
                </c:pt>
                <c:pt idx="774">
                  <c:v>-2.3812450070670454E-4</c:v>
                </c:pt>
                <c:pt idx="775">
                  <c:v>7.6064324295255226E-4</c:v>
                </c:pt>
                <c:pt idx="776">
                  <c:v>1.4356785308478059E-3</c:v>
                </c:pt>
                <c:pt idx="777">
                  <c:v>3.2965600778900317E-4</c:v>
                </c:pt>
                <c:pt idx="778">
                  <c:v>8.5835594181582486E-4</c:v>
                </c:pt>
                <c:pt idx="779">
                  <c:v>1.3170589766757779E-3</c:v>
                </c:pt>
                <c:pt idx="780">
                  <c:v>4.2824587430989602E-4</c:v>
                </c:pt>
                <c:pt idx="781">
                  <c:v>2.4231398388649961E-3</c:v>
                </c:pt>
                <c:pt idx="782">
                  <c:v>2.0588840848261292E-3</c:v>
                </c:pt>
                <c:pt idx="783">
                  <c:v>2.1611913948056394E-3</c:v>
                </c:pt>
                <c:pt idx="784">
                  <c:v>7.2896813042455655E-4</c:v>
                </c:pt>
                <c:pt idx="785">
                  <c:v>4.6286108855819741E-4</c:v>
                </c:pt>
                <c:pt idx="786">
                  <c:v>6.5225635191512588E-4</c:v>
                </c:pt>
                <c:pt idx="787">
                  <c:v>1.114176570458314E-3</c:v>
                </c:pt>
                <c:pt idx="788">
                  <c:v>2.6649909526585969E-3</c:v>
                </c:pt>
                <c:pt idx="789">
                  <c:v>5.5876467701132526E-4</c:v>
                </c:pt>
                <c:pt idx="790">
                  <c:v>9.3578549381545528E-4</c:v>
                </c:pt>
                <c:pt idx="791">
                  <c:v>1.1007818567023708E-3</c:v>
                </c:pt>
                <c:pt idx="792">
                  <c:v>1.9129531025237068E-3</c:v>
                </c:pt>
                <c:pt idx="793">
                  <c:v>9.095487585786266E-4</c:v>
                </c:pt>
                <c:pt idx="794">
                  <c:v>2.7111464920317463E-3</c:v>
                </c:pt>
                <c:pt idx="795">
                  <c:v>1.2882447665056862E-3</c:v>
                </c:pt>
                <c:pt idx="796">
                  <c:v>1.8850000374008857E-3</c:v>
                </c:pt>
                <c:pt idx="797">
                  <c:v>2.6728585400817018E-3</c:v>
                </c:pt>
                <c:pt idx="798">
                  <c:v>1.4743441774573984E-3</c:v>
                </c:pt>
                <c:pt idx="799">
                  <c:v>4.238075764897431E-4</c:v>
                </c:pt>
                <c:pt idx="800">
                  <c:v>6.9861466198939404E-4</c:v>
                </c:pt>
                <c:pt idx="801">
                  <c:v>2.6365432318822268E-3</c:v>
                </c:pt>
                <c:pt idx="802">
                  <c:v>1.177769053562594E-3</c:v>
                </c:pt>
                <c:pt idx="803">
                  <c:v>1.9606392423794361E-3</c:v>
                </c:pt>
                <c:pt idx="804">
                  <c:v>2.2669374192356706E-3</c:v>
                </c:pt>
                <c:pt idx="805">
                  <c:v>2.276544956237192E-3</c:v>
                </c:pt>
                <c:pt idx="806">
                  <c:v>1.2422725501870513E-3</c:v>
                </c:pt>
                <c:pt idx="807">
                  <c:v>2.7163938036856017E-4</c:v>
                </c:pt>
                <c:pt idx="808">
                  <c:v>5.9450850293951696E-4</c:v>
                </c:pt>
                <c:pt idx="809">
                  <c:v>1.4230385540754398E-3</c:v>
                </c:pt>
                <c:pt idx="810">
                  <c:v>1.2159212434625921E-3</c:v>
                </c:pt>
                <c:pt idx="811">
                  <c:v>1.0022825705255922E-3</c:v>
                </c:pt>
                <c:pt idx="812">
                  <c:v>1.7540654120229426E-4</c:v>
                </c:pt>
                <c:pt idx="813">
                  <c:v>1.6003039846839151E-3</c:v>
                </c:pt>
                <c:pt idx="814">
                  <c:v>1.3351037441269309E-3</c:v>
                </c:pt>
                <c:pt idx="815">
                  <c:v>1.6320463967476329E-3</c:v>
                </c:pt>
                <c:pt idx="816">
                  <c:v>5.891980360066551E-4</c:v>
                </c:pt>
                <c:pt idx="817">
                  <c:v>1.6429672278925889E-3</c:v>
                </c:pt>
                <c:pt idx="818">
                  <c:v>4.3547052590331425E-4</c:v>
                </c:pt>
                <c:pt idx="819">
                  <c:v>1.0954571175694205E-3</c:v>
                </c:pt>
                <c:pt idx="820">
                  <c:v>5.7249280760607313E-4</c:v>
                </c:pt>
                <c:pt idx="821">
                  <c:v>-2.1727794194337235E-4</c:v>
                </c:pt>
                <c:pt idx="822">
                  <c:v>-1.8110430158935209E-4</c:v>
                </c:pt>
                <c:pt idx="823">
                  <c:v>6.2311164566675181E-4</c:v>
                </c:pt>
                <c:pt idx="824">
                  <c:v>5.2135000687902888E-4</c:v>
                </c:pt>
                <c:pt idx="825">
                  <c:v>8.3951510765323256E-4</c:v>
                </c:pt>
                <c:pt idx="826">
                  <c:v>7.5926849903473759E-4</c:v>
                </c:pt>
                <c:pt idx="827">
                  <c:v>7.2256423595540298E-6</c:v>
                </c:pt>
                <c:pt idx="828">
                  <c:v>-5.1301690065541639E-4</c:v>
                </c:pt>
                <c:pt idx="829">
                  <c:v>-5.0605092318145584E-4</c:v>
                </c:pt>
                <c:pt idx="830">
                  <c:v>-1.5840180534660853E-3</c:v>
                </c:pt>
                <c:pt idx="831">
                  <c:v>-1.376442548012502E-3</c:v>
                </c:pt>
                <c:pt idx="832">
                  <c:v>-1.1461983213272298E-3</c:v>
                </c:pt>
                <c:pt idx="833">
                  <c:v>-1.4307606272105922E-3</c:v>
                </c:pt>
                <c:pt idx="834">
                  <c:v>-2.0583015739097377E-3</c:v>
                </c:pt>
                <c:pt idx="835">
                  <c:v>-3.2796682433368085E-3</c:v>
                </c:pt>
                <c:pt idx="836">
                  <c:v>-3.4001418553806229E-3</c:v>
                </c:pt>
                <c:pt idx="837">
                  <c:v>-5.4881359414207243E-3</c:v>
                </c:pt>
                <c:pt idx="838">
                  <c:v>-5.1495433284641789E-3</c:v>
                </c:pt>
                <c:pt idx="839">
                  <c:v>-5.7991219743711575E-3</c:v>
                </c:pt>
                <c:pt idx="840">
                  <c:v>-5.6091775692569401E-3</c:v>
                </c:pt>
                <c:pt idx="841">
                  <c:v>-6.1508918793224954E-3</c:v>
                </c:pt>
                <c:pt idx="842">
                  <c:v>-5.0492852506528463E-3</c:v>
                </c:pt>
                <c:pt idx="843">
                  <c:v>-2.6929641570263563E-3</c:v>
                </c:pt>
                <c:pt idx="844">
                  <c:v>-3.5521411728911545E-3</c:v>
                </c:pt>
                <c:pt idx="845">
                  <c:v>-2.6106272375441275E-3</c:v>
                </c:pt>
                <c:pt idx="846">
                  <c:v>-1.3852641568639079E-3</c:v>
                </c:pt>
                <c:pt idx="847">
                  <c:v>-1.8316983445738622E-3</c:v>
                </c:pt>
                <c:pt idx="848">
                  <c:v>-1.3820532704754696E-3</c:v>
                </c:pt>
                <c:pt idx="849">
                  <c:v>-1.5377399835481143E-5</c:v>
                </c:pt>
                <c:pt idx="850">
                  <c:v>-1.9375821742440014E-3</c:v>
                </c:pt>
                <c:pt idx="851">
                  <c:v>-9.2444937484059686E-5</c:v>
                </c:pt>
                <c:pt idx="852">
                  <c:v>-7.1651450364040858E-4</c:v>
                </c:pt>
                <c:pt idx="853">
                  <c:v>1.2567269587206997E-3</c:v>
                </c:pt>
                <c:pt idx="854">
                  <c:v>1.925076040503626E-3</c:v>
                </c:pt>
                <c:pt idx="855">
                  <c:v>4.0733197556008793E-3</c:v>
                </c:pt>
                <c:pt idx="856">
                  <c:v>-1.1022235829920568E-3</c:v>
                </c:pt>
                <c:pt idx="857">
                  <c:v>-6.2068489896627277E-4</c:v>
                </c:pt>
                <c:pt idx="858">
                  <c:v>2.3002606962085892E-5</c:v>
                </c:pt>
                <c:pt idx="859">
                  <c:v>-6.3639082063748909E-4</c:v>
                </c:pt>
                <c:pt idx="860">
                  <c:v>2.1482277121374072E-3</c:v>
                </c:pt>
                <c:pt idx="861">
                  <c:v>1.0258765885775567E-3</c:v>
                </c:pt>
                <c:pt idx="862">
                  <c:v>6.2713186594676174E-4</c:v>
                </c:pt>
                <c:pt idx="863">
                  <c:v>2.2929468953547527E-5</c:v>
                </c:pt>
                <c:pt idx="864">
                  <c:v>1.6432409296922579E-3</c:v>
                </c:pt>
                <c:pt idx="865">
                  <c:v>1.7092191005234625E-3</c:v>
                </c:pt>
                <c:pt idx="866">
                  <c:v>2.4832797574612098E-3</c:v>
                </c:pt>
                <c:pt idx="867">
                  <c:v>7.5985532354638785E-4</c:v>
                </c:pt>
                <c:pt idx="868">
                  <c:v>1.7615258458361094E-3</c:v>
                </c:pt>
                <c:pt idx="869">
                  <c:v>4.2444821731746352E-4</c:v>
                </c:pt>
                <c:pt idx="870">
                  <c:v>9.9248439299359781E-4</c:v>
                </c:pt>
                <c:pt idx="871">
                  <c:v>1.6878211969149071E-3</c:v>
                </c:pt>
                <c:pt idx="872">
                  <c:v>1.5943058347061001E-3</c:v>
                </c:pt>
                <c:pt idx="873">
                  <c:v>1.0863251280581743E-3</c:v>
                </c:pt>
                <c:pt idx="874">
                  <c:v>1.5146833859578379E-3</c:v>
                </c:pt>
                <c:pt idx="875">
                  <c:v>2.5658003641781946E-3</c:v>
                </c:pt>
                <c:pt idx="876">
                  <c:v>2.0864135451768018E-3</c:v>
                </c:pt>
                <c:pt idx="877">
                  <c:v>1.6776387234966883E-3</c:v>
                </c:pt>
                <c:pt idx="878">
                  <c:v>6.2058394706343556E-4</c:v>
                </c:pt>
                <c:pt idx="879">
                  <c:v>7.9953372986230065E-4</c:v>
                </c:pt>
                <c:pt idx="880">
                  <c:v>5.4504050472248267E-4</c:v>
                </c:pt>
                <c:pt idx="881">
                  <c:v>1.0820249537339954E-3</c:v>
                </c:pt>
                <c:pt idx="882">
                  <c:v>1.3119348803232178E-3</c:v>
                </c:pt>
                <c:pt idx="883">
                  <c:v>1.3623268244384867E-3</c:v>
                </c:pt>
                <c:pt idx="884">
                  <c:v>1.1894849530154072E-3</c:v>
                </c:pt>
                <c:pt idx="885">
                  <c:v>1.1806463110370924E-3</c:v>
                </c:pt>
                <c:pt idx="886">
                  <c:v>1.8022561577084595E-3</c:v>
                </c:pt>
                <c:pt idx="887">
                  <c:v>1.3992330130150332E-3</c:v>
                </c:pt>
                <c:pt idx="888">
                  <c:v>2.107006350591023E-3</c:v>
                </c:pt>
                <c:pt idx="889">
                  <c:v>1.0475993743912504E-3</c:v>
                </c:pt>
                <c:pt idx="890">
                  <c:v>1.3707716117621338E-3</c:v>
                </c:pt>
                <c:pt idx="891">
                  <c:v>1.574965409638196E-3</c:v>
                </c:pt>
                <c:pt idx="892">
                  <c:v>1.3153060474686562E-3</c:v>
                </c:pt>
                <c:pt idx="893">
                  <c:v>8.9528799653626479E-4</c:v>
                </c:pt>
                <c:pt idx="894">
                  <c:v>1.7816424837415745E-3</c:v>
                </c:pt>
                <c:pt idx="895">
                  <c:v>1.3539821713481892E-3</c:v>
                </c:pt>
                <c:pt idx="896">
                  <c:v>1.607963806196544E-3</c:v>
                </c:pt>
                <c:pt idx="897">
                  <c:v>1.9921336261941036E-3</c:v>
                </c:pt>
                <c:pt idx="898">
                  <c:v>4.0054765788855029E-4</c:v>
                </c:pt>
                <c:pt idx="899">
                  <c:v>1.339477458195848E-3</c:v>
                </c:pt>
                <c:pt idx="900">
                  <c:v>1.1559348896046373E-3</c:v>
                </c:pt>
                <c:pt idx="901">
                  <c:v>2.0114733861011924E-3</c:v>
                </c:pt>
                <c:pt idx="902">
                  <c:v>2.2538355062433624E-3</c:v>
                </c:pt>
                <c:pt idx="903">
                  <c:v>1.4606140363562226E-3</c:v>
                </c:pt>
                <c:pt idx="904">
                  <c:v>2.4043321299638265E-3</c:v>
                </c:pt>
                <c:pt idx="905">
                  <c:v>1.7503043224593728E-3</c:v>
                </c:pt>
                <c:pt idx="906">
                  <c:v>1.301446691017949E-3</c:v>
                </c:pt>
                <c:pt idx="907">
                  <c:v>2.2045570420159422E-3</c:v>
                </c:pt>
                <c:pt idx="908">
                  <c:v>1.7196411682096624E-3</c:v>
                </c:pt>
                <c:pt idx="909">
                  <c:v>2.0314154101457316E-3</c:v>
                </c:pt>
                <c:pt idx="910">
                  <c:v>1.9844669065158804E-3</c:v>
                </c:pt>
                <c:pt idx="911">
                  <c:v>1.3963495433366724E-3</c:v>
                </c:pt>
                <c:pt idx="912">
                  <c:v>1.9137462472076372E-3</c:v>
                </c:pt>
                <c:pt idx="913">
                  <c:v>6.6746667992134689E-4</c:v>
                </c:pt>
                <c:pt idx="914">
                  <c:v>1.9655845307788855E-3</c:v>
                </c:pt>
                <c:pt idx="915">
                  <c:v>2.3866517471424764E-3</c:v>
                </c:pt>
                <c:pt idx="916">
                  <c:v>1.1021697200064295E-3</c:v>
                </c:pt>
                <c:pt idx="917">
                  <c:v>2.0748791418185863E-3</c:v>
                </c:pt>
                <c:pt idx="918">
                  <c:v>9.9303467169997717E-4</c:v>
                </c:pt>
                <c:pt idx="919">
                  <c:v>9.4983465841136372E-4</c:v>
                </c:pt>
                <c:pt idx="920">
                  <c:v>2.2422943099145165E-3</c:v>
                </c:pt>
                <c:pt idx="921">
                  <c:v>1.5850305784659291E-3</c:v>
                </c:pt>
                <c:pt idx="922">
                  <c:v>1.9116308381765812E-3</c:v>
                </c:pt>
                <c:pt idx="923">
                  <c:v>7.8975140303172431E-4</c:v>
                </c:pt>
                <c:pt idx="924">
                  <c:v>1.5014385876701564E-3</c:v>
                </c:pt>
                <c:pt idx="925">
                  <c:v>1.7781062819448579E-3</c:v>
                </c:pt>
                <c:pt idx="926">
                  <c:v>1.3225119374102867E-3</c:v>
                </c:pt>
                <c:pt idx="927">
                  <c:v>3.1281281281292372E-4</c:v>
                </c:pt>
                <c:pt idx="928">
                  <c:v>1.7442547306829592E-3</c:v>
                </c:pt>
                <c:pt idx="929">
                  <c:v>2.5181752594483076E-3</c:v>
                </c:pt>
                <c:pt idx="930">
                  <c:v>1.0310348406739056E-3</c:v>
                </c:pt>
                <c:pt idx="931">
                  <c:v>2.0530332356356595E-3</c:v>
                </c:pt>
                <c:pt idx="932">
                  <c:v>7.4502797304099033E-4</c:v>
                </c:pt>
                <c:pt idx="933">
                  <c:v>8.2029930584748278E-4</c:v>
                </c:pt>
                <c:pt idx="934">
                  <c:v>1.5290519877675379E-3</c:v>
                </c:pt>
                <c:pt idx="935">
                  <c:v>1.5542259817069581E-3</c:v>
                </c:pt>
                <c:pt idx="936">
                  <c:v>1.4556840341672928E-3</c:v>
                </c:pt>
                <c:pt idx="937">
                  <c:v>8.7762602161145509E-4</c:v>
                </c:pt>
                <c:pt idx="938">
                  <c:v>1.3495369101770294E-3</c:v>
                </c:pt>
                <c:pt idx="939">
                  <c:v>1.4777010802269341E-3</c:v>
                </c:pt>
                <c:pt idx="940">
                  <c:v>1.3593917575773773E-3</c:v>
                </c:pt>
                <c:pt idx="941">
                  <c:v>1.2552187082162103E-3</c:v>
                </c:pt>
                <c:pt idx="942">
                  <c:v>9.1979396615160525E-4</c:v>
                </c:pt>
                <c:pt idx="943">
                  <c:v>6.2624653692466836E-4</c:v>
                </c:pt>
                <c:pt idx="944">
                  <c:v>1.0000068027673503E-3</c:v>
                </c:pt>
                <c:pt idx="945">
                  <c:v>1.5562774387343214E-3</c:v>
                </c:pt>
                <c:pt idx="946">
                  <c:v>9.9067005937225616E-4</c:v>
                </c:pt>
                <c:pt idx="947">
                  <c:v>9.8968960351397683E-4</c:v>
                </c:pt>
                <c:pt idx="948">
                  <c:v>2.6207615784163973E-3</c:v>
                </c:pt>
                <c:pt idx="949">
                  <c:v>1.5264700717305679E-3</c:v>
                </c:pt>
                <c:pt idx="950">
                  <c:v>9.8462368492047148E-4</c:v>
                </c:pt>
                <c:pt idx="951">
                  <c:v>2.2165927802406671E-3</c:v>
                </c:pt>
                <c:pt idx="952">
                  <c:v>1.4318846425329657E-3</c:v>
                </c:pt>
                <c:pt idx="953">
                  <c:v>3.6920680951624263E-4</c:v>
                </c:pt>
                <c:pt idx="954">
                  <c:v>1.6843037651905757E-3</c:v>
                </c:pt>
                <c:pt idx="955">
                  <c:v>5.8282085292815644E-4</c:v>
                </c:pt>
                <c:pt idx="956">
                  <c:v>1.0980108595952665E-3</c:v>
                </c:pt>
                <c:pt idx="957">
                  <c:v>6.4872094967394212E-4</c:v>
                </c:pt>
                <c:pt idx="958">
                  <c:v>1.216398657951423E-3</c:v>
                </c:pt>
                <c:pt idx="959">
                  <c:v>1.7222504071987554E-3</c:v>
                </c:pt>
                <c:pt idx="960">
                  <c:v>3.3319561248079665E-5</c:v>
                </c:pt>
                <c:pt idx="961">
                  <c:v>1.5126576795698732E-3</c:v>
                </c:pt>
                <c:pt idx="962">
                  <c:v>2.049316672654955E-3</c:v>
                </c:pt>
                <c:pt idx="963">
                  <c:v>2.5232068631231286E-4</c:v>
                </c:pt>
                <c:pt idx="964">
                  <c:v>1.3542219861921723E-3</c:v>
                </c:pt>
                <c:pt idx="965">
                  <c:v>5.9664288934269116E-4</c:v>
                </c:pt>
                <c:pt idx="966">
                  <c:v>1.4642161474551774E-3</c:v>
                </c:pt>
                <c:pt idx="967">
                  <c:v>1.3429922926797566E-3</c:v>
                </c:pt>
                <c:pt idx="968">
                  <c:v>6.6068526275442352E-4</c:v>
                </c:pt>
                <c:pt idx="969">
                  <c:v>1.3733180155555136E-3</c:v>
                </c:pt>
                <c:pt idx="970">
                  <c:v>8.3077288251809378E-4</c:v>
                </c:pt>
                <c:pt idx="971">
                  <c:v>1.6667545061663791E-3</c:v>
                </c:pt>
                <c:pt idx="972">
                  <c:v>1.7363280607713971E-3</c:v>
                </c:pt>
                <c:pt idx="973">
                  <c:v>-9.2640618742162451E-3</c:v>
                </c:pt>
                <c:pt idx="974">
                  <c:v>-0.13570093705681985</c:v>
                </c:pt>
                <c:pt idx="975">
                  <c:v>2.0081121905214605E-2</c:v>
                </c:pt>
                <c:pt idx="976">
                  <c:v>3.4688815393866479E-2</c:v>
                </c:pt>
                <c:pt idx="977">
                  <c:v>1.1514292978823892E-2</c:v>
                </c:pt>
                <c:pt idx="978">
                  <c:v>1.1016949152542477E-2</c:v>
                </c:pt>
                <c:pt idx="979">
                  <c:v>7.4303493542842158E-3</c:v>
                </c:pt>
                <c:pt idx="980">
                  <c:v>4.7454519813847629E-3</c:v>
                </c:pt>
                <c:pt idx="981">
                  <c:v>1.8807941442737786E-3</c:v>
                </c:pt>
                <c:pt idx="982">
                  <c:v>-1.7021455439510946E-3</c:v>
                </c:pt>
                <c:pt idx="983">
                  <c:v>2.7926297029148284E-3</c:v>
                </c:pt>
                <c:pt idx="984">
                  <c:v>3.6874807579276858E-3</c:v>
                </c:pt>
                <c:pt idx="985">
                  <c:v>5.7932419149069325E-3</c:v>
                </c:pt>
                <c:pt idx="986">
                  <c:v>2.2110706017717252E-3</c:v>
                </c:pt>
                <c:pt idx="987">
                  <c:v>3.1190998181100937E-3</c:v>
                </c:pt>
                <c:pt idx="988">
                  <c:v>5.3638895783347795E-3</c:v>
                </c:pt>
                <c:pt idx="989">
                  <c:v>6.4393575729313479E-3</c:v>
                </c:pt>
                <c:pt idx="990">
                  <c:v>3.1684166774552658E-3</c:v>
                </c:pt>
                <c:pt idx="991">
                  <c:v>3.2602936981238617E-3</c:v>
                </c:pt>
                <c:pt idx="992">
                  <c:v>5.8223768838097101E-3</c:v>
                </c:pt>
                <c:pt idx="993">
                  <c:v>4.2472705733478389E-3</c:v>
                </c:pt>
                <c:pt idx="994">
                  <c:v>3.7936419633102236E-3</c:v>
                </c:pt>
                <c:pt idx="995">
                  <c:v>1.67598138392E-3</c:v>
                </c:pt>
                <c:pt idx="996">
                  <c:v>5.746130361166335E-3</c:v>
                </c:pt>
                <c:pt idx="997">
                  <c:v>3.2742119356292676E-3</c:v>
                </c:pt>
                <c:pt idx="998">
                  <c:v>1.7969214507498332E-3</c:v>
                </c:pt>
                <c:pt idx="999">
                  <c:v>1.8860210231994579E-3</c:v>
                </c:pt>
                <c:pt idx="1000">
                  <c:v>2.7644673792848184E-3</c:v>
                </c:pt>
                <c:pt idx="1001">
                  <c:v>4.5291044188304763E-3</c:v>
                </c:pt>
                <c:pt idx="1002">
                  <c:v>1.5878409283969219E-3</c:v>
                </c:pt>
                <c:pt idx="1003">
                  <c:v>1.6636112760224364E-3</c:v>
                </c:pt>
                <c:pt idx="1004">
                  <c:v>2.3512401000416183E-3</c:v>
                </c:pt>
                <c:pt idx="1005">
                  <c:v>1.6764459346185756E-3</c:v>
                </c:pt>
                <c:pt idx="1006">
                  <c:v>8.8222892543221576E-4</c:v>
                </c:pt>
                <c:pt idx="1007">
                  <c:v>3.1239670492770877E-3</c:v>
                </c:pt>
                <c:pt idx="1008">
                  <c:v>1.854328597365118E-3</c:v>
                </c:pt>
                <c:pt idx="1009">
                  <c:v>9.4157100477243461E-4</c:v>
                </c:pt>
                <c:pt idx="1010">
                  <c:v>1.7911678672215547E-3</c:v>
                </c:pt>
                <c:pt idx="1011">
                  <c:v>1.9487535694990843E-3</c:v>
                </c:pt>
                <c:pt idx="1012">
                  <c:v>1.5405650022146666E-3</c:v>
                </c:pt>
                <c:pt idx="1013">
                  <c:v>1.1792830728014625E-3</c:v>
                </c:pt>
                <c:pt idx="1014">
                  <c:v>1.3443355461522088E-3</c:v>
                </c:pt>
                <c:pt idx="1015">
                  <c:v>1.5726788602552499E-3</c:v>
                </c:pt>
                <c:pt idx="1016">
                  <c:v>1.0531892485334815E-3</c:v>
                </c:pt>
                <c:pt idx="1017">
                  <c:v>1.1604774535809437E-3</c:v>
                </c:pt>
                <c:pt idx="1018">
                  <c:v>1.8469690600837474E-3</c:v>
                </c:pt>
                <c:pt idx="1019">
                  <c:v>1.627422061740269E-3</c:v>
                </c:pt>
                <c:pt idx="1020">
                  <c:v>1.4978420919014024E-3</c:v>
                </c:pt>
                <c:pt idx="1021">
                  <c:v>1.9645618393369091E-3</c:v>
                </c:pt>
                <c:pt idx="1022">
                  <c:v>1.0436036583052477E-3</c:v>
                </c:pt>
                <c:pt idx="1023">
                  <c:v>1.7185713112319867E-3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 w="19050"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3B1F-4408-85B5-770B391E3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7452447"/>
        <c:axId val="1957452863"/>
      </c:barChart>
      <c:dateAx>
        <c:axId val="195745244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452863"/>
        <c:crosses val="autoZero"/>
        <c:auto val="1"/>
        <c:lblOffset val="100"/>
        <c:baseTimeUnit val="days"/>
      </c:dateAx>
      <c:valAx>
        <c:axId val="1957452863"/>
        <c:scaling>
          <c:orientation val="minMax"/>
          <c:min val="-4.0000000000000008E-2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60000"/>
                  <a:lumOff val="40000"/>
                  <a:alpha val="3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45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NFP YoY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NFP!$D$2</c:f>
              <c:strCache>
                <c:ptCount val="1"/>
                <c:pt idx="0">
                  <c:v>YoY %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1"/>
          <c:cat>
            <c:numRef>
              <c:f>NFP!$A$15:$A$1027</c:f>
              <c:numCache>
                <c:formatCode>m/d/yyyy</c:formatCode>
                <c:ptCount val="1013"/>
                <c:pt idx="0">
                  <c:v>14611</c:v>
                </c:pt>
                <c:pt idx="1">
                  <c:v>14642</c:v>
                </c:pt>
                <c:pt idx="2">
                  <c:v>14671</c:v>
                </c:pt>
                <c:pt idx="3">
                  <c:v>14702</c:v>
                </c:pt>
                <c:pt idx="4">
                  <c:v>14732</c:v>
                </c:pt>
                <c:pt idx="5">
                  <c:v>14763</c:v>
                </c:pt>
                <c:pt idx="6">
                  <c:v>14793</c:v>
                </c:pt>
                <c:pt idx="7">
                  <c:v>14824</c:v>
                </c:pt>
                <c:pt idx="8">
                  <c:v>14855</c:v>
                </c:pt>
                <c:pt idx="9">
                  <c:v>14885</c:v>
                </c:pt>
                <c:pt idx="10">
                  <c:v>14916</c:v>
                </c:pt>
                <c:pt idx="11">
                  <c:v>14946</c:v>
                </c:pt>
                <c:pt idx="12">
                  <c:v>14977</c:v>
                </c:pt>
                <c:pt idx="13">
                  <c:v>15008</c:v>
                </c:pt>
                <c:pt idx="14">
                  <c:v>15036</c:v>
                </c:pt>
                <c:pt idx="15">
                  <c:v>15067</c:v>
                </c:pt>
                <c:pt idx="16">
                  <c:v>15097</c:v>
                </c:pt>
                <c:pt idx="17">
                  <c:v>15128</c:v>
                </c:pt>
                <c:pt idx="18">
                  <c:v>15158</c:v>
                </c:pt>
                <c:pt idx="19">
                  <c:v>15189</c:v>
                </c:pt>
                <c:pt idx="20">
                  <c:v>15220</c:v>
                </c:pt>
                <c:pt idx="21">
                  <c:v>15250</c:v>
                </c:pt>
                <c:pt idx="22">
                  <c:v>15281</c:v>
                </c:pt>
                <c:pt idx="23">
                  <c:v>15311</c:v>
                </c:pt>
                <c:pt idx="24">
                  <c:v>15342</c:v>
                </c:pt>
                <c:pt idx="25">
                  <c:v>15373</c:v>
                </c:pt>
                <c:pt idx="26">
                  <c:v>15401</c:v>
                </c:pt>
                <c:pt idx="27">
                  <c:v>15432</c:v>
                </c:pt>
                <c:pt idx="28">
                  <c:v>15462</c:v>
                </c:pt>
                <c:pt idx="29">
                  <c:v>15493</c:v>
                </c:pt>
                <c:pt idx="30">
                  <c:v>15523</c:v>
                </c:pt>
                <c:pt idx="31">
                  <c:v>15554</c:v>
                </c:pt>
                <c:pt idx="32">
                  <c:v>15585</c:v>
                </c:pt>
                <c:pt idx="33">
                  <c:v>15615</c:v>
                </c:pt>
                <c:pt idx="34">
                  <c:v>15646</c:v>
                </c:pt>
                <c:pt idx="35">
                  <c:v>15676</c:v>
                </c:pt>
                <c:pt idx="36">
                  <c:v>15707</c:v>
                </c:pt>
                <c:pt idx="37">
                  <c:v>15738</c:v>
                </c:pt>
                <c:pt idx="38">
                  <c:v>15766</c:v>
                </c:pt>
                <c:pt idx="39">
                  <c:v>15797</c:v>
                </c:pt>
                <c:pt idx="40">
                  <c:v>15827</c:v>
                </c:pt>
                <c:pt idx="41">
                  <c:v>15858</c:v>
                </c:pt>
                <c:pt idx="42">
                  <c:v>15888</c:v>
                </c:pt>
                <c:pt idx="43">
                  <c:v>15919</c:v>
                </c:pt>
                <c:pt idx="44">
                  <c:v>15950</c:v>
                </c:pt>
                <c:pt idx="45">
                  <c:v>15980</c:v>
                </c:pt>
                <c:pt idx="46">
                  <c:v>16011</c:v>
                </c:pt>
                <c:pt idx="47">
                  <c:v>16041</c:v>
                </c:pt>
                <c:pt idx="48">
                  <c:v>16072</c:v>
                </c:pt>
                <c:pt idx="49">
                  <c:v>16103</c:v>
                </c:pt>
                <c:pt idx="50">
                  <c:v>16132</c:v>
                </c:pt>
                <c:pt idx="51">
                  <c:v>16163</c:v>
                </c:pt>
                <c:pt idx="52">
                  <c:v>16193</c:v>
                </c:pt>
                <c:pt idx="53">
                  <c:v>16224</c:v>
                </c:pt>
                <c:pt idx="54">
                  <c:v>16254</c:v>
                </c:pt>
                <c:pt idx="55">
                  <c:v>16285</c:v>
                </c:pt>
                <c:pt idx="56">
                  <c:v>16316</c:v>
                </c:pt>
                <c:pt idx="57">
                  <c:v>16346</c:v>
                </c:pt>
                <c:pt idx="58">
                  <c:v>16377</c:v>
                </c:pt>
                <c:pt idx="59">
                  <c:v>16407</c:v>
                </c:pt>
                <c:pt idx="60">
                  <c:v>16438</c:v>
                </c:pt>
                <c:pt idx="61">
                  <c:v>16469</c:v>
                </c:pt>
                <c:pt idx="62">
                  <c:v>16497</c:v>
                </c:pt>
                <c:pt idx="63">
                  <c:v>16528</c:v>
                </c:pt>
                <c:pt idx="64">
                  <c:v>16558</c:v>
                </c:pt>
                <c:pt idx="65">
                  <c:v>16589</c:v>
                </c:pt>
                <c:pt idx="66">
                  <c:v>16619</c:v>
                </c:pt>
                <c:pt idx="67">
                  <c:v>16650</c:v>
                </c:pt>
                <c:pt idx="68">
                  <c:v>16681</c:v>
                </c:pt>
                <c:pt idx="69">
                  <c:v>16711</c:v>
                </c:pt>
                <c:pt idx="70">
                  <c:v>16742</c:v>
                </c:pt>
                <c:pt idx="71">
                  <c:v>16772</c:v>
                </c:pt>
                <c:pt idx="72">
                  <c:v>16803</c:v>
                </c:pt>
                <c:pt idx="73">
                  <c:v>16834</c:v>
                </c:pt>
                <c:pt idx="74">
                  <c:v>16862</c:v>
                </c:pt>
                <c:pt idx="75">
                  <c:v>16893</c:v>
                </c:pt>
                <c:pt idx="76">
                  <c:v>16923</c:v>
                </c:pt>
                <c:pt idx="77">
                  <c:v>16954</c:v>
                </c:pt>
                <c:pt idx="78">
                  <c:v>16984</c:v>
                </c:pt>
                <c:pt idx="79">
                  <c:v>17015</c:v>
                </c:pt>
                <c:pt idx="80">
                  <c:v>17046</c:v>
                </c:pt>
                <c:pt idx="81">
                  <c:v>17076</c:v>
                </c:pt>
                <c:pt idx="82">
                  <c:v>17107</c:v>
                </c:pt>
                <c:pt idx="83">
                  <c:v>17137</c:v>
                </c:pt>
                <c:pt idx="84">
                  <c:v>17168</c:v>
                </c:pt>
                <c:pt idx="85">
                  <c:v>17199</c:v>
                </c:pt>
                <c:pt idx="86">
                  <c:v>17227</c:v>
                </c:pt>
                <c:pt idx="87">
                  <c:v>17258</c:v>
                </c:pt>
                <c:pt idx="88">
                  <c:v>17288</c:v>
                </c:pt>
                <c:pt idx="89">
                  <c:v>17319</c:v>
                </c:pt>
                <c:pt idx="90">
                  <c:v>17349</c:v>
                </c:pt>
                <c:pt idx="91">
                  <c:v>17380</c:v>
                </c:pt>
                <c:pt idx="92">
                  <c:v>17411</c:v>
                </c:pt>
                <c:pt idx="93">
                  <c:v>17441</c:v>
                </c:pt>
                <c:pt idx="94">
                  <c:v>17472</c:v>
                </c:pt>
                <c:pt idx="95">
                  <c:v>17502</c:v>
                </c:pt>
                <c:pt idx="96">
                  <c:v>17533</c:v>
                </c:pt>
                <c:pt idx="97">
                  <c:v>17564</c:v>
                </c:pt>
                <c:pt idx="98">
                  <c:v>17593</c:v>
                </c:pt>
                <c:pt idx="99">
                  <c:v>17624</c:v>
                </c:pt>
                <c:pt idx="100">
                  <c:v>17654</c:v>
                </c:pt>
                <c:pt idx="101">
                  <c:v>17685</c:v>
                </c:pt>
                <c:pt idx="102">
                  <c:v>17715</c:v>
                </c:pt>
                <c:pt idx="103">
                  <c:v>17746</c:v>
                </c:pt>
                <c:pt idx="104">
                  <c:v>17777</c:v>
                </c:pt>
                <c:pt idx="105">
                  <c:v>17807</c:v>
                </c:pt>
                <c:pt idx="106">
                  <c:v>17838</c:v>
                </c:pt>
                <c:pt idx="107">
                  <c:v>17868</c:v>
                </c:pt>
                <c:pt idx="108">
                  <c:v>17899</c:v>
                </c:pt>
                <c:pt idx="109">
                  <c:v>17930</c:v>
                </c:pt>
                <c:pt idx="110">
                  <c:v>17958</c:v>
                </c:pt>
                <c:pt idx="111">
                  <c:v>17989</c:v>
                </c:pt>
                <c:pt idx="112">
                  <c:v>18019</c:v>
                </c:pt>
                <c:pt idx="113">
                  <c:v>18050</c:v>
                </c:pt>
                <c:pt idx="114">
                  <c:v>18080</c:v>
                </c:pt>
                <c:pt idx="115">
                  <c:v>18111</c:v>
                </c:pt>
                <c:pt idx="116">
                  <c:v>18142</c:v>
                </c:pt>
                <c:pt idx="117">
                  <c:v>18172</c:v>
                </c:pt>
                <c:pt idx="118">
                  <c:v>18203</c:v>
                </c:pt>
                <c:pt idx="119">
                  <c:v>18233</c:v>
                </c:pt>
                <c:pt idx="120">
                  <c:v>18264</c:v>
                </c:pt>
                <c:pt idx="121">
                  <c:v>18295</c:v>
                </c:pt>
                <c:pt idx="122">
                  <c:v>18323</c:v>
                </c:pt>
                <c:pt idx="123">
                  <c:v>18354</c:v>
                </c:pt>
                <c:pt idx="124">
                  <c:v>18384</c:v>
                </c:pt>
                <c:pt idx="125">
                  <c:v>18415</c:v>
                </c:pt>
                <c:pt idx="126">
                  <c:v>18445</c:v>
                </c:pt>
                <c:pt idx="127">
                  <c:v>18476</c:v>
                </c:pt>
                <c:pt idx="128">
                  <c:v>18507</c:v>
                </c:pt>
                <c:pt idx="129">
                  <c:v>18537</c:v>
                </c:pt>
                <c:pt idx="130">
                  <c:v>18568</c:v>
                </c:pt>
                <c:pt idx="131">
                  <c:v>18598</c:v>
                </c:pt>
                <c:pt idx="132">
                  <c:v>18629</c:v>
                </c:pt>
                <c:pt idx="133">
                  <c:v>18660</c:v>
                </c:pt>
                <c:pt idx="134">
                  <c:v>18688</c:v>
                </c:pt>
                <c:pt idx="135">
                  <c:v>18719</c:v>
                </c:pt>
                <c:pt idx="136">
                  <c:v>18749</c:v>
                </c:pt>
                <c:pt idx="137">
                  <c:v>18780</c:v>
                </c:pt>
                <c:pt idx="138">
                  <c:v>18810</c:v>
                </c:pt>
                <c:pt idx="139">
                  <c:v>18841</c:v>
                </c:pt>
                <c:pt idx="140">
                  <c:v>18872</c:v>
                </c:pt>
                <c:pt idx="141">
                  <c:v>18902</c:v>
                </c:pt>
                <c:pt idx="142">
                  <c:v>18933</c:v>
                </c:pt>
                <c:pt idx="143">
                  <c:v>18963</c:v>
                </c:pt>
                <c:pt idx="144">
                  <c:v>18994</c:v>
                </c:pt>
                <c:pt idx="145">
                  <c:v>19025</c:v>
                </c:pt>
                <c:pt idx="146">
                  <c:v>19054</c:v>
                </c:pt>
                <c:pt idx="147">
                  <c:v>19085</c:v>
                </c:pt>
                <c:pt idx="148">
                  <c:v>19115</c:v>
                </c:pt>
                <c:pt idx="149">
                  <c:v>19146</c:v>
                </c:pt>
                <c:pt idx="150">
                  <c:v>19176</c:v>
                </c:pt>
                <c:pt idx="151">
                  <c:v>19207</c:v>
                </c:pt>
                <c:pt idx="152">
                  <c:v>19238</c:v>
                </c:pt>
                <c:pt idx="153">
                  <c:v>19268</c:v>
                </c:pt>
                <c:pt idx="154">
                  <c:v>19299</c:v>
                </c:pt>
                <c:pt idx="155">
                  <c:v>19329</c:v>
                </c:pt>
                <c:pt idx="156">
                  <c:v>19360</c:v>
                </c:pt>
                <c:pt idx="157">
                  <c:v>19391</c:v>
                </c:pt>
                <c:pt idx="158">
                  <c:v>19419</c:v>
                </c:pt>
                <c:pt idx="159">
                  <c:v>19450</c:v>
                </c:pt>
                <c:pt idx="160">
                  <c:v>19480</c:v>
                </c:pt>
                <c:pt idx="161">
                  <c:v>19511</c:v>
                </c:pt>
                <c:pt idx="162">
                  <c:v>19541</c:v>
                </c:pt>
                <c:pt idx="163">
                  <c:v>19572</c:v>
                </c:pt>
                <c:pt idx="164">
                  <c:v>19603</c:v>
                </c:pt>
                <c:pt idx="165">
                  <c:v>19633</c:v>
                </c:pt>
                <c:pt idx="166">
                  <c:v>19664</c:v>
                </c:pt>
                <c:pt idx="167">
                  <c:v>19694</c:v>
                </c:pt>
                <c:pt idx="168">
                  <c:v>19725</c:v>
                </c:pt>
                <c:pt idx="169">
                  <c:v>19756</c:v>
                </c:pt>
                <c:pt idx="170">
                  <c:v>19784</c:v>
                </c:pt>
                <c:pt idx="171">
                  <c:v>19815</c:v>
                </c:pt>
                <c:pt idx="172">
                  <c:v>19845</c:v>
                </c:pt>
                <c:pt idx="173">
                  <c:v>19876</c:v>
                </c:pt>
                <c:pt idx="174">
                  <c:v>19906</c:v>
                </c:pt>
                <c:pt idx="175">
                  <c:v>19937</c:v>
                </c:pt>
                <c:pt idx="176">
                  <c:v>19968</c:v>
                </c:pt>
                <c:pt idx="177">
                  <c:v>19998</c:v>
                </c:pt>
                <c:pt idx="178">
                  <c:v>20029</c:v>
                </c:pt>
                <c:pt idx="179">
                  <c:v>20059</c:v>
                </c:pt>
                <c:pt idx="180">
                  <c:v>20090</c:v>
                </c:pt>
                <c:pt idx="181">
                  <c:v>20121</c:v>
                </c:pt>
                <c:pt idx="182">
                  <c:v>20149</c:v>
                </c:pt>
                <c:pt idx="183">
                  <c:v>20180</c:v>
                </c:pt>
                <c:pt idx="184">
                  <c:v>20210</c:v>
                </c:pt>
                <c:pt idx="185">
                  <c:v>20241</c:v>
                </c:pt>
                <c:pt idx="186">
                  <c:v>20271</c:v>
                </c:pt>
                <c:pt idx="187">
                  <c:v>20302</c:v>
                </c:pt>
                <c:pt idx="188">
                  <c:v>20333</c:v>
                </c:pt>
                <c:pt idx="189">
                  <c:v>20363</c:v>
                </c:pt>
                <c:pt idx="190">
                  <c:v>20394</c:v>
                </c:pt>
                <c:pt idx="191">
                  <c:v>20424</c:v>
                </c:pt>
                <c:pt idx="192">
                  <c:v>20455</c:v>
                </c:pt>
                <c:pt idx="193">
                  <c:v>20486</c:v>
                </c:pt>
                <c:pt idx="194">
                  <c:v>20515</c:v>
                </c:pt>
                <c:pt idx="195">
                  <c:v>20546</c:v>
                </c:pt>
                <c:pt idx="196">
                  <c:v>20576</c:v>
                </c:pt>
                <c:pt idx="197">
                  <c:v>20607</c:v>
                </c:pt>
                <c:pt idx="198">
                  <c:v>20637</c:v>
                </c:pt>
                <c:pt idx="199">
                  <c:v>20668</c:v>
                </c:pt>
                <c:pt idx="200">
                  <c:v>20699</c:v>
                </c:pt>
                <c:pt idx="201">
                  <c:v>20729</c:v>
                </c:pt>
                <c:pt idx="202">
                  <c:v>20760</c:v>
                </c:pt>
                <c:pt idx="203">
                  <c:v>20790</c:v>
                </c:pt>
                <c:pt idx="204">
                  <c:v>20821</c:v>
                </c:pt>
                <c:pt idx="205">
                  <c:v>20852</c:v>
                </c:pt>
                <c:pt idx="206">
                  <c:v>20880</c:v>
                </c:pt>
                <c:pt idx="207">
                  <c:v>20911</c:v>
                </c:pt>
                <c:pt idx="208">
                  <c:v>20941</c:v>
                </c:pt>
                <c:pt idx="209">
                  <c:v>20972</c:v>
                </c:pt>
                <c:pt idx="210">
                  <c:v>21002</c:v>
                </c:pt>
                <c:pt idx="211">
                  <c:v>21033</c:v>
                </c:pt>
                <c:pt idx="212">
                  <c:v>21064</c:v>
                </c:pt>
                <c:pt idx="213">
                  <c:v>21094</c:v>
                </c:pt>
                <c:pt idx="214">
                  <c:v>21125</c:v>
                </c:pt>
                <c:pt idx="215">
                  <c:v>21155</c:v>
                </c:pt>
                <c:pt idx="216">
                  <c:v>21186</c:v>
                </c:pt>
                <c:pt idx="217">
                  <c:v>21217</c:v>
                </c:pt>
                <c:pt idx="218">
                  <c:v>21245</c:v>
                </c:pt>
                <c:pt idx="219">
                  <c:v>21276</c:v>
                </c:pt>
                <c:pt idx="220">
                  <c:v>21306</c:v>
                </c:pt>
                <c:pt idx="221">
                  <c:v>21337</c:v>
                </c:pt>
                <c:pt idx="222">
                  <c:v>21367</c:v>
                </c:pt>
                <c:pt idx="223">
                  <c:v>21398</c:v>
                </c:pt>
                <c:pt idx="224">
                  <c:v>21429</c:v>
                </c:pt>
                <c:pt idx="225">
                  <c:v>21459</c:v>
                </c:pt>
                <c:pt idx="226">
                  <c:v>21490</c:v>
                </c:pt>
                <c:pt idx="227">
                  <c:v>21520</c:v>
                </c:pt>
                <c:pt idx="228">
                  <c:v>21551</c:v>
                </c:pt>
                <c:pt idx="229">
                  <c:v>21582</c:v>
                </c:pt>
                <c:pt idx="230">
                  <c:v>21610</c:v>
                </c:pt>
                <c:pt idx="231">
                  <c:v>21641</c:v>
                </c:pt>
                <c:pt idx="232">
                  <c:v>21671</c:v>
                </c:pt>
                <c:pt idx="233">
                  <c:v>21702</c:v>
                </c:pt>
                <c:pt idx="234">
                  <c:v>21732</c:v>
                </c:pt>
                <c:pt idx="235">
                  <c:v>21763</c:v>
                </c:pt>
                <c:pt idx="236">
                  <c:v>21794</c:v>
                </c:pt>
                <c:pt idx="237">
                  <c:v>21824</c:v>
                </c:pt>
                <c:pt idx="238">
                  <c:v>21855</c:v>
                </c:pt>
                <c:pt idx="239">
                  <c:v>21885</c:v>
                </c:pt>
                <c:pt idx="240">
                  <c:v>21916</c:v>
                </c:pt>
                <c:pt idx="241">
                  <c:v>21947</c:v>
                </c:pt>
                <c:pt idx="242">
                  <c:v>21976</c:v>
                </c:pt>
                <c:pt idx="243">
                  <c:v>22007</c:v>
                </c:pt>
                <c:pt idx="244">
                  <c:v>22037</c:v>
                </c:pt>
                <c:pt idx="245">
                  <c:v>22068</c:v>
                </c:pt>
                <c:pt idx="246">
                  <c:v>22098</c:v>
                </c:pt>
                <c:pt idx="247">
                  <c:v>22129</c:v>
                </c:pt>
                <c:pt idx="248">
                  <c:v>22160</c:v>
                </c:pt>
                <c:pt idx="249">
                  <c:v>22190</c:v>
                </c:pt>
                <c:pt idx="250">
                  <c:v>22221</c:v>
                </c:pt>
                <c:pt idx="251">
                  <c:v>22251</c:v>
                </c:pt>
                <c:pt idx="252">
                  <c:v>22282</c:v>
                </c:pt>
                <c:pt idx="253">
                  <c:v>22313</c:v>
                </c:pt>
                <c:pt idx="254">
                  <c:v>22341</c:v>
                </c:pt>
                <c:pt idx="255">
                  <c:v>22372</c:v>
                </c:pt>
                <c:pt idx="256">
                  <c:v>22402</c:v>
                </c:pt>
                <c:pt idx="257">
                  <c:v>22433</c:v>
                </c:pt>
                <c:pt idx="258">
                  <c:v>22463</c:v>
                </c:pt>
                <c:pt idx="259">
                  <c:v>22494</c:v>
                </c:pt>
                <c:pt idx="260">
                  <c:v>22525</c:v>
                </c:pt>
                <c:pt idx="261">
                  <c:v>22555</c:v>
                </c:pt>
                <c:pt idx="262">
                  <c:v>22586</c:v>
                </c:pt>
                <c:pt idx="263">
                  <c:v>22616</c:v>
                </c:pt>
                <c:pt idx="264">
                  <c:v>22647</c:v>
                </c:pt>
                <c:pt idx="265">
                  <c:v>22678</c:v>
                </c:pt>
                <c:pt idx="266">
                  <c:v>22706</c:v>
                </c:pt>
                <c:pt idx="267">
                  <c:v>22737</c:v>
                </c:pt>
                <c:pt idx="268">
                  <c:v>22767</c:v>
                </c:pt>
                <c:pt idx="269">
                  <c:v>22798</c:v>
                </c:pt>
                <c:pt idx="270">
                  <c:v>22828</c:v>
                </c:pt>
                <c:pt idx="271">
                  <c:v>22859</c:v>
                </c:pt>
                <c:pt idx="272">
                  <c:v>22890</c:v>
                </c:pt>
                <c:pt idx="273">
                  <c:v>22920</c:v>
                </c:pt>
                <c:pt idx="274">
                  <c:v>22951</c:v>
                </c:pt>
                <c:pt idx="275">
                  <c:v>22981</c:v>
                </c:pt>
                <c:pt idx="276">
                  <c:v>23012</c:v>
                </c:pt>
                <c:pt idx="277">
                  <c:v>23043</c:v>
                </c:pt>
                <c:pt idx="278">
                  <c:v>23071</c:v>
                </c:pt>
                <c:pt idx="279">
                  <c:v>23102</c:v>
                </c:pt>
                <c:pt idx="280">
                  <c:v>23132</c:v>
                </c:pt>
                <c:pt idx="281">
                  <c:v>23163</c:v>
                </c:pt>
                <c:pt idx="282">
                  <c:v>23193</c:v>
                </c:pt>
                <c:pt idx="283">
                  <c:v>23224</c:v>
                </c:pt>
                <c:pt idx="284">
                  <c:v>23255</c:v>
                </c:pt>
                <c:pt idx="285">
                  <c:v>23285</c:v>
                </c:pt>
                <c:pt idx="286">
                  <c:v>23316</c:v>
                </c:pt>
                <c:pt idx="287">
                  <c:v>23346</c:v>
                </c:pt>
                <c:pt idx="288">
                  <c:v>23377</c:v>
                </c:pt>
                <c:pt idx="289">
                  <c:v>23408</c:v>
                </c:pt>
                <c:pt idx="290">
                  <c:v>23437</c:v>
                </c:pt>
                <c:pt idx="291">
                  <c:v>23468</c:v>
                </c:pt>
                <c:pt idx="292">
                  <c:v>23498</c:v>
                </c:pt>
                <c:pt idx="293">
                  <c:v>23529</c:v>
                </c:pt>
                <c:pt idx="294">
                  <c:v>23559</c:v>
                </c:pt>
                <c:pt idx="295">
                  <c:v>23590</c:v>
                </c:pt>
                <c:pt idx="296">
                  <c:v>23621</c:v>
                </c:pt>
                <c:pt idx="297">
                  <c:v>23651</c:v>
                </c:pt>
                <c:pt idx="298">
                  <c:v>23682</c:v>
                </c:pt>
                <c:pt idx="299">
                  <c:v>23712</c:v>
                </c:pt>
                <c:pt idx="300">
                  <c:v>23743</c:v>
                </c:pt>
                <c:pt idx="301">
                  <c:v>23774</c:v>
                </c:pt>
                <c:pt idx="302">
                  <c:v>23802</c:v>
                </c:pt>
                <c:pt idx="303">
                  <c:v>23833</c:v>
                </c:pt>
                <c:pt idx="304">
                  <c:v>23863</c:v>
                </c:pt>
                <c:pt idx="305">
                  <c:v>23894</c:v>
                </c:pt>
                <c:pt idx="306">
                  <c:v>23924</c:v>
                </c:pt>
                <c:pt idx="307">
                  <c:v>23955</c:v>
                </c:pt>
                <c:pt idx="308">
                  <c:v>23986</c:v>
                </c:pt>
                <c:pt idx="309">
                  <c:v>24016</c:v>
                </c:pt>
                <c:pt idx="310">
                  <c:v>24047</c:v>
                </c:pt>
                <c:pt idx="311">
                  <c:v>24077</c:v>
                </c:pt>
                <c:pt idx="312">
                  <c:v>24108</c:v>
                </c:pt>
                <c:pt idx="313">
                  <c:v>24139</c:v>
                </c:pt>
                <c:pt idx="314">
                  <c:v>24167</c:v>
                </c:pt>
                <c:pt idx="315">
                  <c:v>24198</c:v>
                </c:pt>
                <c:pt idx="316">
                  <c:v>24228</c:v>
                </c:pt>
                <c:pt idx="317">
                  <c:v>24259</c:v>
                </c:pt>
                <c:pt idx="318">
                  <c:v>24289</c:v>
                </c:pt>
                <c:pt idx="319">
                  <c:v>24320</c:v>
                </c:pt>
                <c:pt idx="320">
                  <c:v>24351</c:v>
                </c:pt>
                <c:pt idx="321">
                  <c:v>24381</c:v>
                </c:pt>
                <c:pt idx="322">
                  <c:v>24412</c:v>
                </c:pt>
                <c:pt idx="323">
                  <c:v>24442</c:v>
                </c:pt>
                <c:pt idx="324">
                  <c:v>24473</c:v>
                </c:pt>
                <c:pt idx="325">
                  <c:v>24504</c:v>
                </c:pt>
                <c:pt idx="326">
                  <c:v>24532</c:v>
                </c:pt>
                <c:pt idx="327">
                  <c:v>24563</c:v>
                </c:pt>
                <c:pt idx="328">
                  <c:v>24593</c:v>
                </c:pt>
                <c:pt idx="329">
                  <c:v>24624</c:v>
                </c:pt>
                <c:pt idx="330">
                  <c:v>24654</c:v>
                </c:pt>
                <c:pt idx="331">
                  <c:v>24685</c:v>
                </c:pt>
                <c:pt idx="332">
                  <c:v>24716</c:v>
                </c:pt>
                <c:pt idx="333">
                  <c:v>24746</c:v>
                </c:pt>
                <c:pt idx="334">
                  <c:v>24777</c:v>
                </c:pt>
                <c:pt idx="335">
                  <c:v>24807</c:v>
                </c:pt>
                <c:pt idx="336">
                  <c:v>24838</c:v>
                </c:pt>
                <c:pt idx="337">
                  <c:v>24869</c:v>
                </c:pt>
                <c:pt idx="338">
                  <c:v>24898</c:v>
                </c:pt>
                <c:pt idx="339">
                  <c:v>24929</c:v>
                </c:pt>
                <c:pt idx="340">
                  <c:v>24959</c:v>
                </c:pt>
                <c:pt idx="341">
                  <c:v>24990</c:v>
                </c:pt>
                <c:pt idx="342">
                  <c:v>25020</c:v>
                </c:pt>
                <c:pt idx="343">
                  <c:v>25051</c:v>
                </c:pt>
                <c:pt idx="344">
                  <c:v>25082</c:v>
                </c:pt>
                <c:pt idx="345">
                  <c:v>25112</c:v>
                </c:pt>
                <c:pt idx="346">
                  <c:v>25143</c:v>
                </c:pt>
                <c:pt idx="347">
                  <c:v>25173</c:v>
                </c:pt>
                <c:pt idx="348">
                  <c:v>25204</c:v>
                </c:pt>
                <c:pt idx="349">
                  <c:v>25235</c:v>
                </c:pt>
                <c:pt idx="350">
                  <c:v>25263</c:v>
                </c:pt>
                <c:pt idx="351">
                  <c:v>25294</c:v>
                </c:pt>
                <c:pt idx="352">
                  <c:v>25324</c:v>
                </c:pt>
                <c:pt idx="353">
                  <c:v>25355</c:v>
                </c:pt>
                <c:pt idx="354">
                  <c:v>25385</c:v>
                </c:pt>
                <c:pt idx="355">
                  <c:v>25416</c:v>
                </c:pt>
                <c:pt idx="356">
                  <c:v>25447</c:v>
                </c:pt>
                <c:pt idx="357">
                  <c:v>25477</c:v>
                </c:pt>
                <c:pt idx="358">
                  <c:v>25508</c:v>
                </c:pt>
                <c:pt idx="359">
                  <c:v>25538</c:v>
                </c:pt>
                <c:pt idx="360">
                  <c:v>25569</c:v>
                </c:pt>
                <c:pt idx="361">
                  <c:v>25600</c:v>
                </c:pt>
                <c:pt idx="362">
                  <c:v>25628</c:v>
                </c:pt>
                <c:pt idx="363">
                  <c:v>25659</c:v>
                </c:pt>
                <c:pt idx="364">
                  <c:v>25689</c:v>
                </c:pt>
                <c:pt idx="365">
                  <c:v>25720</c:v>
                </c:pt>
                <c:pt idx="366">
                  <c:v>25750</c:v>
                </c:pt>
                <c:pt idx="367">
                  <c:v>25781</c:v>
                </c:pt>
                <c:pt idx="368">
                  <c:v>25812</c:v>
                </c:pt>
                <c:pt idx="369">
                  <c:v>25842</c:v>
                </c:pt>
                <c:pt idx="370">
                  <c:v>25873</c:v>
                </c:pt>
                <c:pt idx="371">
                  <c:v>25903</c:v>
                </c:pt>
                <c:pt idx="372">
                  <c:v>25934</c:v>
                </c:pt>
                <c:pt idx="373">
                  <c:v>25965</c:v>
                </c:pt>
                <c:pt idx="374">
                  <c:v>25993</c:v>
                </c:pt>
                <c:pt idx="375">
                  <c:v>26024</c:v>
                </c:pt>
                <c:pt idx="376">
                  <c:v>26054</c:v>
                </c:pt>
                <c:pt idx="377">
                  <c:v>26085</c:v>
                </c:pt>
                <c:pt idx="378">
                  <c:v>26115</c:v>
                </c:pt>
                <c:pt idx="379">
                  <c:v>26146</c:v>
                </c:pt>
                <c:pt idx="380">
                  <c:v>26177</c:v>
                </c:pt>
                <c:pt idx="381">
                  <c:v>26207</c:v>
                </c:pt>
                <c:pt idx="382">
                  <c:v>26238</c:v>
                </c:pt>
                <c:pt idx="383">
                  <c:v>26268</c:v>
                </c:pt>
                <c:pt idx="384">
                  <c:v>26299</c:v>
                </c:pt>
                <c:pt idx="385">
                  <c:v>26330</c:v>
                </c:pt>
                <c:pt idx="386">
                  <c:v>26359</c:v>
                </c:pt>
                <c:pt idx="387">
                  <c:v>26390</c:v>
                </c:pt>
                <c:pt idx="388">
                  <c:v>26420</c:v>
                </c:pt>
                <c:pt idx="389">
                  <c:v>26451</c:v>
                </c:pt>
                <c:pt idx="390">
                  <c:v>26481</c:v>
                </c:pt>
                <c:pt idx="391">
                  <c:v>26512</c:v>
                </c:pt>
                <c:pt idx="392">
                  <c:v>26543</c:v>
                </c:pt>
                <c:pt idx="393">
                  <c:v>26573</c:v>
                </c:pt>
                <c:pt idx="394">
                  <c:v>26604</c:v>
                </c:pt>
                <c:pt idx="395">
                  <c:v>26634</c:v>
                </c:pt>
                <c:pt idx="396">
                  <c:v>26665</c:v>
                </c:pt>
                <c:pt idx="397">
                  <c:v>26696</c:v>
                </c:pt>
                <c:pt idx="398">
                  <c:v>26724</c:v>
                </c:pt>
                <c:pt idx="399">
                  <c:v>26755</c:v>
                </c:pt>
                <c:pt idx="400">
                  <c:v>26785</c:v>
                </c:pt>
                <c:pt idx="401">
                  <c:v>26816</c:v>
                </c:pt>
                <c:pt idx="402">
                  <c:v>26846</c:v>
                </c:pt>
                <c:pt idx="403">
                  <c:v>26877</c:v>
                </c:pt>
                <c:pt idx="404">
                  <c:v>26908</c:v>
                </c:pt>
                <c:pt idx="405">
                  <c:v>26938</c:v>
                </c:pt>
                <c:pt idx="406">
                  <c:v>26969</c:v>
                </c:pt>
                <c:pt idx="407">
                  <c:v>26999</c:v>
                </c:pt>
                <c:pt idx="408">
                  <c:v>27030</c:v>
                </c:pt>
                <c:pt idx="409">
                  <c:v>27061</c:v>
                </c:pt>
                <c:pt idx="410">
                  <c:v>27089</c:v>
                </c:pt>
                <c:pt idx="411">
                  <c:v>27120</c:v>
                </c:pt>
                <c:pt idx="412">
                  <c:v>27150</c:v>
                </c:pt>
                <c:pt idx="413">
                  <c:v>27181</c:v>
                </c:pt>
                <c:pt idx="414">
                  <c:v>27211</c:v>
                </c:pt>
                <c:pt idx="415">
                  <c:v>27242</c:v>
                </c:pt>
                <c:pt idx="416">
                  <c:v>27273</c:v>
                </c:pt>
                <c:pt idx="417">
                  <c:v>27303</c:v>
                </c:pt>
                <c:pt idx="418">
                  <c:v>27334</c:v>
                </c:pt>
                <c:pt idx="419">
                  <c:v>27364</c:v>
                </c:pt>
                <c:pt idx="420">
                  <c:v>27395</c:v>
                </c:pt>
                <c:pt idx="421">
                  <c:v>27426</c:v>
                </c:pt>
                <c:pt idx="422">
                  <c:v>27454</c:v>
                </c:pt>
                <c:pt idx="423">
                  <c:v>27485</c:v>
                </c:pt>
                <c:pt idx="424">
                  <c:v>27515</c:v>
                </c:pt>
                <c:pt idx="425">
                  <c:v>27546</c:v>
                </c:pt>
                <c:pt idx="426">
                  <c:v>27576</c:v>
                </c:pt>
                <c:pt idx="427">
                  <c:v>27607</c:v>
                </c:pt>
                <c:pt idx="428">
                  <c:v>27638</c:v>
                </c:pt>
                <c:pt idx="429">
                  <c:v>27668</c:v>
                </c:pt>
                <c:pt idx="430">
                  <c:v>27699</c:v>
                </c:pt>
                <c:pt idx="431">
                  <c:v>27729</c:v>
                </c:pt>
                <c:pt idx="432">
                  <c:v>27760</c:v>
                </c:pt>
                <c:pt idx="433">
                  <c:v>27791</c:v>
                </c:pt>
                <c:pt idx="434">
                  <c:v>27820</c:v>
                </c:pt>
                <c:pt idx="435">
                  <c:v>27851</c:v>
                </c:pt>
                <c:pt idx="436">
                  <c:v>27881</c:v>
                </c:pt>
                <c:pt idx="437">
                  <c:v>27912</c:v>
                </c:pt>
                <c:pt idx="438">
                  <c:v>27942</c:v>
                </c:pt>
                <c:pt idx="439">
                  <c:v>27973</c:v>
                </c:pt>
                <c:pt idx="440">
                  <c:v>28004</c:v>
                </c:pt>
                <c:pt idx="441">
                  <c:v>28034</c:v>
                </c:pt>
                <c:pt idx="442">
                  <c:v>28065</c:v>
                </c:pt>
                <c:pt idx="443">
                  <c:v>28095</c:v>
                </c:pt>
                <c:pt idx="444">
                  <c:v>28126</c:v>
                </c:pt>
                <c:pt idx="445">
                  <c:v>28157</c:v>
                </c:pt>
                <c:pt idx="446">
                  <c:v>28185</c:v>
                </c:pt>
                <c:pt idx="447">
                  <c:v>28216</c:v>
                </c:pt>
                <c:pt idx="448">
                  <c:v>28246</c:v>
                </c:pt>
                <c:pt idx="449">
                  <c:v>28277</c:v>
                </c:pt>
                <c:pt idx="450">
                  <c:v>28307</c:v>
                </c:pt>
                <c:pt idx="451">
                  <c:v>28338</c:v>
                </c:pt>
                <c:pt idx="452">
                  <c:v>28369</c:v>
                </c:pt>
                <c:pt idx="453">
                  <c:v>28399</c:v>
                </c:pt>
                <c:pt idx="454">
                  <c:v>28430</c:v>
                </c:pt>
                <c:pt idx="455">
                  <c:v>28460</c:v>
                </c:pt>
                <c:pt idx="456">
                  <c:v>28491</c:v>
                </c:pt>
                <c:pt idx="457">
                  <c:v>28522</c:v>
                </c:pt>
                <c:pt idx="458">
                  <c:v>28550</c:v>
                </c:pt>
                <c:pt idx="459">
                  <c:v>28581</c:v>
                </c:pt>
                <c:pt idx="460">
                  <c:v>28611</c:v>
                </c:pt>
                <c:pt idx="461">
                  <c:v>28642</c:v>
                </c:pt>
                <c:pt idx="462">
                  <c:v>28672</c:v>
                </c:pt>
                <c:pt idx="463">
                  <c:v>28703</c:v>
                </c:pt>
                <c:pt idx="464">
                  <c:v>28734</c:v>
                </c:pt>
                <c:pt idx="465">
                  <c:v>28764</c:v>
                </c:pt>
                <c:pt idx="466">
                  <c:v>28795</c:v>
                </c:pt>
                <c:pt idx="467">
                  <c:v>28825</c:v>
                </c:pt>
                <c:pt idx="468">
                  <c:v>28856</c:v>
                </c:pt>
                <c:pt idx="469">
                  <c:v>28887</c:v>
                </c:pt>
                <c:pt idx="470">
                  <c:v>28915</c:v>
                </c:pt>
                <c:pt idx="471">
                  <c:v>28946</c:v>
                </c:pt>
                <c:pt idx="472">
                  <c:v>28976</c:v>
                </c:pt>
                <c:pt idx="473">
                  <c:v>29007</c:v>
                </c:pt>
                <c:pt idx="474">
                  <c:v>29037</c:v>
                </c:pt>
                <c:pt idx="475">
                  <c:v>29068</c:v>
                </c:pt>
                <c:pt idx="476">
                  <c:v>29099</c:v>
                </c:pt>
                <c:pt idx="477">
                  <c:v>29129</c:v>
                </c:pt>
                <c:pt idx="478">
                  <c:v>29160</c:v>
                </c:pt>
                <c:pt idx="479">
                  <c:v>29190</c:v>
                </c:pt>
                <c:pt idx="480">
                  <c:v>29221</c:v>
                </c:pt>
                <c:pt idx="481">
                  <c:v>29252</c:v>
                </c:pt>
                <c:pt idx="482">
                  <c:v>29281</c:v>
                </c:pt>
                <c:pt idx="483">
                  <c:v>29312</c:v>
                </c:pt>
                <c:pt idx="484">
                  <c:v>29342</c:v>
                </c:pt>
                <c:pt idx="485">
                  <c:v>29373</c:v>
                </c:pt>
                <c:pt idx="486">
                  <c:v>29403</c:v>
                </c:pt>
                <c:pt idx="487">
                  <c:v>29434</c:v>
                </c:pt>
                <c:pt idx="488">
                  <c:v>29465</c:v>
                </c:pt>
                <c:pt idx="489">
                  <c:v>29495</c:v>
                </c:pt>
                <c:pt idx="490">
                  <c:v>29526</c:v>
                </c:pt>
                <c:pt idx="491">
                  <c:v>29556</c:v>
                </c:pt>
                <c:pt idx="492">
                  <c:v>29587</c:v>
                </c:pt>
                <c:pt idx="493">
                  <c:v>29618</c:v>
                </c:pt>
                <c:pt idx="494">
                  <c:v>29646</c:v>
                </c:pt>
                <c:pt idx="495">
                  <c:v>29677</c:v>
                </c:pt>
                <c:pt idx="496">
                  <c:v>29707</c:v>
                </c:pt>
                <c:pt idx="497">
                  <c:v>29738</c:v>
                </c:pt>
                <c:pt idx="498">
                  <c:v>29768</c:v>
                </c:pt>
                <c:pt idx="499">
                  <c:v>29799</c:v>
                </c:pt>
                <c:pt idx="500">
                  <c:v>29830</c:v>
                </c:pt>
                <c:pt idx="501">
                  <c:v>29860</c:v>
                </c:pt>
                <c:pt idx="502">
                  <c:v>29891</c:v>
                </c:pt>
                <c:pt idx="503">
                  <c:v>29921</c:v>
                </c:pt>
                <c:pt idx="504">
                  <c:v>29952</c:v>
                </c:pt>
                <c:pt idx="505">
                  <c:v>29983</c:v>
                </c:pt>
                <c:pt idx="506">
                  <c:v>30011</c:v>
                </c:pt>
                <c:pt idx="507">
                  <c:v>30042</c:v>
                </c:pt>
                <c:pt idx="508">
                  <c:v>30072</c:v>
                </c:pt>
                <c:pt idx="509">
                  <c:v>30103</c:v>
                </c:pt>
                <c:pt idx="510">
                  <c:v>30133</c:v>
                </c:pt>
                <c:pt idx="511">
                  <c:v>30164</c:v>
                </c:pt>
                <c:pt idx="512">
                  <c:v>30195</c:v>
                </c:pt>
                <c:pt idx="513">
                  <c:v>30225</c:v>
                </c:pt>
                <c:pt idx="514">
                  <c:v>30256</c:v>
                </c:pt>
                <c:pt idx="515">
                  <c:v>30286</c:v>
                </c:pt>
                <c:pt idx="516">
                  <c:v>30317</c:v>
                </c:pt>
                <c:pt idx="517">
                  <c:v>30348</c:v>
                </c:pt>
                <c:pt idx="518">
                  <c:v>30376</c:v>
                </c:pt>
                <c:pt idx="519">
                  <c:v>30407</c:v>
                </c:pt>
                <c:pt idx="520">
                  <c:v>30437</c:v>
                </c:pt>
                <c:pt idx="521">
                  <c:v>30468</c:v>
                </c:pt>
                <c:pt idx="522">
                  <c:v>30498</c:v>
                </c:pt>
                <c:pt idx="523">
                  <c:v>30529</c:v>
                </c:pt>
                <c:pt idx="524">
                  <c:v>30560</c:v>
                </c:pt>
                <c:pt idx="525">
                  <c:v>30590</c:v>
                </c:pt>
                <c:pt idx="526">
                  <c:v>30621</c:v>
                </c:pt>
                <c:pt idx="527">
                  <c:v>30651</c:v>
                </c:pt>
                <c:pt idx="528">
                  <c:v>30682</c:v>
                </c:pt>
                <c:pt idx="529">
                  <c:v>30713</c:v>
                </c:pt>
                <c:pt idx="530">
                  <c:v>30742</c:v>
                </c:pt>
                <c:pt idx="531">
                  <c:v>30773</c:v>
                </c:pt>
                <c:pt idx="532">
                  <c:v>30803</c:v>
                </c:pt>
                <c:pt idx="533">
                  <c:v>30834</c:v>
                </c:pt>
                <c:pt idx="534">
                  <c:v>30864</c:v>
                </c:pt>
                <c:pt idx="535">
                  <c:v>30895</c:v>
                </c:pt>
                <c:pt idx="536">
                  <c:v>30926</c:v>
                </c:pt>
                <c:pt idx="537">
                  <c:v>30956</c:v>
                </c:pt>
                <c:pt idx="538">
                  <c:v>30987</c:v>
                </c:pt>
                <c:pt idx="539">
                  <c:v>31017</c:v>
                </c:pt>
                <c:pt idx="540">
                  <c:v>31048</c:v>
                </c:pt>
                <c:pt idx="541">
                  <c:v>31079</c:v>
                </c:pt>
                <c:pt idx="542">
                  <c:v>31107</c:v>
                </c:pt>
                <c:pt idx="543">
                  <c:v>31138</c:v>
                </c:pt>
                <c:pt idx="544">
                  <c:v>31168</c:v>
                </c:pt>
                <c:pt idx="545">
                  <c:v>31199</c:v>
                </c:pt>
                <c:pt idx="546">
                  <c:v>31229</c:v>
                </c:pt>
                <c:pt idx="547">
                  <c:v>31260</c:v>
                </c:pt>
                <c:pt idx="548">
                  <c:v>31291</c:v>
                </c:pt>
                <c:pt idx="549">
                  <c:v>31321</c:v>
                </c:pt>
                <c:pt idx="550">
                  <c:v>31352</c:v>
                </c:pt>
                <c:pt idx="551">
                  <c:v>31382</c:v>
                </c:pt>
                <c:pt idx="552">
                  <c:v>31413</c:v>
                </c:pt>
                <c:pt idx="553">
                  <c:v>31444</c:v>
                </c:pt>
                <c:pt idx="554">
                  <c:v>31472</c:v>
                </c:pt>
                <c:pt idx="555">
                  <c:v>31503</c:v>
                </c:pt>
                <c:pt idx="556">
                  <c:v>31533</c:v>
                </c:pt>
                <c:pt idx="557">
                  <c:v>31564</c:v>
                </c:pt>
                <c:pt idx="558">
                  <c:v>31594</c:v>
                </c:pt>
                <c:pt idx="559">
                  <c:v>31625</c:v>
                </c:pt>
                <c:pt idx="560">
                  <c:v>31656</c:v>
                </c:pt>
                <c:pt idx="561">
                  <c:v>31686</c:v>
                </c:pt>
                <c:pt idx="562">
                  <c:v>31717</c:v>
                </c:pt>
                <c:pt idx="563">
                  <c:v>31747</c:v>
                </c:pt>
                <c:pt idx="564">
                  <c:v>31778</c:v>
                </c:pt>
                <c:pt idx="565">
                  <c:v>31809</c:v>
                </c:pt>
                <c:pt idx="566">
                  <c:v>31837</c:v>
                </c:pt>
                <c:pt idx="567">
                  <c:v>31868</c:v>
                </c:pt>
                <c:pt idx="568">
                  <c:v>31898</c:v>
                </c:pt>
                <c:pt idx="569">
                  <c:v>31929</c:v>
                </c:pt>
                <c:pt idx="570">
                  <c:v>31959</c:v>
                </c:pt>
                <c:pt idx="571">
                  <c:v>31990</c:v>
                </c:pt>
                <c:pt idx="572">
                  <c:v>32021</c:v>
                </c:pt>
                <c:pt idx="573">
                  <c:v>32051</c:v>
                </c:pt>
                <c:pt idx="574">
                  <c:v>32082</c:v>
                </c:pt>
                <c:pt idx="575">
                  <c:v>32112</c:v>
                </c:pt>
                <c:pt idx="576">
                  <c:v>32143</c:v>
                </c:pt>
                <c:pt idx="577">
                  <c:v>32174</c:v>
                </c:pt>
                <c:pt idx="578">
                  <c:v>32203</c:v>
                </c:pt>
                <c:pt idx="579">
                  <c:v>32234</c:v>
                </c:pt>
                <c:pt idx="580">
                  <c:v>32264</c:v>
                </c:pt>
                <c:pt idx="581">
                  <c:v>32295</c:v>
                </c:pt>
                <c:pt idx="582">
                  <c:v>32325</c:v>
                </c:pt>
                <c:pt idx="583">
                  <c:v>32356</c:v>
                </c:pt>
                <c:pt idx="584">
                  <c:v>32387</c:v>
                </c:pt>
                <c:pt idx="585">
                  <c:v>32417</c:v>
                </c:pt>
                <c:pt idx="586">
                  <c:v>32448</c:v>
                </c:pt>
                <c:pt idx="587">
                  <c:v>32478</c:v>
                </c:pt>
                <c:pt idx="588">
                  <c:v>32509</c:v>
                </c:pt>
                <c:pt idx="589">
                  <c:v>32540</c:v>
                </c:pt>
                <c:pt idx="590">
                  <c:v>32568</c:v>
                </c:pt>
                <c:pt idx="591">
                  <c:v>32599</c:v>
                </c:pt>
                <c:pt idx="592">
                  <c:v>32629</c:v>
                </c:pt>
                <c:pt idx="593">
                  <c:v>32660</c:v>
                </c:pt>
                <c:pt idx="594">
                  <c:v>32690</c:v>
                </c:pt>
                <c:pt idx="595">
                  <c:v>32721</c:v>
                </c:pt>
                <c:pt idx="596">
                  <c:v>32752</c:v>
                </c:pt>
                <c:pt idx="597">
                  <c:v>32782</c:v>
                </c:pt>
                <c:pt idx="598">
                  <c:v>32813</c:v>
                </c:pt>
                <c:pt idx="599">
                  <c:v>32843</c:v>
                </c:pt>
                <c:pt idx="600">
                  <c:v>32874</c:v>
                </c:pt>
                <c:pt idx="601">
                  <c:v>32905</c:v>
                </c:pt>
                <c:pt idx="602">
                  <c:v>32933</c:v>
                </c:pt>
                <c:pt idx="603">
                  <c:v>32964</c:v>
                </c:pt>
                <c:pt idx="604">
                  <c:v>32994</c:v>
                </c:pt>
                <c:pt idx="605">
                  <c:v>33025</c:v>
                </c:pt>
                <c:pt idx="606">
                  <c:v>33055</c:v>
                </c:pt>
                <c:pt idx="607">
                  <c:v>33086</c:v>
                </c:pt>
                <c:pt idx="608">
                  <c:v>33117</c:v>
                </c:pt>
                <c:pt idx="609">
                  <c:v>33147</c:v>
                </c:pt>
                <c:pt idx="610">
                  <c:v>33178</c:v>
                </c:pt>
                <c:pt idx="611">
                  <c:v>33208</c:v>
                </c:pt>
                <c:pt idx="612">
                  <c:v>33239</c:v>
                </c:pt>
                <c:pt idx="613">
                  <c:v>33270</c:v>
                </c:pt>
                <c:pt idx="614">
                  <c:v>33298</c:v>
                </c:pt>
                <c:pt idx="615">
                  <c:v>33329</c:v>
                </c:pt>
                <c:pt idx="616">
                  <c:v>33359</c:v>
                </c:pt>
                <c:pt idx="617">
                  <c:v>33390</c:v>
                </c:pt>
                <c:pt idx="618">
                  <c:v>33420</c:v>
                </c:pt>
                <c:pt idx="619">
                  <c:v>33451</c:v>
                </c:pt>
                <c:pt idx="620">
                  <c:v>33482</c:v>
                </c:pt>
                <c:pt idx="621">
                  <c:v>33512</c:v>
                </c:pt>
                <c:pt idx="622">
                  <c:v>33543</c:v>
                </c:pt>
                <c:pt idx="623">
                  <c:v>33573</c:v>
                </c:pt>
                <c:pt idx="624">
                  <c:v>33604</c:v>
                </c:pt>
                <c:pt idx="625">
                  <c:v>33635</c:v>
                </c:pt>
                <c:pt idx="626">
                  <c:v>33664</c:v>
                </c:pt>
                <c:pt idx="627">
                  <c:v>33695</c:v>
                </c:pt>
                <c:pt idx="628">
                  <c:v>33725</c:v>
                </c:pt>
                <c:pt idx="629">
                  <c:v>33756</c:v>
                </c:pt>
                <c:pt idx="630">
                  <c:v>33786</c:v>
                </c:pt>
                <c:pt idx="631">
                  <c:v>33817</c:v>
                </c:pt>
                <c:pt idx="632">
                  <c:v>33848</c:v>
                </c:pt>
                <c:pt idx="633">
                  <c:v>33878</c:v>
                </c:pt>
                <c:pt idx="634">
                  <c:v>33909</c:v>
                </c:pt>
                <c:pt idx="635">
                  <c:v>33939</c:v>
                </c:pt>
                <c:pt idx="636">
                  <c:v>33970</c:v>
                </c:pt>
                <c:pt idx="637">
                  <c:v>34001</c:v>
                </c:pt>
                <c:pt idx="638">
                  <c:v>34029</c:v>
                </c:pt>
                <c:pt idx="639">
                  <c:v>34060</c:v>
                </c:pt>
                <c:pt idx="640">
                  <c:v>34090</c:v>
                </c:pt>
                <c:pt idx="641">
                  <c:v>34121</c:v>
                </c:pt>
                <c:pt idx="642">
                  <c:v>34151</c:v>
                </c:pt>
                <c:pt idx="643">
                  <c:v>34182</c:v>
                </c:pt>
                <c:pt idx="644">
                  <c:v>34213</c:v>
                </c:pt>
                <c:pt idx="645">
                  <c:v>34243</c:v>
                </c:pt>
                <c:pt idx="646">
                  <c:v>34274</c:v>
                </c:pt>
                <c:pt idx="647">
                  <c:v>34304</c:v>
                </c:pt>
                <c:pt idx="648">
                  <c:v>34335</c:v>
                </c:pt>
                <c:pt idx="649">
                  <c:v>34366</c:v>
                </c:pt>
                <c:pt idx="650">
                  <c:v>34394</c:v>
                </c:pt>
                <c:pt idx="651">
                  <c:v>34425</c:v>
                </c:pt>
                <c:pt idx="652">
                  <c:v>34455</c:v>
                </c:pt>
                <c:pt idx="653">
                  <c:v>34486</c:v>
                </c:pt>
                <c:pt idx="654">
                  <c:v>34516</c:v>
                </c:pt>
                <c:pt idx="655">
                  <c:v>34547</c:v>
                </c:pt>
                <c:pt idx="656">
                  <c:v>34578</c:v>
                </c:pt>
                <c:pt idx="657">
                  <c:v>34608</c:v>
                </c:pt>
                <c:pt idx="658">
                  <c:v>34639</c:v>
                </c:pt>
                <c:pt idx="659">
                  <c:v>34669</c:v>
                </c:pt>
                <c:pt idx="660">
                  <c:v>34700</c:v>
                </c:pt>
                <c:pt idx="661">
                  <c:v>34731</c:v>
                </c:pt>
                <c:pt idx="662">
                  <c:v>34759</c:v>
                </c:pt>
                <c:pt idx="663">
                  <c:v>34790</c:v>
                </c:pt>
                <c:pt idx="664">
                  <c:v>34820</c:v>
                </c:pt>
                <c:pt idx="665">
                  <c:v>34851</c:v>
                </c:pt>
                <c:pt idx="666">
                  <c:v>34881</c:v>
                </c:pt>
                <c:pt idx="667">
                  <c:v>34912</c:v>
                </c:pt>
                <c:pt idx="668">
                  <c:v>34943</c:v>
                </c:pt>
                <c:pt idx="669">
                  <c:v>34973</c:v>
                </c:pt>
                <c:pt idx="670">
                  <c:v>35004</c:v>
                </c:pt>
                <c:pt idx="671">
                  <c:v>35034</c:v>
                </c:pt>
                <c:pt idx="672">
                  <c:v>35065</c:v>
                </c:pt>
                <c:pt idx="673">
                  <c:v>35096</c:v>
                </c:pt>
                <c:pt idx="674">
                  <c:v>35125</c:v>
                </c:pt>
                <c:pt idx="675">
                  <c:v>35156</c:v>
                </c:pt>
                <c:pt idx="676">
                  <c:v>35186</c:v>
                </c:pt>
                <c:pt idx="677">
                  <c:v>35217</c:v>
                </c:pt>
                <c:pt idx="678">
                  <c:v>35247</c:v>
                </c:pt>
                <c:pt idx="679">
                  <c:v>35278</c:v>
                </c:pt>
                <c:pt idx="680">
                  <c:v>35309</c:v>
                </c:pt>
                <c:pt idx="681">
                  <c:v>35339</c:v>
                </c:pt>
                <c:pt idx="682">
                  <c:v>35370</c:v>
                </c:pt>
                <c:pt idx="683">
                  <c:v>35400</c:v>
                </c:pt>
                <c:pt idx="684">
                  <c:v>35431</c:v>
                </c:pt>
                <c:pt idx="685">
                  <c:v>35462</c:v>
                </c:pt>
                <c:pt idx="686">
                  <c:v>35490</c:v>
                </c:pt>
                <c:pt idx="687">
                  <c:v>35521</c:v>
                </c:pt>
                <c:pt idx="688">
                  <c:v>35551</c:v>
                </c:pt>
                <c:pt idx="689">
                  <c:v>35582</c:v>
                </c:pt>
                <c:pt idx="690">
                  <c:v>35612</c:v>
                </c:pt>
                <c:pt idx="691">
                  <c:v>35643</c:v>
                </c:pt>
                <c:pt idx="692">
                  <c:v>35674</c:v>
                </c:pt>
                <c:pt idx="693">
                  <c:v>35704</c:v>
                </c:pt>
                <c:pt idx="694">
                  <c:v>35735</c:v>
                </c:pt>
                <c:pt idx="695">
                  <c:v>35765</c:v>
                </c:pt>
                <c:pt idx="696">
                  <c:v>35796</c:v>
                </c:pt>
                <c:pt idx="697">
                  <c:v>35827</c:v>
                </c:pt>
                <c:pt idx="698">
                  <c:v>35855</c:v>
                </c:pt>
                <c:pt idx="699">
                  <c:v>35886</c:v>
                </c:pt>
                <c:pt idx="700">
                  <c:v>35916</c:v>
                </c:pt>
                <c:pt idx="701">
                  <c:v>35947</c:v>
                </c:pt>
                <c:pt idx="702">
                  <c:v>35977</c:v>
                </c:pt>
                <c:pt idx="703">
                  <c:v>36008</c:v>
                </c:pt>
                <c:pt idx="704">
                  <c:v>36039</c:v>
                </c:pt>
                <c:pt idx="705">
                  <c:v>36069</c:v>
                </c:pt>
                <c:pt idx="706">
                  <c:v>36100</c:v>
                </c:pt>
                <c:pt idx="707">
                  <c:v>36130</c:v>
                </c:pt>
                <c:pt idx="708">
                  <c:v>36161</c:v>
                </c:pt>
                <c:pt idx="709">
                  <c:v>36192</c:v>
                </c:pt>
                <c:pt idx="710">
                  <c:v>36220</c:v>
                </c:pt>
                <c:pt idx="711">
                  <c:v>36251</c:v>
                </c:pt>
                <c:pt idx="712">
                  <c:v>36281</c:v>
                </c:pt>
                <c:pt idx="713">
                  <c:v>36312</c:v>
                </c:pt>
                <c:pt idx="714">
                  <c:v>36342</c:v>
                </c:pt>
                <c:pt idx="715">
                  <c:v>36373</c:v>
                </c:pt>
                <c:pt idx="716">
                  <c:v>36404</c:v>
                </c:pt>
                <c:pt idx="717">
                  <c:v>36434</c:v>
                </c:pt>
                <c:pt idx="718">
                  <c:v>36465</c:v>
                </c:pt>
                <c:pt idx="719">
                  <c:v>36495</c:v>
                </c:pt>
                <c:pt idx="720">
                  <c:v>36526</c:v>
                </c:pt>
                <c:pt idx="721">
                  <c:v>36557</c:v>
                </c:pt>
                <c:pt idx="722">
                  <c:v>36586</c:v>
                </c:pt>
                <c:pt idx="723">
                  <c:v>36617</c:v>
                </c:pt>
                <c:pt idx="724">
                  <c:v>36647</c:v>
                </c:pt>
                <c:pt idx="725">
                  <c:v>36678</c:v>
                </c:pt>
                <c:pt idx="726">
                  <c:v>36708</c:v>
                </c:pt>
                <c:pt idx="727">
                  <c:v>36739</c:v>
                </c:pt>
                <c:pt idx="728">
                  <c:v>36770</c:v>
                </c:pt>
                <c:pt idx="729">
                  <c:v>36800</c:v>
                </c:pt>
                <c:pt idx="730">
                  <c:v>36831</c:v>
                </c:pt>
                <c:pt idx="731">
                  <c:v>36861</c:v>
                </c:pt>
                <c:pt idx="732">
                  <c:v>36892</c:v>
                </c:pt>
                <c:pt idx="733">
                  <c:v>36923</c:v>
                </c:pt>
                <c:pt idx="734">
                  <c:v>36951</c:v>
                </c:pt>
                <c:pt idx="735">
                  <c:v>36982</c:v>
                </c:pt>
                <c:pt idx="736">
                  <c:v>37012</c:v>
                </c:pt>
                <c:pt idx="737">
                  <c:v>37043</c:v>
                </c:pt>
                <c:pt idx="738">
                  <c:v>37073</c:v>
                </c:pt>
                <c:pt idx="739">
                  <c:v>37104</c:v>
                </c:pt>
                <c:pt idx="740">
                  <c:v>37135</c:v>
                </c:pt>
                <c:pt idx="741">
                  <c:v>37165</c:v>
                </c:pt>
                <c:pt idx="742">
                  <c:v>37196</c:v>
                </c:pt>
                <c:pt idx="743">
                  <c:v>37226</c:v>
                </c:pt>
                <c:pt idx="744">
                  <c:v>37257</c:v>
                </c:pt>
                <c:pt idx="745">
                  <c:v>37288</c:v>
                </c:pt>
                <c:pt idx="746">
                  <c:v>37316</c:v>
                </c:pt>
                <c:pt idx="747">
                  <c:v>37347</c:v>
                </c:pt>
                <c:pt idx="748">
                  <c:v>37377</c:v>
                </c:pt>
                <c:pt idx="749">
                  <c:v>37408</c:v>
                </c:pt>
                <c:pt idx="750">
                  <c:v>37438</c:v>
                </c:pt>
                <c:pt idx="751">
                  <c:v>37469</c:v>
                </c:pt>
                <c:pt idx="752">
                  <c:v>37500</c:v>
                </c:pt>
                <c:pt idx="753">
                  <c:v>37530</c:v>
                </c:pt>
                <c:pt idx="754">
                  <c:v>37561</c:v>
                </c:pt>
                <c:pt idx="755">
                  <c:v>37591</c:v>
                </c:pt>
                <c:pt idx="756">
                  <c:v>37622</c:v>
                </c:pt>
                <c:pt idx="757">
                  <c:v>37653</c:v>
                </c:pt>
                <c:pt idx="758">
                  <c:v>37681</c:v>
                </c:pt>
                <c:pt idx="759">
                  <c:v>37712</c:v>
                </c:pt>
                <c:pt idx="760">
                  <c:v>37742</c:v>
                </c:pt>
                <c:pt idx="761">
                  <c:v>37773</c:v>
                </c:pt>
                <c:pt idx="762">
                  <c:v>37803</c:v>
                </c:pt>
                <c:pt idx="763">
                  <c:v>37834</c:v>
                </c:pt>
                <c:pt idx="764">
                  <c:v>37865</c:v>
                </c:pt>
                <c:pt idx="765">
                  <c:v>37895</c:v>
                </c:pt>
                <c:pt idx="766">
                  <c:v>37926</c:v>
                </c:pt>
                <c:pt idx="767">
                  <c:v>37956</c:v>
                </c:pt>
                <c:pt idx="768">
                  <c:v>37987</c:v>
                </c:pt>
                <c:pt idx="769">
                  <c:v>38018</c:v>
                </c:pt>
                <c:pt idx="770">
                  <c:v>38047</c:v>
                </c:pt>
                <c:pt idx="771">
                  <c:v>38078</c:v>
                </c:pt>
                <c:pt idx="772">
                  <c:v>38108</c:v>
                </c:pt>
                <c:pt idx="773">
                  <c:v>38139</c:v>
                </c:pt>
                <c:pt idx="774">
                  <c:v>38169</c:v>
                </c:pt>
                <c:pt idx="775">
                  <c:v>38200</c:v>
                </c:pt>
                <c:pt idx="776">
                  <c:v>38231</c:v>
                </c:pt>
                <c:pt idx="777">
                  <c:v>38261</c:v>
                </c:pt>
                <c:pt idx="778">
                  <c:v>38292</c:v>
                </c:pt>
                <c:pt idx="779">
                  <c:v>38322</c:v>
                </c:pt>
                <c:pt idx="780">
                  <c:v>38353</c:v>
                </c:pt>
                <c:pt idx="781">
                  <c:v>38384</c:v>
                </c:pt>
                <c:pt idx="782">
                  <c:v>38412</c:v>
                </c:pt>
                <c:pt idx="783">
                  <c:v>38443</c:v>
                </c:pt>
                <c:pt idx="784">
                  <c:v>38473</c:v>
                </c:pt>
                <c:pt idx="785">
                  <c:v>38504</c:v>
                </c:pt>
                <c:pt idx="786">
                  <c:v>38534</c:v>
                </c:pt>
                <c:pt idx="787">
                  <c:v>38565</c:v>
                </c:pt>
                <c:pt idx="788">
                  <c:v>38596</c:v>
                </c:pt>
                <c:pt idx="789">
                  <c:v>38626</c:v>
                </c:pt>
                <c:pt idx="790">
                  <c:v>38657</c:v>
                </c:pt>
                <c:pt idx="791">
                  <c:v>38687</c:v>
                </c:pt>
                <c:pt idx="792">
                  <c:v>38718</c:v>
                </c:pt>
                <c:pt idx="793">
                  <c:v>38749</c:v>
                </c:pt>
                <c:pt idx="794">
                  <c:v>38777</c:v>
                </c:pt>
                <c:pt idx="795">
                  <c:v>38808</c:v>
                </c:pt>
                <c:pt idx="796">
                  <c:v>38838</c:v>
                </c:pt>
                <c:pt idx="797">
                  <c:v>38869</c:v>
                </c:pt>
                <c:pt idx="798">
                  <c:v>38899</c:v>
                </c:pt>
                <c:pt idx="799">
                  <c:v>38930</c:v>
                </c:pt>
                <c:pt idx="800">
                  <c:v>38961</c:v>
                </c:pt>
                <c:pt idx="801">
                  <c:v>38991</c:v>
                </c:pt>
                <c:pt idx="802">
                  <c:v>39022</c:v>
                </c:pt>
                <c:pt idx="803">
                  <c:v>39052</c:v>
                </c:pt>
                <c:pt idx="804">
                  <c:v>39083</c:v>
                </c:pt>
                <c:pt idx="805">
                  <c:v>39114</c:v>
                </c:pt>
                <c:pt idx="806">
                  <c:v>39142</c:v>
                </c:pt>
                <c:pt idx="807">
                  <c:v>39173</c:v>
                </c:pt>
                <c:pt idx="808">
                  <c:v>39203</c:v>
                </c:pt>
                <c:pt idx="809">
                  <c:v>39234</c:v>
                </c:pt>
                <c:pt idx="810">
                  <c:v>39264</c:v>
                </c:pt>
                <c:pt idx="811">
                  <c:v>39295</c:v>
                </c:pt>
                <c:pt idx="812">
                  <c:v>39326</c:v>
                </c:pt>
                <c:pt idx="813">
                  <c:v>39356</c:v>
                </c:pt>
                <c:pt idx="814">
                  <c:v>39387</c:v>
                </c:pt>
                <c:pt idx="815">
                  <c:v>39417</c:v>
                </c:pt>
                <c:pt idx="816">
                  <c:v>39448</c:v>
                </c:pt>
                <c:pt idx="817">
                  <c:v>39479</c:v>
                </c:pt>
                <c:pt idx="818">
                  <c:v>39508</c:v>
                </c:pt>
                <c:pt idx="819">
                  <c:v>39539</c:v>
                </c:pt>
                <c:pt idx="820">
                  <c:v>39569</c:v>
                </c:pt>
                <c:pt idx="821">
                  <c:v>39600</c:v>
                </c:pt>
                <c:pt idx="822">
                  <c:v>39630</c:v>
                </c:pt>
                <c:pt idx="823">
                  <c:v>39661</c:v>
                </c:pt>
                <c:pt idx="824">
                  <c:v>39692</c:v>
                </c:pt>
                <c:pt idx="825">
                  <c:v>39722</c:v>
                </c:pt>
                <c:pt idx="826">
                  <c:v>39753</c:v>
                </c:pt>
                <c:pt idx="827">
                  <c:v>39783</c:v>
                </c:pt>
                <c:pt idx="828">
                  <c:v>39814</c:v>
                </c:pt>
                <c:pt idx="829">
                  <c:v>39845</c:v>
                </c:pt>
                <c:pt idx="830">
                  <c:v>39873</c:v>
                </c:pt>
                <c:pt idx="831">
                  <c:v>39904</c:v>
                </c:pt>
                <c:pt idx="832">
                  <c:v>39934</c:v>
                </c:pt>
                <c:pt idx="833">
                  <c:v>39965</c:v>
                </c:pt>
                <c:pt idx="834">
                  <c:v>39995</c:v>
                </c:pt>
                <c:pt idx="835">
                  <c:v>40026</c:v>
                </c:pt>
                <c:pt idx="836">
                  <c:v>40057</c:v>
                </c:pt>
                <c:pt idx="837">
                  <c:v>40087</c:v>
                </c:pt>
                <c:pt idx="838">
                  <c:v>40118</c:v>
                </c:pt>
                <c:pt idx="839">
                  <c:v>40148</c:v>
                </c:pt>
                <c:pt idx="840">
                  <c:v>40179</c:v>
                </c:pt>
                <c:pt idx="841">
                  <c:v>40210</c:v>
                </c:pt>
                <c:pt idx="842">
                  <c:v>40238</c:v>
                </c:pt>
                <c:pt idx="843">
                  <c:v>40269</c:v>
                </c:pt>
                <c:pt idx="844">
                  <c:v>40299</c:v>
                </c:pt>
                <c:pt idx="845">
                  <c:v>40330</c:v>
                </c:pt>
                <c:pt idx="846">
                  <c:v>40360</c:v>
                </c:pt>
                <c:pt idx="847">
                  <c:v>40391</c:v>
                </c:pt>
                <c:pt idx="848">
                  <c:v>40422</c:v>
                </c:pt>
                <c:pt idx="849">
                  <c:v>40452</c:v>
                </c:pt>
                <c:pt idx="850">
                  <c:v>40483</c:v>
                </c:pt>
                <c:pt idx="851">
                  <c:v>40513</c:v>
                </c:pt>
                <c:pt idx="852">
                  <c:v>40544</c:v>
                </c:pt>
                <c:pt idx="853">
                  <c:v>40575</c:v>
                </c:pt>
                <c:pt idx="854">
                  <c:v>40603</c:v>
                </c:pt>
                <c:pt idx="855">
                  <c:v>40634</c:v>
                </c:pt>
                <c:pt idx="856">
                  <c:v>40664</c:v>
                </c:pt>
                <c:pt idx="857">
                  <c:v>40695</c:v>
                </c:pt>
                <c:pt idx="858">
                  <c:v>40725</c:v>
                </c:pt>
                <c:pt idx="859">
                  <c:v>40756</c:v>
                </c:pt>
                <c:pt idx="860">
                  <c:v>40787</c:v>
                </c:pt>
                <c:pt idx="861">
                  <c:v>40817</c:v>
                </c:pt>
                <c:pt idx="862">
                  <c:v>40848</c:v>
                </c:pt>
                <c:pt idx="863">
                  <c:v>40878</c:v>
                </c:pt>
                <c:pt idx="864">
                  <c:v>40909</c:v>
                </c:pt>
                <c:pt idx="865">
                  <c:v>40940</c:v>
                </c:pt>
                <c:pt idx="866">
                  <c:v>40969</c:v>
                </c:pt>
                <c:pt idx="867">
                  <c:v>41000</c:v>
                </c:pt>
                <c:pt idx="868">
                  <c:v>41030</c:v>
                </c:pt>
                <c:pt idx="869">
                  <c:v>41061</c:v>
                </c:pt>
                <c:pt idx="870">
                  <c:v>41091</c:v>
                </c:pt>
                <c:pt idx="871">
                  <c:v>41122</c:v>
                </c:pt>
                <c:pt idx="872">
                  <c:v>41153</c:v>
                </c:pt>
                <c:pt idx="873">
                  <c:v>41183</c:v>
                </c:pt>
                <c:pt idx="874">
                  <c:v>41214</c:v>
                </c:pt>
                <c:pt idx="875">
                  <c:v>41244</c:v>
                </c:pt>
                <c:pt idx="876">
                  <c:v>41275</c:v>
                </c:pt>
                <c:pt idx="877">
                  <c:v>41306</c:v>
                </c:pt>
                <c:pt idx="878">
                  <c:v>41334</c:v>
                </c:pt>
                <c:pt idx="879">
                  <c:v>41365</c:v>
                </c:pt>
                <c:pt idx="880">
                  <c:v>41395</c:v>
                </c:pt>
                <c:pt idx="881">
                  <c:v>41426</c:v>
                </c:pt>
                <c:pt idx="882">
                  <c:v>41456</c:v>
                </c:pt>
                <c:pt idx="883">
                  <c:v>41487</c:v>
                </c:pt>
                <c:pt idx="884">
                  <c:v>41518</c:v>
                </c:pt>
                <c:pt idx="885">
                  <c:v>41548</c:v>
                </c:pt>
                <c:pt idx="886">
                  <c:v>41579</c:v>
                </c:pt>
                <c:pt idx="887">
                  <c:v>41609</c:v>
                </c:pt>
                <c:pt idx="888">
                  <c:v>41640</c:v>
                </c:pt>
                <c:pt idx="889">
                  <c:v>41671</c:v>
                </c:pt>
                <c:pt idx="890">
                  <c:v>41699</c:v>
                </c:pt>
                <c:pt idx="891">
                  <c:v>41730</c:v>
                </c:pt>
                <c:pt idx="892">
                  <c:v>41760</c:v>
                </c:pt>
                <c:pt idx="893">
                  <c:v>41791</c:v>
                </c:pt>
                <c:pt idx="894">
                  <c:v>41821</c:v>
                </c:pt>
                <c:pt idx="895">
                  <c:v>41852</c:v>
                </c:pt>
                <c:pt idx="896">
                  <c:v>41883</c:v>
                </c:pt>
                <c:pt idx="897">
                  <c:v>41913</c:v>
                </c:pt>
                <c:pt idx="898">
                  <c:v>41944</c:v>
                </c:pt>
                <c:pt idx="899">
                  <c:v>41974</c:v>
                </c:pt>
                <c:pt idx="900">
                  <c:v>42005</c:v>
                </c:pt>
                <c:pt idx="901">
                  <c:v>42036</c:v>
                </c:pt>
                <c:pt idx="902">
                  <c:v>42064</c:v>
                </c:pt>
                <c:pt idx="903">
                  <c:v>42095</c:v>
                </c:pt>
                <c:pt idx="904">
                  <c:v>42125</c:v>
                </c:pt>
                <c:pt idx="905">
                  <c:v>42156</c:v>
                </c:pt>
                <c:pt idx="906">
                  <c:v>42186</c:v>
                </c:pt>
                <c:pt idx="907">
                  <c:v>42217</c:v>
                </c:pt>
                <c:pt idx="908">
                  <c:v>42248</c:v>
                </c:pt>
                <c:pt idx="909">
                  <c:v>42278</c:v>
                </c:pt>
                <c:pt idx="910">
                  <c:v>42309</c:v>
                </c:pt>
                <c:pt idx="911">
                  <c:v>42339</c:v>
                </c:pt>
                <c:pt idx="912">
                  <c:v>42370</c:v>
                </c:pt>
                <c:pt idx="913">
                  <c:v>42401</c:v>
                </c:pt>
                <c:pt idx="914">
                  <c:v>42430</c:v>
                </c:pt>
                <c:pt idx="915">
                  <c:v>42461</c:v>
                </c:pt>
                <c:pt idx="916">
                  <c:v>42491</c:v>
                </c:pt>
                <c:pt idx="917">
                  <c:v>42522</c:v>
                </c:pt>
                <c:pt idx="918">
                  <c:v>42552</c:v>
                </c:pt>
                <c:pt idx="919">
                  <c:v>42583</c:v>
                </c:pt>
                <c:pt idx="920">
                  <c:v>42614</c:v>
                </c:pt>
                <c:pt idx="921">
                  <c:v>42644</c:v>
                </c:pt>
                <c:pt idx="922">
                  <c:v>42675</c:v>
                </c:pt>
                <c:pt idx="923">
                  <c:v>42705</c:v>
                </c:pt>
                <c:pt idx="924">
                  <c:v>42736</c:v>
                </c:pt>
                <c:pt idx="925">
                  <c:v>42767</c:v>
                </c:pt>
                <c:pt idx="926">
                  <c:v>42795</c:v>
                </c:pt>
                <c:pt idx="927">
                  <c:v>42826</c:v>
                </c:pt>
                <c:pt idx="928">
                  <c:v>42856</c:v>
                </c:pt>
                <c:pt idx="929">
                  <c:v>42887</c:v>
                </c:pt>
                <c:pt idx="930">
                  <c:v>42917</c:v>
                </c:pt>
                <c:pt idx="931">
                  <c:v>42948</c:v>
                </c:pt>
                <c:pt idx="932">
                  <c:v>42979</c:v>
                </c:pt>
                <c:pt idx="933">
                  <c:v>43009</c:v>
                </c:pt>
                <c:pt idx="934">
                  <c:v>43040</c:v>
                </c:pt>
                <c:pt idx="935">
                  <c:v>43070</c:v>
                </c:pt>
                <c:pt idx="936">
                  <c:v>43101</c:v>
                </c:pt>
                <c:pt idx="937">
                  <c:v>43132</c:v>
                </c:pt>
                <c:pt idx="938">
                  <c:v>43160</c:v>
                </c:pt>
                <c:pt idx="939">
                  <c:v>43191</c:v>
                </c:pt>
                <c:pt idx="940">
                  <c:v>43221</c:v>
                </c:pt>
                <c:pt idx="941">
                  <c:v>43252</c:v>
                </c:pt>
                <c:pt idx="942">
                  <c:v>43282</c:v>
                </c:pt>
                <c:pt idx="943">
                  <c:v>43313</c:v>
                </c:pt>
                <c:pt idx="944">
                  <c:v>43344</c:v>
                </c:pt>
                <c:pt idx="945">
                  <c:v>43374</c:v>
                </c:pt>
                <c:pt idx="946">
                  <c:v>43405</c:v>
                </c:pt>
                <c:pt idx="947">
                  <c:v>43435</c:v>
                </c:pt>
                <c:pt idx="948">
                  <c:v>43466</c:v>
                </c:pt>
                <c:pt idx="949">
                  <c:v>43497</c:v>
                </c:pt>
                <c:pt idx="950">
                  <c:v>43525</c:v>
                </c:pt>
                <c:pt idx="951">
                  <c:v>43556</c:v>
                </c:pt>
                <c:pt idx="952">
                  <c:v>43586</c:v>
                </c:pt>
                <c:pt idx="953">
                  <c:v>43617</c:v>
                </c:pt>
                <c:pt idx="954">
                  <c:v>43647</c:v>
                </c:pt>
                <c:pt idx="955">
                  <c:v>43678</c:v>
                </c:pt>
                <c:pt idx="956">
                  <c:v>43709</c:v>
                </c:pt>
                <c:pt idx="957">
                  <c:v>43739</c:v>
                </c:pt>
                <c:pt idx="958">
                  <c:v>43770</c:v>
                </c:pt>
                <c:pt idx="959">
                  <c:v>43800</c:v>
                </c:pt>
                <c:pt idx="960">
                  <c:v>43831</c:v>
                </c:pt>
                <c:pt idx="961">
                  <c:v>43862</c:v>
                </c:pt>
                <c:pt idx="962">
                  <c:v>43891</c:v>
                </c:pt>
                <c:pt idx="963">
                  <c:v>43922</c:v>
                </c:pt>
                <c:pt idx="964">
                  <c:v>43952</c:v>
                </c:pt>
                <c:pt idx="965">
                  <c:v>43983</c:v>
                </c:pt>
                <c:pt idx="966">
                  <c:v>44013</c:v>
                </c:pt>
                <c:pt idx="967">
                  <c:v>44044</c:v>
                </c:pt>
                <c:pt idx="968">
                  <c:v>44075</c:v>
                </c:pt>
                <c:pt idx="969">
                  <c:v>44105</c:v>
                </c:pt>
                <c:pt idx="970">
                  <c:v>44136</c:v>
                </c:pt>
                <c:pt idx="971">
                  <c:v>44166</c:v>
                </c:pt>
                <c:pt idx="972">
                  <c:v>44197</c:v>
                </c:pt>
                <c:pt idx="973">
                  <c:v>44228</c:v>
                </c:pt>
                <c:pt idx="974">
                  <c:v>44256</c:v>
                </c:pt>
                <c:pt idx="975">
                  <c:v>44287</c:v>
                </c:pt>
                <c:pt idx="976">
                  <c:v>44317</c:v>
                </c:pt>
                <c:pt idx="977">
                  <c:v>44348</c:v>
                </c:pt>
                <c:pt idx="978">
                  <c:v>44378</c:v>
                </c:pt>
                <c:pt idx="979">
                  <c:v>44409</c:v>
                </c:pt>
                <c:pt idx="980">
                  <c:v>44440</c:v>
                </c:pt>
                <c:pt idx="981">
                  <c:v>44470</c:v>
                </c:pt>
                <c:pt idx="982">
                  <c:v>44501</c:v>
                </c:pt>
                <c:pt idx="983">
                  <c:v>44531</c:v>
                </c:pt>
                <c:pt idx="984">
                  <c:v>44562</c:v>
                </c:pt>
                <c:pt idx="985">
                  <c:v>44593</c:v>
                </c:pt>
                <c:pt idx="986">
                  <c:v>44621</c:v>
                </c:pt>
                <c:pt idx="987">
                  <c:v>44652</c:v>
                </c:pt>
                <c:pt idx="988">
                  <c:v>44682</c:v>
                </c:pt>
                <c:pt idx="989">
                  <c:v>44713</c:v>
                </c:pt>
                <c:pt idx="990">
                  <c:v>44743</c:v>
                </c:pt>
                <c:pt idx="991">
                  <c:v>44774</c:v>
                </c:pt>
                <c:pt idx="992">
                  <c:v>44805</c:v>
                </c:pt>
                <c:pt idx="993">
                  <c:v>44835</c:v>
                </c:pt>
                <c:pt idx="994">
                  <c:v>44866</c:v>
                </c:pt>
                <c:pt idx="995">
                  <c:v>44896</c:v>
                </c:pt>
                <c:pt idx="996">
                  <c:v>44927</c:v>
                </c:pt>
                <c:pt idx="997">
                  <c:v>44958</c:v>
                </c:pt>
                <c:pt idx="998">
                  <c:v>44986</c:v>
                </c:pt>
                <c:pt idx="999">
                  <c:v>45017</c:v>
                </c:pt>
                <c:pt idx="1000">
                  <c:v>45047</c:v>
                </c:pt>
                <c:pt idx="1001">
                  <c:v>45078</c:v>
                </c:pt>
                <c:pt idx="1002">
                  <c:v>45108</c:v>
                </c:pt>
                <c:pt idx="1003">
                  <c:v>45139</c:v>
                </c:pt>
                <c:pt idx="1004">
                  <c:v>45170</c:v>
                </c:pt>
                <c:pt idx="1005">
                  <c:v>45200</c:v>
                </c:pt>
                <c:pt idx="1006">
                  <c:v>45231</c:v>
                </c:pt>
                <c:pt idx="1007">
                  <c:v>45261</c:v>
                </c:pt>
                <c:pt idx="1008">
                  <c:v>45292</c:v>
                </c:pt>
                <c:pt idx="1009">
                  <c:v>45323</c:v>
                </c:pt>
                <c:pt idx="1010">
                  <c:v>45352</c:v>
                </c:pt>
                <c:pt idx="1011">
                  <c:v>45383</c:v>
                </c:pt>
                <c:pt idx="1012">
                  <c:v>45413</c:v>
                </c:pt>
              </c:numCache>
            </c:numRef>
          </c:cat>
          <c:val>
            <c:numRef>
              <c:f>NFP!$D$3:$D$1027</c:f>
              <c:numCache>
                <c:formatCode>General</c:formatCode>
                <c:ptCount val="1025"/>
                <c:pt idx="12" formatCode="0.0%">
                  <c:v>5.6144103198208839E-2</c:v>
                </c:pt>
                <c:pt idx="13" formatCode="0.0%">
                  <c:v>5.3654485049833944E-2</c:v>
                </c:pt>
                <c:pt idx="14" formatCode="0.0%">
                  <c:v>5.1023778071334291E-2</c:v>
                </c:pt>
                <c:pt idx="15" formatCode="0.0%">
                  <c:v>5.3399348707383609E-2</c:v>
                </c:pt>
                <c:pt idx="16" formatCode="0.0%">
                  <c:v>5.2146935542427109E-2</c:v>
                </c:pt>
                <c:pt idx="17" formatCode="0.0%">
                  <c:v>4.8357484755098046E-2</c:v>
                </c:pt>
                <c:pt idx="18" formatCode="0.0%">
                  <c:v>5.0067392090469731E-2</c:v>
                </c:pt>
                <c:pt idx="19" formatCode="0.0%">
                  <c:v>5.5082672928284948E-2</c:v>
                </c:pt>
                <c:pt idx="20" formatCode="0.0%">
                  <c:v>5.7329767007186394E-2</c:v>
                </c:pt>
                <c:pt idx="21" formatCode="0.0%">
                  <c:v>5.908758078380183E-2</c:v>
                </c:pt>
                <c:pt idx="22" formatCode="0.0%">
                  <c:v>6.9876072449952309E-2</c:v>
                </c:pt>
                <c:pt idx="23" formatCode="0.0%">
                  <c:v>8.3444296493564218E-2</c:v>
                </c:pt>
                <c:pt idx="24" formatCode="0.0%">
                  <c:v>9.1067303736986904E-2</c:v>
                </c:pt>
                <c:pt idx="25" formatCode="0.0%">
                  <c:v>9.8628409270061557E-2</c:v>
                </c:pt>
                <c:pt idx="26" formatCode="0.0%">
                  <c:v>0.10265514532600162</c:v>
                </c:pt>
                <c:pt idx="27" formatCode="0.0%">
                  <c:v>0.11882905902022012</c:v>
                </c:pt>
                <c:pt idx="28" formatCode="0.0%">
                  <c:v>0.13497913987264343</c:v>
                </c:pt>
                <c:pt idx="29" formatCode="0.0%">
                  <c:v>0.14613628545517088</c:v>
                </c:pt>
                <c:pt idx="30" formatCode="0.0%">
                  <c:v>0.16263853233986603</c:v>
                </c:pt>
                <c:pt idx="31" formatCode="0.0%">
                  <c:v>0.16048466864490596</c:v>
                </c:pt>
                <c:pt idx="32" formatCode="0.0%">
                  <c:v>0.15315452605912827</c:v>
                </c:pt>
                <c:pt idx="33" formatCode="0.0%">
                  <c:v>0.14074007274476208</c:v>
                </c:pt>
                <c:pt idx="34" formatCode="0.0%">
                  <c:v>0.12934747096735877</c:v>
                </c:pt>
                <c:pt idx="35" formatCode="0.0%">
                  <c:v>0.11499970737987941</c:v>
                </c:pt>
                <c:pt idx="36" formatCode="0.0%">
                  <c:v>0.11211971810562349</c:v>
                </c:pt>
                <c:pt idx="37" formatCode="0.0%">
                  <c:v>0.10530092127543544</c:v>
                </c:pt>
                <c:pt idx="38" formatCode="0.0%">
                  <c:v>0.10951213951897865</c:v>
                </c:pt>
                <c:pt idx="39" formatCode="0.0%">
                  <c:v>0.10950716138491035</c:v>
                </c:pt>
                <c:pt idx="40" formatCode="0.0%">
                  <c:v>9.9192968879553423E-2</c:v>
                </c:pt>
                <c:pt idx="41" formatCode="0.0%">
                  <c:v>9.2196452933151374E-2</c:v>
                </c:pt>
                <c:pt idx="42" formatCode="0.0%">
                  <c:v>8.9802622721275371E-2</c:v>
                </c:pt>
                <c:pt idx="43" formatCode="0.0%">
                  <c:v>9.1732367355636057E-2</c:v>
                </c:pt>
                <c:pt idx="44" formatCode="0.0%">
                  <c:v>9.0498215937623971E-2</c:v>
                </c:pt>
                <c:pt idx="45" formatCode="0.0%">
                  <c:v>9.3968220506469136E-2</c:v>
                </c:pt>
                <c:pt idx="46" formatCode="0.0%">
                  <c:v>9.5992005049442497E-2</c:v>
                </c:pt>
                <c:pt idx="47" formatCode="0.0%">
                  <c:v>0.10001574637833288</c:v>
                </c:pt>
                <c:pt idx="48" formatCode="0.0%">
                  <c:v>9.9747046705087827E-2</c:v>
                </c:pt>
                <c:pt idx="49" formatCode="0.0%">
                  <c:v>0.10077378479434973</c:v>
                </c:pt>
                <c:pt idx="50" formatCode="0.0%">
                  <c:v>9.2898420444330387E-2</c:v>
                </c:pt>
                <c:pt idx="51" formatCode="0.0%">
                  <c:v>8.3731449481601938E-2</c:v>
                </c:pt>
                <c:pt idx="52" formatCode="0.0%">
                  <c:v>7.1031656231927753E-2</c:v>
                </c:pt>
                <c:pt idx="53" formatCode="0.0%">
                  <c:v>6.8750156136800911E-2</c:v>
                </c:pt>
                <c:pt idx="54" formatCode="0.0%">
                  <c:v>5.5050405218422638E-2</c:v>
                </c:pt>
                <c:pt idx="55" formatCode="0.0%">
                  <c:v>3.8011125207377816E-2</c:v>
                </c:pt>
                <c:pt idx="56" formatCode="0.0%">
                  <c:v>2.9884388860612177E-2</c:v>
                </c:pt>
                <c:pt idx="57" formatCode="0.0%">
                  <c:v>2.7941707816451888E-2</c:v>
                </c:pt>
                <c:pt idx="58" formatCode="0.0%">
                  <c:v>2.752315592455723E-2</c:v>
                </c:pt>
                <c:pt idx="59" formatCode="0.0%">
                  <c:v>1.9825838005487206E-2</c:v>
                </c:pt>
                <c:pt idx="60" formatCode="0.0%">
                  <c:v>1.1429384425685196E-2</c:v>
                </c:pt>
                <c:pt idx="61" formatCode="0.0%">
                  <c:v>3.4203760054725141E-3</c:v>
                </c:pt>
                <c:pt idx="62" formatCode="0.0%">
                  <c:v>-6.0631697687535402E-3</c:v>
                </c:pt>
                <c:pt idx="63" formatCode="0.0%">
                  <c:v>-1.3693811991464799E-2</c:v>
                </c:pt>
                <c:pt idx="64" formatCode="0.0%">
                  <c:v>-1.4344069865715126E-2</c:v>
                </c:pt>
                <c:pt idx="65" formatCode="0.0%">
                  <c:v>-1.9494635469016641E-2</c:v>
                </c:pt>
                <c:pt idx="66" formatCode="0.0%">
                  <c:v>-1.8641686182669814E-2</c:v>
                </c:pt>
                <c:pt idx="67" formatCode="0.0%">
                  <c:v>-1.6358764631222655E-2</c:v>
                </c:pt>
                <c:pt idx="68" formatCode="0.0%">
                  <c:v>-1.9133013273086696E-2</c:v>
                </c:pt>
                <c:pt idx="69" formatCode="0.0%">
                  <c:v>-2.2659636789689519E-2</c:v>
                </c:pt>
                <c:pt idx="70" formatCode="0.0%">
                  <c:v>-2.5921860769248739E-2</c:v>
                </c:pt>
                <c:pt idx="71" formatCode="0.0%">
                  <c:v>-2.0727085575258486E-2</c:v>
                </c:pt>
                <c:pt idx="72" formatCode="0.0%">
                  <c:v>-1.7794345196230132E-2</c:v>
                </c:pt>
                <c:pt idx="73" formatCode="0.0%">
                  <c:v>-1.5068879590013684E-2</c:v>
                </c:pt>
                <c:pt idx="74" formatCode="0.0%">
                  <c:v>-1.1727431787014742E-2</c:v>
                </c:pt>
                <c:pt idx="75" formatCode="0.0%">
                  <c:v>-1.4668473480255795E-2</c:v>
                </c:pt>
                <c:pt idx="76" formatCode="0.0%">
                  <c:v>-1.622007859949981E-2</c:v>
                </c:pt>
                <c:pt idx="77" formatCode="0.0%">
                  <c:v>-1.902400648437319E-2</c:v>
                </c:pt>
                <c:pt idx="78" formatCode="0.0%">
                  <c:v>-2.4579992363497505E-2</c:v>
                </c:pt>
                <c:pt idx="79" formatCode="0.0%">
                  <c:v>-3.3070489844683415E-2</c:v>
                </c:pt>
                <c:pt idx="80" formatCode="0.0%">
                  <c:v>-7.6105472780057082E-2</c:v>
                </c:pt>
                <c:pt idx="81" formatCode="0.0%">
                  <c:v>-7.4518078066557969E-2</c:v>
                </c:pt>
                <c:pt idx="82" formatCode="0.0%">
                  <c:v>-6.5090743448970256E-2</c:v>
                </c:pt>
                <c:pt idx="83" formatCode="0.0%">
                  <c:v>-6.5695174390826616E-2</c:v>
                </c:pt>
                <c:pt idx="84" formatCode="0.0%">
                  <c:v>-4.9313760591956135E-2</c:v>
                </c:pt>
                <c:pt idx="85" formatCode="0.0%">
                  <c:v>-6.3321956225982801E-2</c:v>
                </c:pt>
                <c:pt idx="86" formatCode="0.0%">
                  <c:v>-3.8351117278338731E-2</c:v>
                </c:pt>
                <c:pt idx="87" formatCode="0.0%">
                  <c:v>-1.2860107127346421E-2</c:v>
                </c:pt>
                <c:pt idx="88" formatCode="0.0%">
                  <c:v>1.0894828588030592E-3</c:v>
                </c:pt>
                <c:pt idx="89" formatCode="0.0%">
                  <c:v>1.4240929305693983E-2</c:v>
                </c:pt>
                <c:pt idx="90" formatCode="0.0%">
                  <c:v>3.1291285413710401E-2</c:v>
                </c:pt>
                <c:pt idx="91" formatCode="0.0%">
                  <c:v>5.3773538279049182E-2</c:v>
                </c:pt>
                <c:pt idx="92" formatCode="0.0%">
                  <c:v>0.11447269327654719</c:v>
                </c:pt>
                <c:pt idx="93" formatCode="0.0%">
                  <c:v>0.11639896373057002</c:v>
                </c:pt>
                <c:pt idx="94" formatCode="0.0%">
                  <c:v>0.11280644168632681</c:v>
                </c:pt>
                <c:pt idx="95" formatCode="0.0%">
                  <c:v>0.10915366913832769</c:v>
                </c:pt>
                <c:pt idx="96" formatCode="0.0%">
                  <c:v>9.3047779256320684E-2</c:v>
                </c:pt>
                <c:pt idx="97" formatCode="0.0%">
                  <c:v>0.10990215064723263</c:v>
                </c:pt>
                <c:pt idx="98" formatCode="0.0%">
                  <c:v>8.4886179873118639E-2</c:v>
                </c:pt>
                <c:pt idx="99" formatCode="0.0%">
                  <c:v>6.3207293525285424E-2</c:v>
                </c:pt>
                <c:pt idx="100" formatCode="0.0%">
                  <c:v>5.535804977145764E-2</c:v>
                </c:pt>
                <c:pt idx="101" formatCode="0.0%">
                  <c:v>4.971846172277461E-2</c:v>
                </c:pt>
                <c:pt idx="102" formatCode="0.0%">
                  <c:v>3.7719735250160147E-2</c:v>
                </c:pt>
                <c:pt idx="103" formatCode="0.0%">
                  <c:v>3.0908493973078155E-2</c:v>
                </c:pt>
                <c:pt idx="104" formatCode="0.0%">
                  <c:v>3.0012816031690592E-2</c:v>
                </c:pt>
                <c:pt idx="105" formatCode="0.0%">
                  <c:v>3.0585013807346906E-2</c:v>
                </c:pt>
                <c:pt idx="106" formatCode="0.0%">
                  <c:v>2.5095057034220547E-2</c:v>
                </c:pt>
                <c:pt idx="107" formatCode="0.0%">
                  <c:v>2.7709260241130407E-2</c:v>
                </c:pt>
                <c:pt idx="108" formatCode="0.0%">
                  <c:v>2.627770759159298E-2</c:v>
                </c:pt>
                <c:pt idx="109" formatCode="0.0%">
                  <c:v>2.2407420162086522E-2</c:v>
                </c:pt>
                <c:pt idx="110" formatCode="0.0%">
                  <c:v>2.4674937510032802E-2</c:v>
                </c:pt>
                <c:pt idx="111" formatCode="0.0%">
                  <c:v>2.0230350122991236E-2</c:v>
                </c:pt>
                <c:pt idx="112" formatCode="0.0%">
                  <c:v>2.6536504881067069E-2</c:v>
                </c:pt>
                <c:pt idx="113" formatCode="0.0%">
                  <c:v>2.7938826751883195E-2</c:v>
                </c:pt>
                <c:pt idx="114" formatCode="0.0%">
                  <c:v>3.2393754429280053E-2</c:v>
                </c:pt>
                <c:pt idx="115" formatCode="0.0%">
                  <c:v>2.770700636942669E-2</c:v>
                </c:pt>
                <c:pt idx="116" formatCode="0.0%">
                  <c:v>2.468158269800691E-2</c:v>
                </c:pt>
                <c:pt idx="117" formatCode="0.0%">
                  <c:v>1.8779131296300378E-2</c:v>
                </c:pt>
                <c:pt idx="118" formatCode="0.0%">
                  <c:v>1.5915834906932824E-2</c:v>
                </c:pt>
                <c:pt idx="119" formatCode="0.0%">
                  <c:v>1.0116417307821646E-2</c:v>
                </c:pt>
                <c:pt idx="120" formatCode="0.0%">
                  <c:v>-2.4620067593272843E-4</c:v>
                </c:pt>
                <c:pt idx="121" formatCode="0.0%">
                  <c:v>-8.0838928435089663E-4</c:v>
                </c:pt>
                <c:pt idx="122" formatCode="0.0%">
                  <c:v>-9.9142850748606959E-3</c:v>
                </c:pt>
                <c:pt idx="123" formatCode="0.0%">
                  <c:v>-3.222244755402337E-3</c:v>
                </c:pt>
                <c:pt idx="124" formatCode="0.0%">
                  <c:v>-1.8126618448075726E-2</c:v>
                </c:pt>
                <c:pt idx="125" formatCode="0.0%">
                  <c:v>-2.8756050983701154E-2</c:v>
                </c:pt>
                <c:pt idx="126" formatCode="0.0%">
                  <c:v>-3.6071744906997383E-2</c:v>
                </c:pt>
                <c:pt idx="127" formatCode="0.0%">
                  <c:v>-3.4397273008986651E-2</c:v>
                </c:pt>
                <c:pt idx="128" formatCode="0.0%">
                  <c:v>-3.3426060846911243E-2</c:v>
                </c:pt>
                <c:pt idx="129" formatCode="0.0%">
                  <c:v>-5.090065200574645E-2</c:v>
                </c:pt>
                <c:pt idx="130" formatCode="0.0%">
                  <c:v>-4.3149229952203938E-2</c:v>
                </c:pt>
                <c:pt idx="131" formatCode="0.0%">
                  <c:v>-3.3531710783442858E-2</c:v>
                </c:pt>
                <c:pt idx="132" formatCode="0.0%">
                  <c:v>-2.5566401002955152E-2</c:v>
                </c:pt>
                <c:pt idx="133" formatCode="0.0%">
                  <c:v>-2.6968110209677043E-2</c:v>
                </c:pt>
                <c:pt idx="134" formatCode="0.0%">
                  <c:v>-6.4647377938517048E-3</c:v>
                </c:pt>
                <c:pt idx="135" formatCode="0.0%">
                  <c:v>3.3004792476716283E-3</c:v>
                </c:pt>
                <c:pt idx="136" formatCode="0.0%">
                  <c:v>1.6687886504183291E-2</c:v>
                </c:pt>
                <c:pt idx="137" formatCode="0.0%">
                  <c:v>3.0727725828208152E-2</c:v>
                </c:pt>
                <c:pt idx="138" formatCode="0.0%">
                  <c:v>4.41754152213365E-2</c:v>
                </c:pt>
                <c:pt idx="139" formatCode="0.0%">
                  <c:v>5.8866678892352864E-2</c:v>
                </c:pt>
                <c:pt idx="140" formatCode="0.0%">
                  <c:v>6.0712654179990944E-2</c:v>
                </c:pt>
                <c:pt idx="141" formatCode="0.0%">
                  <c:v>8.7653113501932944E-2</c:v>
                </c:pt>
                <c:pt idx="142" formatCode="0.0%">
                  <c:v>8.1726099625364146E-2</c:v>
                </c:pt>
                <c:pt idx="143" formatCode="0.0%">
                  <c:v>7.6719819861219563E-2</c:v>
                </c:pt>
                <c:pt idx="144" formatCode="0.0%">
                  <c:v>8.6431098653678262E-2</c:v>
                </c:pt>
                <c:pt idx="145" formatCode="0.0%">
                  <c:v>9.8852114465205476E-2</c:v>
                </c:pt>
                <c:pt idx="146" formatCode="0.0%">
                  <c:v>8.916139600491424E-2</c:v>
                </c:pt>
                <c:pt idx="147" formatCode="0.0%">
                  <c:v>7.8387634626650549E-2</c:v>
                </c:pt>
                <c:pt idx="148" formatCode="0.0%">
                  <c:v>7.231987119280836E-2</c:v>
                </c:pt>
                <c:pt idx="149" formatCode="0.0%">
                  <c:v>6.6122485193975455E-2</c:v>
                </c:pt>
                <c:pt idx="150" formatCode="0.0%">
                  <c:v>5.7354688256259001E-2</c:v>
                </c:pt>
                <c:pt idx="151" formatCode="0.0%">
                  <c:v>3.9400762036716275E-2</c:v>
                </c:pt>
                <c:pt idx="152" formatCode="0.0%">
                  <c:v>3.2645678108445653E-2</c:v>
                </c:pt>
                <c:pt idx="153" formatCode="0.0%">
                  <c:v>2.7833683038581691E-2</c:v>
                </c:pt>
                <c:pt idx="154" formatCode="0.0%">
                  <c:v>2.9309902514109698E-2</c:v>
                </c:pt>
                <c:pt idx="155" formatCode="0.0%">
                  <c:v>3.1006593969398866E-2</c:v>
                </c:pt>
                <c:pt idx="156" formatCode="0.0%">
                  <c:v>2.1316190153950254E-2</c:v>
                </c:pt>
                <c:pt idx="157" formatCode="0.0%">
                  <c:v>1.9862538621602921E-2</c:v>
                </c:pt>
                <c:pt idx="158" formatCode="0.0%">
                  <c:v>1.3180707288033E-2</c:v>
                </c:pt>
                <c:pt idx="159" formatCode="0.0%">
                  <c:v>1.5858423350953776E-2</c:v>
                </c:pt>
                <c:pt idx="160" formatCode="0.0%">
                  <c:v>1.4389389389389384E-2</c:v>
                </c:pt>
                <c:pt idx="161" formatCode="0.0%">
                  <c:v>4.5356191744341245E-3</c:v>
                </c:pt>
                <c:pt idx="162" formatCode="0.0%">
                  <c:v>1.706165081875044E-3</c:v>
                </c:pt>
                <c:pt idx="163" formatCode="0.0%">
                  <c:v>1.8995251187203133E-2</c:v>
                </c:pt>
                <c:pt idx="164" formatCode="0.0%">
                  <c:v>2.8485632064061406E-2</c:v>
                </c:pt>
                <c:pt idx="165" formatCode="0.0%">
                  <c:v>3.3141690622005671E-2</c:v>
                </c:pt>
                <c:pt idx="166" formatCode="0.0%">
                  <c:v>3.4664672772966032E-2</c:v>
                </c:pt>
                <c:pt idx="167" formatCode="0.0%">
                  <c:v>3.8332574409073894E-2</c:v>
                </c:pt>
                <c:pt idx="168" formatCode="0.0%">
                  <c:v>3.8264038429683511E-2</c:v>
                </c:pt>
                <c:pt idx="169" formatCode="0.0%">
                  <c:v>3.7446931288899865E-2</c:v>
                </c:pt>
                <c:pt idx="170" formatCode="0.0%">
                  <c:v>4.0594590136896036E-2</c:v>
                </c:pt>
                <c:pt idx="171" formatCode="0.0%">
                  <c:v>3.7330316742081537E-2</c:v>
                </c:pt>
                <c:pt idx="172" formatCode="0.0%">
                  <c:v>3.7991858887381325E-2</c:v>
                </c:pt>
                <c:pt idx="173" formatCode="0.0%">
                  <c:v>4.63319663642765E-2</c:v>
                </c:pt>
                <c:pt idx="174" formatCode="0.0%">
                  <c:v>4.9706083958207747E-2</c:v>
                </c:pt>
                <c:pt idx="175" formatCode="0.0%">
                  <c:v>3.1988390156160618E-2</c:v>
                </c:pt>
                <c:pt idx="176" formatCode="0.0%">
                  <c:v>2.1248986212489829E-2</c:v>
                </c:pt>
                <c:pt idx="177" formatCode="0.0%">
                  <c:v>1.2964493820190715E-2</c:v>
                </c:pt>
                <c:pt idx="178" formatCode="0.0%">
                  <c:v>1.8467962100530144E-3</c:v>
                </c:pt>
                <c:pt idx="179" formatCode="0.0%">
                  <c:v>-9.2293585296814307E-3</c:v>
                </c:pt>
                <c:pt idx="180" formatCode="0.0%">
                  <c:v>-1.3461231652839856E-2</c:v>
                </c:pt>
                <c:pt idx="181" formatCode="0.0%">
                  <c:v>-1.9011104710065729E-2</c:v>
                </c:pt>
                <c:pt idx="182" formatCode="0.0%">
                  <c:v>-2.607334614546386E-2</c:v>
                </c:pt>
                <c:pt idx="183" formatCode="0.0%">
                  <c:v>-2.4903340933875251E-2</c:v>
                </c:pt>
                <c:pt idx="184" formatCode="0.0%">
                  <c:v>-3.0204000792236063E-2</c:v>
                </c:pt>
                <c:pt idx="185" formatCode="0.0%">
                  <c:v>-3.21463211860884E-2</c:v>
                </c:pt>
                <c:pt idx="186" formatCode="0.0%">
                  <c:v>-3.3659173658382113E-2</c:v>
                </c:pt>
                <c:pt idx="187" formatCode="0.0%">
                  <c:v>-3.2937867654340591E-2</c:v>
                </c:pt>
                <c:pt idx="188" formatCode="0.0%">
                  <c:v>-2.9423443456162657E-2</c:v>
                </c:pt>
                <c:pt idx="189" formatCode="0.0%">
                  <c:v>-2.5835987261146443E-2</c:v>
                </c:pt>
                <c:pt idx="190" formatCode="0.0%">
                  <c:v>-1.4586839785204808E-2</c:v>
                </c:pt>
                <c:pt idx="191" formatCode="0.0%">
                  <c:v>-7.4844576786109451E-3</c:v>
                </c:pt>
                <c:pt idx="192" formatCode="0.0%">
                  <c:v>5.4579635731477616E-4</c:v>
                </c:pt>
                <c:pt idx="193" formatCode="0.0%">
                  <c:v>5.3055769308654188E-3</c:v>
                </c:pt>
                <c:pt idx="194" formatCode="0.0%">
                  <c:v>1.6376101063938053E-2</c:v>
                </c:pt>
                <c:pt idx="195" formatCode="0.0%">
                  <c:v>2.1736920230179591E-2</c:v>
                </c:pt>
                <c:pt idx="196" formatCode="0.0%">
                  <c:v>3.1593995711222345E-2</c:v>
                </c:pt>
                <c:pt idx="197" formatCode="0.0%">
                  <c:v>3.8756519071479811E-2</c:v>
                </c:pt>
                <c:pt idx="198" formatCode="0.0%">
                  <c:v>4.4066755400839597E-2</c:v>
                </c:pt>
                <c:pt idx="199" formatCode="0.0%">
                  <c:v>4.6798836685372658E-2</c:v>
                </c:pt>
                <c:pt idx="200" formatCode="0.0%">
                  <c:v>4.8684695004704848E-2</c:v>
                </c:pt>
                <c:pt idx="201" formatCode="0.0%">
                  <c:v>5.0815250704915993E-2</c:v>
                </c:pt>
                <c:pt idx="202" formatCode="0.0%">
                  <c:v>4.9044326962179641E-2</c:v>
                </c:pt>
                <c:pt idx="203" formatCode="0.0%">
                  <c:v>5.0151020656382439E-2</c:v>
                </c:pt>
                <c:pt idx="204" formatCode="0.0%">
                  <c:v>5.0084855341845813E-2</c:v>
                </c:pt>
                <c:pt idx="205" formatCode="0.0%">
                  <c:v>5.0821851583272792E-2</c:v>
                </c:pt>
                <c:pt idx="206" formatCode="0.0%">
                  <c:v>4.6675473359753417E-2</c:v>
                </c:pt>
                <c:pt idx="207" formatCode="0.0%">
                  <c:v>4.2330042986785443E-2</c:v>
                </c:pt>
                <c:pt idx="208" formatCode="0.0%">
                  <c:v>3.9475768134304756E-2</c:v>
                </c:pt>
                <c:pt idx="209" formatCode="0.0%">
                  <c:v>3.5361291592833188E-2</c:v>
                </c:pt>
                <c:pt idx="210" formatCode="0.0%">
                  <c:v>1.8985231529605517E-2</c:v>
                </c:pt>
                <c:pt idx="211" formatCode="0.0%">
                  <c:v>2.9739195085206616E-2</c:v>
                </c:pt>
                <c:pt idx="212" formatCode="0.0%">
                  <c:v>2.6099169039909498E-2</c:v>
                </c:pt>
                <c:pt idx="213" formatCode="0.0%">
                  <c:v>2.6210892687005494E-2</c:v>
                </c:pt>
                <c:pt idx="214" formatCode="0.0%">
                  <c:v>2.3821522716700239E-2</c:v>
                </c:pt>
                <c:pt idx="215" formatCode="0.0%">
                  <c:v>2.1696747418202822E-2</c:v>
                </c:pt>
                <c:pt idx="216" formatCode="0.0%">
                  <c:v>1.7546897546897533E-2</c:v>
                </c:pt>
                <c:pt idx="217" formatCode="0.0%">
                  <c:v>1.7827362125481638E-2</c:v>
                </c:pt>
                <c:pt idx="218" formatCode="0.0%">
                  <c:v>1.6483726622557038E-2</c:v>
                </c:pt>
                <c:pt idx="219" formatCode="0.0%">
                  <c:v>1.6477326968973749E-2</c:v>
                </c:pt>
                <c:pt idx="220" formatCode="0.0%">
                  <c:v>1.2265264922104224E-2</c:v>
                </c:pt>
                <c:pt idx="221" formatCode="0.0%">
                  <c:v>9.1469212337884631E-3</c:v>
                </c:pt>
                <c:pt idx="222" formatCode="0.0%">
                  <c:v>2.2480993167163899E-2</c:v>
                </c:pt>
                <c:pt idx="223" formatCode="0.0%">
                  <c:v>9.4431038741427109E-3</c:v>
                </c:pt>
                <c:pt idx="224" formatCode="0.0%">
                  <c:v>6.2732872024942044E-3</c:v>
                </c:pt>
                <c:pt idx="225" formatCode="0.0%">
                  <c:v>-2.6526706709362191E-4</c:v>
                </c:pt>
                <c:pt idx="226" formatCode="0.0%">
                  <c:v>-4.9790802900361308E-3</c:v>
                </c:pt>
                <c:pt idx="227" formatCode="0.0%">
                  <c:v>-1.0296812711368064E-2</c:v>
                </c:pt>
                <c:pt idx="228" formatCode="0.0%">
                  <c:v>-1.5334581277062442E-2</c:v>
                </c:pt>
                <c:pt idx="229" formatCode="0.0%">
                  <c:v>-2.8645686196960285E-2</c:v>
                </c:pt>
                <c:pt idx="230" formatCode="0.0%">
                  <c:v>-3.4934908570998568E-2</c:v>
                </c:pt>
                <c:pt idx="231" formatCode="0.0%">
                  <c:v>-4.1530485743266121E-2</c:v>
                </c:pt>
                <c:pt idx="232" formatCode="0.0%">
                  <c:v>-4.2069614299153346E-2</c:v>
                </c:pt>
                <c:pt idx="233" formatCode="0.0%">
                  <c:v>-4.057135319501759E-2</c:v>
                </c:pt>
                <c:pt idx="234" formatCode="0.0%">
                  <c:v>-3.9229712177399567E-2</c:v>
                </c:pt>
                <c:pt idx="235" formatCode="0.0%">
                  <c:v>-3.5668574009938281E-2</c:v>
                </c:pt>
                <c:pt idx="236" formatCode="0.0%">
                  <c:v>-2.6976990214229057E-2</c:v>
                </c:pt>
                <c:pt idx="237" formatCode="0.0%">
                  <c:v>-2.4221518867388103E-2</c:v>
                </c:pt>
                <c:pt idx="238" formatCode="0.0%">
                  <c:v>-1.1682331899996234E-2</c:v>
                </c:pt>
                <c:pt idx="239" formatCode="0.0%">
                  <c:v>-5.7078497251068505E-3</c:v>
                </c:pt>
                <c:pt idx="240" formatCode="0.0%">
                  <c:v>7.7194869037560121E-3</c:v>
                </c:pt>
                <c:pt idx="241" formatCode="0.0%">
                  <c:v>2.1560415697223556E-2</c:v>
                </c:pt>
                <c:pt idx="242" formatCode="0.0%">
                  <c:v>3.3431450905475835E-2</c:v>
                </c:pt>
                <c:pt idx="243" formatCode="0.0%">
                  <c:v>4.4956591608364294E-2</c:v>
                </c:pt>
                <c:pt idx="244" formatCode="0.0%">
                  <c:v>5.1773578976312962E-2</c:v>
                </c:pt>
                <c:pt idx="245" formatCode="0.0%">
                  <c:v>5.4346545154574377E-2</c:v>
                </c:pt>
                <c:pt idx="246" formatCode="0.0%">
                  <c:v>5.4174258900056893E-2</c:v>
                </c:pt>
                <c:pt idx="247" formatCode="0.0%">
                  <c:v>4.1047762184529546E-2</c:v>
                </c:pt>
                <c:pt idx="248" formatCode="0.0%">
                  <c:v>3.7316040849609822E-2</c:v>
                </c:pt>
                <c:pt idx="249" formatCode="0.0%">
                  <c:v>3.6379528017869367E-2</c:v>
                </c:pt>
                <c:pt idx="250" formatCode="0.0%">
                  <c:v>3.2535037732943195E-2</c:v>
                </c:pt>
                <c:pt idx="251" formatCode="0.0%">
                  <c:v>4.0107516559470202E-2</c:v>
                </c:pt>
                <c:pt idx="252" formatCode="0.0%">
                  <c:v>3.4223865238766749E-2</c:v>
                </c:pt>
                <c:pt idx="253" formatCode="0.0%">
                  <c:v>3.4637868205283917E-2</c:v>
                </c:pt>
                <c:pt idx="254" formatCode="0.0%">
                  <c:v>2.7162636284755015E-2</c:v>
                </c:pt>
                <c:pt idx="255" formatCode="0.0%">
                  <c:v>2.798147071510293E-2</c:v>
                </c:pt>
                <c:pt idx="256" formatCode="0.0%">
                  <c:v>1.7273576097105448E-2</c:v>
                </c:pt>
                <c:pt idx="257" formatCode="0.0%">
                  <c:v>1.242525288277041E-2</c:v>
                </c:pt>
                <c:pt idx="258" formatCode="0.0%">
                  <c:v>9.3301613262954941E-3</c:v>
                </c:pt>
                <c:pt idx="259" formatCode="0.0%">
                  <c:v>1.7549122543872864E-2</c:v>
                </c:pt>
                <c:pt idx="260" formatCode="0.0%">
                  <c:v>1.4954705397918655E-2</c:v>
                </c:pt>
                <c:pt idx="261" formatCode="0.0%">
                  <c:v>1.4693204392968173E-2</c:v>
                </c:pt>
                <c:pt idx="262" formatCode="0.0%">
                  <c:v>6.0968788455084688E-3</c:v>
                </c:pt>
                <c:pt idx="263" formatCode="0.0%">
                  <c:v>-7.9743050171668939E-3</c:v>
                </c:pt>
                <c:pt idx="264" formatCode="0.0%">
                  <c:v>-1.088919187824744E-2</c:v>
                </c:pt>
                <c:pt idx="265" formatCode="0.0%">
                  <c:v>-1.7537101241905551E-2</c:v>
                </c:pt>
                <c:pt idx="266" formatCode="0.0%">
                  <c:v>-1.4599478458882764E-2</c:v>
                </c:pt>
                <c:pt idx="267" formatCode="0.0%">
                  <c:v>-2.16372028533377E-2</c:v>
                </c:pt>
                <c:pt idx="268" formatCode="0.0%">
                  <c:v>-1.2648003671408947E-2</c:v>
                </c:pt>
                <c:pt idx="269" formatCode="0.0%">
                  <c:v>-6.8263781555899516E-3</c:v>
                </c:pt>
                <c:pt idx="270" formatCode="0.0%">
                  <c:v>-3.3697933929952573E-3</c:v>
                </c:pt>
                <c:pt idx="271" formatCode="0.0%">
                  <c:v>4.7906839622635644E-4</c:v>
                </c:pt>
                <c:pt idx="272" formatCode="0.0%">
                  <c:v>2.9690006823168691E-3</c:v>
                </c:pt>
                <c:pt idx="273" formatCode="0.0%">
                  <c:v>7.0185807690887891E-3</c:v>
                </c:pt>
                <c:pt idx="274" formatCode="0.0%">
                  <c:v>1.4473415985619242E-2</c:v>
                </c:pt>
                <c:pt idx="275" formatCode="0.0%">
                  <c:v>2.102638532246659E-2</c:v>
                </c:pt>
                <c:pt idx="276" formatCode="0.0%">
                  <c:v>2.2502468192910241E-2</c:v>
                </c:pt>
                <c:pt idx="277" formatCode="0.0%">
                  <c:v>3.0453535485557515E-2</c:v>
                </c:pt>
                <c:pt idx="278" formatCode="0.0%">
                  <c:v>3.011610354274219E-2</c:v>
                </c:pt>
                <c:pt idx="279" formatCode="0.0%">
                  <c:v>3.6828463274096945E-2</c:v>
                </c:pt>
                <c:pt idx="280" formatCode="0.0%">
                  <c:v>3.4246830030119302E-2</c:v>
                </c:pt>
                <c:pt idx="281" formatCode="0.0%">
                  <c:v>3.0883524464123679E-2</c:v>
                </c:pt>
                <c:pt idx="282" formatCode="0.0%">
                  <c:v>2.9987251261016645E-2</c:v>
                </c:pt>
                <c:pt idx="283" formatCode="0.0%">
                  <c:v>2.8362002283693677E-2</c:v>
                </c:pt>
                <c:pt idx="284" formatCode="0.0%">
                  <c:v>2.9234389938957106E-2</c:v>
                </c:pt>
                <c:pt idx="285" formatCode="0.0%">
                  <c:v>2.7860313268038617E-2</c:v>
                </c:pt>
                <c:pt idx="286" formatCode="0.0%">
                  <c:v>2.4003507361806342E-2</c:v>
                </c:pt>
                <c:pt idx="287" formatCode="0.0%">
                  <c:v>2.1067210963697347E-2</c:v>
                </c:pt>
                <c:pt idx="288" formatCode="0.0%">
                  <c:v>2.2298737497950416E-2</c:v>
                </c:pt>
                <c:pt idx="289" formatCode="0.0%">
                  <c:v>1.8880916141190029E-2</c:v>
                </c:pt>
                <c:pt idx="290" formatCode="0.0%">
                  <c:v>1.8905472636815857E-2</c:v>
                </c:pt>
                <c:pt idx="291" formatCode="0.0%">
                  <c:v>1.7589295349088152E-2</c:v>
                </c:pt>
                <c:pt idx="292" formatCode="0.0%">
                  <c:v>1.7760839864816358E-2</c:v>
                </c:pt>
                <c:pt idx="293" formatCode="0.0%">
                  <c:v>1.8240960391057381E-2</c:v>
                </c:pt>
                <c:pt idx="294" formatCode="0.0%">
                  <c:v>1.8799555125031286E-2</c:v>
                </c:pt>
                <c:pt idx="295" formatCode="0.0%">
                  <c:v>1.9198395357999942E-2</c:v>
                </c:pt>
                <c:pt idx="296" formatCode="0.0%">
                  <c:v>1.9650577012397807E-2</c:v>
                </c:pt>
                <c:pt idx="297" formatCode="0.0%">
                  <c:v>2.2162345425670527E-2</c:v>
                </c:pt>
                <c:pt idx="298" formatCode="0.0%">
                  <c:v>2.138932496075352E-2</c:v>
                </c:pt>
                <c:pt idx="299" formatCode="0.0%">
                  <c:v>2.3791675590776107E-2</c:v>
                </c:pt>
                <c:pt idx="300" formatCode="0.0%">
                  <c:v>2.4449790608571664E-2</c:v>
                </c:pt>
                <c:pt idx="301" formatCode="0.0%">
                  <c:v>2.7085185843855664E-2</c:v>
                </c:pt>
                <c:pt idx="302" formatCode="0.0%">
                  <c:v>2.8000710227272796E-2</c:v>
                </c:pt>
                <c:pt idx="303" formatCode="0.0%">
                  <c:v>2.3718628490632776E-2</c:v>
                </c:pt>
                <c:pt idx="304" formatCode="0.0%">
                  <c:v>2.6017380245866972E-2</c:v>
                </c:pt>
                <c:pt idx="305" formatCode="0.0%">
                  <c:v>2.753313683616021E-2</c:v>
                </c:pt>
                <c:pt idx="306" formatCode="0.0%">
                  <c:v>2.8488924886431732E-2</c:v>
                </c:pt>
                <c:pt idx="307" formatCode="0.0%">
                  <c:v>3.0029871727288659E-2</c:v>
                </c:pt>
                <c:pt idx="308" formatCode="0.0%">
                  <c:v>3.1973790251935919E-2</c:v>
                </c:pt>
                <c:pt idx="309" formatCode="0.0%">
                  <c:v>2.6360351238587265E-2</c:v>
                </c:pt>
                <c:pt idx="310" formatCode="0.0%">
                  <c:v>3.4285215265042357E-2</c:v>
                </c:pt>
                <c:pt idx="311" formatCode="0.0%">
                  <c:v>3.5912902494726451E-2</c:v>
                </c:pt>
                <c:pt idx="312" formatCode="0.0%">
                  <c:v>3.6443021900603556E-2</c:v>
                </c:pt>
                <c:pt idx="313" formatCode="0.0%">
                  <c:v>3.5444046196734469E-2</c:v>
                </c:pt>
                <c:pt idx="314" formatCode="0.0%">
                  <c:v>3.6374941706824204E-2</c:v>
                </c:pt>
                <c:pt idx="315" formatCode="0.0%">
                  <c:v>4.0347363696005001E-2</c:v>
                </c:pt>
                <c:pt idx="316" formatCode="0.0%">
                  <c:v>4.1350341717020456E-2</c:v>
                </c:pt>
                <c:pt idx="317" formatCode="0.0%">
                  <c:v>4.2443188649753605E-2</c:v>
                </c:pt>
                <c:pt idx="318" formatCode="0.0%">
                  <c:v>4.3706772580976549E-2</c:v>
                </c:pt>
                <c:pt idx="319" formatCode="0.0%">
                  <c:v>4.4507753458776111E-2</c:v>
                </c:pt>
                <c:pt idx="320" formatCode="0.0%">
                  <c:v>4.3919664533215608E-2</c:v>
                </c:pt>
                <c:pt idx="321" formatCode="0.0%">
                  <c:v>4.9767829503512218E-2</c:v>
                </c:pt>
                <c:pt idx="322" formatCode="0.0%">
                  <c:v>4.691141207065419E-2</c:v>
                </c:pt>
                <c:pt idx="323" formatCode="0.0%">
                  <c:v>4.8821123845105285E-2</c:v>
                </c:pt>
                <c:pt idx="324" formatCode="0.0%">
                  <c:v>4.9461246685240434E-2</c:v>
                </c:pt>
                <c:pt idx="325" formatCode="0.0%">
                  <c:v>5.0100334448160533E-2</c:v>
                </c:pt>
                <c:pt idx="326" formatCode="0.0%">
                  <c:v>5.3147342632868355E-2</c:v>
                </c:pt>
                <c:pt idx="327" formatCode="0.0%">
                  <c:v>5.2739009940423909E-2</c:v>
                </c:pt>
                <c:pt idx="328" formatCode="0.0%">
                  <c:v>5.3247590550660417E-2</c:v>
                </c:pt>
                <c:pt idx="329" formatCode="0.0%">
                  <c:v>5.6368429724831026E-2</c:v>
                </c:pt>
                <c:pt idx="330" formatCode="0.0%">
                  <c:v>5.471992126630032E-2</c:v>
                </c:pt>
                <c:pt idx="331" formatCode="0.0%">
                  <c:v>5.3553929574704284E-2</c:v>
                </c:pt>
                <c:pt idx="332" formatCode="0.0%">
                  <c:v>5.1276630346397845E-2</c:v>
                </c:pt>
                <c:pt idx="333" formatCode="0.0%">
                  <c:v>5.079473095805187E-2</c:v>
                </c:pt>
                <c:pt idx="334" formatCode="0.0%">
                  <c:v>4.876121040067094E-2</c:v>
                </c:pt>
                <c:pt idx="335" formatCode="0.0%">
                  <c:v>4.6163473572735203E-2</c:v>
                </c:pt>
                <c:pt idx="336" formatCode="0.0%">
                  <c:v>4.6026643637352205E-2</c:v>
                </c:pt>
                <c:pt idx="337" formatCode="0.0%">
                  <c:v>4.192942225619456E-2</c:v>
                </c:pt>
                <c:pt idx="338" formatCode="0.0%">
                  <c:v>3.6998354222053331E-2</c:v>
                </c:pt>
                <c:pt idx="339" formatCode="0.0%">
                  <c:v>3.198448854769298E-2</c:v>
                </c:pt>
                <c:pt idx="340" formatCode="0.0%">
                  <c:v>2.9947262682069375E-2</c:v>
                </c:pt>
                <c:pt idx="341" formatCode="0.0%">
                  <c:v>2.5565035641309519E-2</c:v>
                </c:pt>
                <c:pt idx="342" formatCode="0.0%">
                  <c:v>2.4680798121335501E-2</c:v>
                </c:pt>
                <c:pt idx="343" formatCode="0.0%">
                  <c:v>2.5361588664795987E-2</c:v>
                </c:pt>
                <c:pt idx="344" formatCode="0.0%">
                  <c:v>2.3529229769657878E-2</c:v>
                </c:pt>
                <c:pt idx="345" formatCode="0.0%">
                  <c:v>2.1139790914978196E-2</c:v>
                </c:pt>
                <c:pt idx="346" formatCode="0.0%">
                  <c:v>2.5900121502945295E-2</c:v>
                </c:pt>
                <c:pt idx="347" formatCode="0.0%">
                  <c:v>2.6089357198729957E-2</c:v>
                </c:pt>
                <c:pt idx="348" formatCode="0.0%">
                  <c:v>2.1358570183619419E-2</c:v>
                </c:pt>
                <c:pt idx="349" formatCode="0.0%">
                  <c:v>2.7296764431673948E-2</c:v>
                </c:pt>
                <c:pt idx="350" formatCode="0.0%">
                  <c:v>2.6934228597588872E-2</c:v>
                </c:pt>
                <c:pt idx="351" formatCode="0.0%">
                  <c:v>3.1924968686035449E-2</c:v>
                </c:pt>
                <c:pt idx="352" formatCode="0.0%">
                  <c:v>3.0966168850960152E-2</c:v>
                </c:pt>
                <c:pt idx="353" formatCode="0.0%">
                  <c:v>3.2775665399239484E-2</c:v>
                </c:pt>
                <c:pt idx="354" formatCode="0.0%">
                  <c:v>3.3966731423020979E-2</c:v>
                </c:pt>
                <c:pt idx="355" formatCode="0.0%">
                  <c:v>3.3064723402325358E-2</c:v>
                </c:pt>
                <c:pt idx="356" formatCode="0.0%">
                  <c:v>3.506438546641677E-2</c:v>
                </c:pt>
                <c:pt idx="357" formatCode="0.0%">
                  <c:v>3.7689694224235515E-2</c:v>
                </c:pt>
                <c:pt idx="358" formatCode="0.0%">
                  <c:v>3.4196362982174655E-2</c:v>
                </c:pt>
                <c:pt idx="359" formatCode="0.0%">
                  <c:v>3.5097159940209233E-2</c:v>
                </c:pt>
                <c:pt idx="360" formatCode="0.0%">
                  <c:v>3.9443745883479986E-2</c:v>
                </c:pt>
                <c:pt idx="361" formatCode="0.0%">
                  <c:v>3.6956036598973396E-2</c:v>
                </c:pt>
                <c:pt idx="362" formatCode="0.0%">
                  <c:v>3.8784456497511055E-2</c:v>
                </c:pt>
                <c:pt idx="363" formatCode="0.0%">
                  <c:v>3.7243176031736658E-2</c:v>
                </c:pt>
                <c:pt idx="364" formatCode="0.0%">
                  <c:v>3.9555371607639112E-2</c:v>
                </c:pt>
                <c:pt idx="365" formatCode="0.0%">
                  <c:v>4.0217951549959441E-2</c:v>
                </c:pt>
                <c:pt idx="366" formatCode="0.0%">
                  <c:v>3.8208613451545581E-2</c:v>
                </c:pt>
                <c:pt idx="367" formatCode="0.0%">
                  <c:v>3.9192155714912857E-2</c:v>
                </c:pt>
                <c:pt idx="368" formatCode="0.0%">
                  <c:v>3.5482740494130027E-2</c:v>
                </c:pt>
                <c:pt idx="369" formatCode="0.0%">
                  <c:v>3.4923822412363137E-2</c:v>
                </c:pt>
                <c:pt idx="370" formatCode="0.0%">
                  <c:v>3.0470833816537146E-2</c:v>
                </c:pt>
                <c:pt idx="371" formatCode="0.0%">
                  <c:v>2.878061460258774E-2</c:v>
                </c:pt>
                <c:pt idx="372" formatCode="0.0%">
                  <c:v>2.5014761157274634E-2</c:v>
                </c:pt>
                <c:pt idx="373" formatCode="0.0%">
                  <c:v>2.3041937473995411E-2</c:v>
                </c:pt>
                <c:pt idx="374" formatCode="0.0%">
                  <c:v>2.2115728488663278E-2</c:v>
                </c:pt>
                <c:pt idx="375" formatCode="0.0%">
                  <c:v>1.8209841306085162E-2</c:v>
                </c:pt>
                <c:pt idx="376" formatCode="0.0%">
                  <c:v>1.1318393811853067E-2</c:v>
                </c:pt>
                <c:pt idx="377" formatCode="0.0%">
                  <c:v>5.5637352058439671E-3</c:v>
                </c:pt>
                <c:pt idx="378" formatCode="0.0%">
                  <c:v>4.580864991728939E-3</c:v>
                </c:pt>
                <c:pt idx="379" formatCode="0.0%">
                  <c:v>-9.9988733663813889E-4</c:v>
                </c:pt>
                <c:pt idx="380" formatCode="0.0%">
                  <c:v>4.2304763516365362E-4</c:v>
                </c:pt>
                <c:pt idx="381" formatCode="0.0%">
                  <c:v>-8.436326823301088E-3</c:v>
                </c:pt>
                <c:pt idx="382" formatCode="0.0%">
                  <c:v>-9.523675547927879E-3</c:v>
                </c:pt>
                <c:pt idx="383" formatCode="0.0%">
                  <c:v>-6.3025504976067515E-3</c:v>
                </c:pt>
                <c:pt idx="384" formatCode="0.0%">
                  <c:v>-4.3694503765314696E-3</c:v>
                </c:pt>
                <c:pt idx="385" formatCode="0.0%">
                  <c:v>-6.984082462660357E-3</c:v>
                </c:pt>
                <c:pt idx="386" formatCode="0.0%">
                  <c:v>-8.2714027795272038E-3</c:v>
                </c:pt>
                <c:pt idx="387" formatCode="0.0%">
                  <c:v>-4.3729326680496117E-3</c:v>
                </c:pt>
                <c:pt idx="388" formatCode="0.0%">
                  <c:v>1.7293740509531919E-3</c:v>
                </c:pt>
                <c:pt idx="389" formatCode="0.0%">
                  <c:v>3.1677202269495552E-3</c:v>
                </c:pt>
                <c:pt idx="390" formatCode="0.0%">
                  <c:v>3.6873882876162778E-3</c:v>
                </c:pt>
                <c:pt idx="391" formatCode="0.0%">
                  <c:v>6.1462988285378994E-3</c:v>
                </c:pt>
                <c:pt idx="392" formatCode="0.0%">
                  <c:v>9.4440685611185682E-3</c:v>
                </c:pt>
                <c:pt idx="393" formatCode="0.0%">
                  <c:v>1.58959742488054E-2</c:v>
                </c:pt>
                <c:pt idx="394" formatCode="0.0%">
                  <c:v>2.0423525401582099E-2</c:v>
                </c:pt>
                <c:pt idx="395" formatCode="0.0%">
                  <c:v>1.8603797039213443E-2</c:v>
                </c:pt>
                <c:pt idx="396" formatCode="0.0%">
                  <c:v>2.2239469413673829E-2</c:v>
                </c:pt>
                <c:pt idx="397" formatCode="0.0%">
                  <c:v>2.6000254212154239E-2</c:v>
                </c:pt>
                <c:pt idx="398" formatCode="0.0%">
                  <c:v>2.9410104431272899E-2</c:v>
                </c:pt>
                <c:pt idx="399" formatCode="0.0%">
                  <c:v>2.9928486964356127E-2</c:v>
                </c:pt>
                <c:pt idx="400" formatCode="0.0%">
                  <c:v>3.1187278060830659E-2</c:v>
                </c:pt>
                <c:pt idx="401" formatCode="0.0%">
                  <c:v>3.5141886771268949E-2</c:v>
                </c:pt>
                <c:pt idx="402" formatCode="0.0%">
                  <c:v>3.3569375306737648E-2</c:v>
                </c:pt>
                <c:pt idx="403" formatCode="0.0%">
                  <c:v>3.878217253022842E-2</c:v>
                </c:pt>
                <c:pt idx="404" formatCode="0.0%">
                  <c:v>3.7003937777529528E-2</c:v>
                </c:pt>
                <c:pt idx="405" formatCode="0.0%">
                  <c:v>4.2321543228832192E-2</c:v>
                </c:pt>
                <c:pt idx="406" formatCode="0.0%">
                  <c:v>4.350912355421932E-2</c:v>
                </c:pt>
                <c:pt idx="407" formatCode="0.0%">
                  <c:v>4.380867852833914E-2</c:v>
                </c:pt>
                <c:pt idx="408" formatCode="0.0%">
                  <c:v>4.3842575337170953E-2</c:v>
                </c:pt>
                <c:pt idx="409" formatCode="0.0%">
                  <c:v>4.6333002973240722E-2</c:v>
                </c:pt>
                <c:pt idx="410" formatCode="0.0%">
                  <c:v>4.5788550120640537E-2</c:v>
                </c:pt>
                <c:pt idx="411" formatCode="0.0%">
                  <c:v>4.5009704491402625E-2</c:v>
                </c:pt>
                <c:pt idx="412" formatCode="0.0%">
                  <c:v>4.3269950591405815E-2</c:v>
                </c:pt>
                <c:pt idx="413" formatCode="0.0%">
                  <c:v>4.2422516879524919E-2</c:v>
                </c:pt>
                <c:pt idx="414" formatCode="0.0%">
                  <c:v>4.3468233187263339E-2</c:v>
                </c:pt>
                <c:pt idx="415" formatCode="0.0%">
                  <c:v>4.0827612252330114E-2</c:v>
                </c:pt>
                <c:pt idx="416" formatCode="0.0%">
                  <c:v>4.0558009264246575E-2</c:v>
                </c:pt>
                <c:pt idx="417" formatCode="0.0%">
                  <c:v>3.9277392398960886E-2</c:v>
                </c:pt>
                <c:pt idx="418" formatCode="0.0%">
                  <c:v>3.9307484027583328E-2</c:v>
                </c:pt>
                <c:pt idx="419" formatCode="0.0%">
                  <c:v>3.6708827124408705E-2</c:v>
                </c:pt>
                <c:pt idx="420" formatCode="0.0%">
                  <c:v>3.2836531467791641E-2</c:v>
                </c:pt>
                <c:pt idx="421" formatCode="0.0%">
                  <c:v>2.9468255847606928E-2</c:v>
                </c:pt>
                <c:pt idx="422" formatCode="0.0%">
                  <c:v>2.6375124534633754E-2</c:v>
                </c:pt>
                <c:pt idx="423" formatCode="0.0%">
                  <c:v>2.5204368582826486E-2</c:v>
                </c:pt>
                <c:pt idx="424" formatCode="0.0%">
                  <c:v>2.4801690846466995E-2</c:v>
                </c:pt>
                <c:pt idx="425" formatCode="0.0%">
                  <c:v>2.2331473461053131E-2</c:v>
                </c:pt>
                <c:pt idx="426" formatCode="0.0%">
                  <c:v>2.2401934653439648E-2</c:v>
                </c:pt>
                <c:pt idx="427" formatCode="0.0%">
                  <c:v>1.8803130831432702E-2</c:v>
                </c:pt>
                <c:pt idx="428" formatCode="0.0%">
                  <c:v>1.7262798281484582E-2</c:v>
                </c:pt>
                <c:pt idx="429" formatCode="0.0%">
                  <c:v>1.3181800610769567E-2</c:v>
                </c:pt>
                <c:pt idx="430" formatCode="0.0%">
                  <c:v>4.4276180698152867E-3</c:v>
                </c:pt>
                <c:pt idx="431" formatCode="0.0%">
                  <c:v>-4.857043995335153E-3</c:v>
                </c:pt>
                <c:pt idx="432" formatCode="0.0%">
                  <c:v>-1.0332906530089669E-2</c:v>
                </c:pt>
                <c:pt idx="433" formatCode="0.0%">
                  <c:v>-1.7072609706852093E-2</c:v>
                </c:pt>
                <c:pt idx="434" formatCode="0.0%">
                  <c:v>-2.1048329416572975E-2</c:v>
                </c:pt>
                <c:pt idx="435" formatCode="0.0%">
                  <c:v>-2.4520935929167376E-2</c:v>
                </c:pt>
                <c:pt idx="436" formatCode="0.0%">
                  <c:v>-2.4506995633298945E-2</c:v>
                </c:pt>
                <c:pt idx="437" formatCode="0.0%">
                  <c:v>-2.6499923668006686E-2</c:v>
                </c:pt>
                <c:pt idx="438" formatCode="0.0%">
                  <c:v>-2.372958950099191E-2</c:v>
                </c:pt>
                <c:pt idx="439" formatCode="0.0%">
                  <c:v>-1.8646891972678326E-2</c:v>
                </c:pt>
                <c:pt idx="440" formatCode="0.0%">
                  <c:v>-1.7580460501208539E-2</c:v>
                </c:pt>
                <c:pt idx="441" formatCode="0.0%">
                  <c:v>-1.3862393488490388E-2</c:v>
                </c:pt>
                <c:pt idx="442" formatCode="0.0%">
                  <c:v>-7.4107199897782694E-3</c:v>
                </c:pt>
                <c:pt idx="443" formatCode="0.0%">
                  <c:v>4.700458455674017E-3</c:v>
                </c:pt>
                <c:pt idx="444" formatCode="0.0%">
                  <c:v>1.5654716468503027E-2</c:v>
                </c:pt>
                <c:pt idx="445" formatCode="0.0%">
                  <c:v>2.4675628591487087E-2</c:v>
                </c:pt>
                <c:pt idx="446" formatCode="0.0%">
                  <c:v>3.131197161047905E-2</c:v>
                </c:pt>
                <c:pt idx="447" formatCode="0.0%">
                  <c:v>3.7038974627256138E-2</c:v>
                </c:pt>
                <c:pt idx="448" formatCode="0.0%">
                  <c:v>3.5080392566297691E-2</c:v>
                </c:pt>
                <c:pt idx="449" formatCode="0.0%">
                  <c:v>3.7310019471779032E-2</c:v>
                </c:pt>
                <c:pt idx="450" formatCode="0.0%">
                  <c:v>3.6172984238634909E-2</c:v>
                </c:pt>
                <c:pt idx="451" formatCode="0.0%">
                  <c:v>3.3064171192306091E-2</c:v>
                </c:pt>
                <c:pt idx="452" formatCode="0.0%">
                  <c:v>3.4495260786243431E-2</c:v>
                </c:pt>
                <c:pt idx="453" formatCode="0.0%">
                  <c:v>3.0577766314160426E-2</c:v>
                </c:pt>
                <c:pt idx="454" formatCode="0.0%">
                  <c:v>3.2889232155499881E-2</c:v>
                </c:pt>
                <c:pt idx="455" formatCode="0.0%">
                  <c:v>3.1159875411769233E-2</c:v>
                </c:pt>
                <c:pt idx="456" formatCode="0.0%">
                  <c:v>2.7858807943645481E-2</c:v>
                </c:pt>
                <c:pt idx="457" formatCode="0.0%">
                  <c:v>2.7557856272838022E-2</c:v>
                </c:pt>
                <c:pt idx="458" formatCode="0.0%">
                  <c:v>2.9640218601356239E-2</c:v>
                </c:pt>
                <c:pt idx="459" formatCode="0.0%">
                  <c:v>3.072188871512882E-2</c:v>
                </c:pt>
                <c:pt idx="460" formatCode="0.0%">
                  <c:v>3.5001008674601541E-2</c:v>
                </c:pt>
                <c:pt idx="461" formatCode="0.0%">
                  <c:v>3.9205805281193218E-2</c:v>
                </c:pt>
                <c:pt idx="462" formatCode="0.0%">
                  <c:v>4.1321482896903738E-2</c:v>
                </c:pt>
                <c:pt idx="463" formatCode="0.0%">
                  <c:v>4.2293987754692397E-2</c:v>
                </c:pt>
                <c:pt idx="464" formatCode="0.0%">
                  <c:v>4.5561508035848464E-2</c:v>
                </c:pt>
                <c:pt idx="465" formatCode="0.0%">
                  <c:v>4.8666641638823283E-2</c:v>
                </c:pt>
                <c:pt idx="466" formatCode="0.0%">
                  <c:v>4.9015453639082773E-2</c:v>
                </c:pt>
                <c:pt idx="467" formatCode="0.0%">
                  <c:v>4.9249204455051654E-2</c:v>
                </c:pt>
                <c:pt idx="468" formatCode="0.0%">
                  <c:v>4.8382699219234215E-2</c:v>
                </c:pt>
                <c:pt idx="469" formatCode="0.0%">
                  <c:v>4.8896132760408939E-2</c:v>
                </c:pt>
                <c:pt idx="470" formatCode="0.0%">
                  <c:v>4.9993242496099155E-2</c:v>
                </c:pt>
                <c:pt idx="471" formatCode="0.0%">
                  <c:v>5.4253132341425259E-2</c:v>
                </c:pt>
                <c:pt idx="472" formatCode="0.0%">
                  <c:v>5.385683656563689E-2</c:v>
                </c:pt>
                <c:pt idx="473" formatCode="0.0%">
                  <c:v>5.4092716516341843E-2</c:v>
                </c:pt>
                <c:pt idx="474" formatCode="0.0%">
                  <c:v>5.2756114638916385E-2</c:v>
                </c:pt>
                <c:pt idx="475" formatCode="0.0%">
                  <c:v>5.3060487511285004E-2</c:v>
                </c:pt>
                <c:pt idx="476" formatCode="0.0%">
                  <c:v>4.8951300100560369E-2</c:v>
                </c:pt>
                <c:pt idx="477" formatCode="0.0%">
                  <c:v>4.9594272076372237E-2</c:v>
                </c:pt>
                <c:pt idx="478" formatCode="0.0%">
                  <c:v>5.0111080750359305E-2</c:v>
                </c:pt>
                <c:pt idx="479" formatCode="0.0%">
                  <c:v>5.0479800971448885E-2</c:v>
                </c:pt>
                <c:pt idx="480" formatCode="0.0%">
                  <c:v>4.9814407641203928E-2</c:v>
                </c:pt>
                <c:pt idx="481" formatCode="0.0%">
                  <c:v>4.8347224184206894E-2</c:v>
                </c:pt>
                <c:pt idx="482" formatCode="0.0%">
                  <c:v>4.7027849286215728E-2</c:v>
                </c:pt>
                <c:pt idx="483" formatCode="0.0%">
                  <c:v>3.777767461293835E-2</c:v>
                </c:pt>
                <c:pt idx="484" formatCode="0.0%">
                  <c:v>3.7915130217665238E-2</c:v>
                </c:pt>
                <c:pt idx="485" formatCode="0.0%">
                  <c:v>3.6319723979298502E-2</c:v>
                </c:pt>
                <c:pt idx="486" formatCode="0.0%">
                  <c:v>3.4551167377643299E-2</c:v>
                </c:pt>
                <c:pt idx="487" formatCode="0.0%">
                  <c:v>3.2200541819553452E-2</c:v>
                </c:pt>
                <c:pt idx="488" formatCode="0.0%">
                  <c:v>3.0883007498202497E-2</c:v>
                </c:pt>
                <c:pt idx="489" formatCode="0.0%">
                  <c:v>2.8707535585974719E-2</c:v>
                </c:pt>
                <c:pt idx="490" formatCode="0.0%">
                  <c:v>2.4685771175798399E-2</c:v>
                </c:pt>
                <c:pt idx="491" formatCode="0.0%">
                  <c:v>2.2566566295632251E-2</c:v>
                </c:pt>
                <c:pt idx="492" formatCode="0.0%">
                  <c:v>2.2430411674623896E-2</c:v>
                </c:pt>
                <c:pt idx="493" formatCode="0.0%">
                  <c:v>2.0526640839930277E-2</c:v>
                </c:pt>
                <c:pt idx="494" formatCode="0.0%">
                  <c:v>1.6931347019971232E-2</c:v>
                </c:pt>
                <c:pt idx="495" formatCode="0.0%">
                  <c:v>1.6014851761969151E-2</c:v>
                </c:pt>
                <c:pt idx="496" formatCode="0.0%">
                  <c:v>7.0275868981723999E-3</c:v>
                </c:pt>
                <c:pt idx="497" formatCode="0.0%">
                  <c:v>-7.7684556310186892E-5</c:v>
                </c:pt>
                <c:pt idx="498" formatCode="0.0%">
                  <c:v>-4.1788133056962495E-3</c:v>
                </c:pt>
                <c:pt idx="499" formatCode="0.0%">
                  <c:v>-2.2259136212624542E-3</c:v>
                </c:pt>
                <c:pt idx="500" formatCode="0.0%">
                  <c:v>-1.2620811053173364E-3</c:v>
                </c:pt>
                <c:pt idx="501" formatCode="0.0%">
                  <c:v>9.9468396679958104E-5</c:v>
                </c:pt>
                <c:pt idx="502" formatCode="0.0%">
                  <c:v>1.9211023152594375E-3</c:v>
                </c:pt>
                <c:pt idx="503" formatCode="0.0%">
                  <c:v>2.9887947767779366E-3</c:v>
                </c:pt>
                <c:pt idx="504" formatCode="0.0%">
                  <c:v>2.5660792951542888E-3</c:v>
                </c:pt>
                <c:pt idx="505" formatCode="0.0%">
                  <c:v>2.4427010552028339E-3</c:v>
                </c:pt>
                <c:pt idx="506" formatCode="0.0%">
                  <c:v>2.373782886783804E-3</c:v>
                </c:pt>
                <c:pt idx="507" formatCode="0.0%">
                  <c:v>4.777157701240542E-3</c:v>
                </c:pt>
                <c:pt idx="508" formatCode="0.0%">
                  <c:v>9.688122096881191E-3</c:v>
                </c:pt>
                <c:pt idx="509" formatCode="0.0%">
                  <c:v>1.5416033118389461E-2</c:v>
                </c:pt>
                <c:pt idx="510" formatCode="0.0%">
                  <c:v>1.9601513802315118E-2</c:v>
                </c:pt>
                <c:pt idx="511" formatCode="0.0%">
                  <c:v>1.6270990799009954E-2</c:v>
                </c:pt>
                <c:pt idx="512" formatCode="0.0%">
                  <c:v>1.4011284404686686E-2</c:v>
                </c:pt>
                <c:pt idx="513" formatCode="0.0%">
                  <c:v>9.8353409216487275E-3</c:v>
                </c:pt>
                <c:pt idx="514" formatCode="0.0%">
                  <c:v>4.6723307657552393E-3</c:v>
                </c:pt>
                <c:pt idx="515" formatCode="0.0%">
                  <c:v>-5.2780312943268015E-4</c:v>
                </c:pt>
                <c:pt idx="516" formatCode="0.0%">
                  <c:v>-5.1409928267771576E-3</c:v>
                </c:pt>
                <c:pt idx="517" formatCode="0.0%">
                  <c:v>-5.9491795181384477E-3</c:v>
                </c:pt>
                <c:pt idx="518" formatCode="0.0%">
                  <c:v>-8.5078390527354442E-3</c:v>
                </c:pt>
                <c:pt idx="519" formatCode="0.0%">
                  <c:v>-1.2411949651085052E-2</c:v>
                </c:pt>
                <c:pt idx="520" formatCode="0.0%">
                  <c:v>-1.302357167893442E-2</c:v>
                </c:pt>
                <c:pt idx="521" formatCode="0.0%">
                  <c:v>-1.7761503989507044E-2</c:v>
                </c:pt>
                <c:pt idx="522" formatCode="0.0%">
                  <c:v>-2.2707175685855008E-2</c:v>
                </c:pt>
                <c:pt idx="523" formatCode="0.0%">
                  <c:v>-2.4048490143613876E-2</c:v>
                </c:pt>
                <c:pt idx="524" formatCode="0.0%">
                  <c:v>-2.5077341845491263E-2</c:v>
                </c:pt>
                <c:pt idx="525" formatCode="0.0%">
                  <c:v>-2.7062814620267051E-2</c:v>
                </c:pt>
                <c:pt idx="526" formatCode="0.0%">
                  <c:v>-2.6159634094174655E-2</c:v>
                </c:pt>
                <c:pt idx="527" formatCode="0.0%">
                  <c:v>-2.3367621981407072E-2</c:v>
                </c:pt>
                <c:pt idx="528" formatCode="0.0%">
                  <c:v>-1.7390824269861382E-2</c:v>
                </c:pt>
                <c:pt idx="529" formatCode="0.0%">
                  <c:v>-1.8175192959597242E-2</c:v>
                </c:pt>
                <c:pt idx="530" formatCode="0.0%">
                  <c:v>-1.4861667072118889E-2</c:v>
                </c:pt>
                <c:pt idx="531" formatCode="0.0%">
                  <c:v>-8.7188019966721875E-3</c:v>
                </c:pt>
                <c:pt idx="532" formatCode="0.0%">
                  <c:v>-5.1383355344202242E-3</c:v>
                </c:pt>
                <c:pt idx="533" formatCode="0.0%">
                  <c:v>1.7359372391920758E-3</c:v>
                </c:pt>
                <c:pt idx="534" formatCode="0.0%">
                  <c:v>1.023223601166201E-2</c:v>
                </c:pt>
                <c:pt idx="535" formatCode="0.0%">
                  <c:v>8.5717802670008947E-3</c:v>
                </c:pt>
                <c:pt idx="536" formatCode="0.0%">
                  <c:v>2.3143424195194218E-2</c:v>
                </c:pt>
                <c:pt idx="537" formatCode="0.0%">
                  <c:v>2.9390261734171697E-2</c:v>
                </c:pt>
                <c:pt idx="538" formatCode="0.0%">
                  <c:v>3.4791521185772556E-2</c:v>
                </c:pt>
                <c:pt idx="539" formatCode="0.0%">
                  <c:v>3.8965427898750793E-2</c:v>
                </c:pt>
                <c:pt idx="540" formatCode="0.0%">
                  <c:v>4.1386672659849522E-2</c:v>
                </c:pt>
                <c:pt idx="541" formatCode="0.0%">
                  <c:v>4.7684919644162438E-2</c:v>
                </c:pt>
                <c:pt idx="542" formatCode="0.0%">
                  <c:v>4.8703558199573393E-2</c:v>
                </c:pt>
                <c:pt idx="543" formatCode="0.0%">
                  <c:v>4.9550154424600423E-2</c:v>
                </c:pt>
                <c:pt idx="544" formatCode="0.0%">
                  <c:v>4.9685422337245155E-2</c:v>
                </c:pt>
                <c:pt idx="545" formatCode="0.0%">
                  <c:v>4.95217782517412E-2</c:v>
                </c:pt>
                <c:pt idx="546" formatCode="0.0%">
                  <c:v>4.8121897011178971E-2</c:v>
                </c:pt>
                <c:pt idx="547" formatCode="0.0%">
                  <c:v>5.4399804724339473E-2</c:v>
                </c:pt>
                <c:pt idx="548" formatCode="0.0%">
                  <c:v>4.4900106304864851E-2</c:v>
                </c:pt>
                <c:pt idx="549" formatCode="0.0%">
                  <c:v>4.4897290209790164E-2</c:v>
                </c:pt>
                <c:pt idx="550" formatCode="0.0%">
                  <c:v>4.470204081632656E-2</c:v>
                </c:pt>
                <c:pt idx="551" formatCode="0.0%">
                  <c:v>4.2036213813292811E-2</c:v>
                </c:pt>
                <c:pt idx="552" formatCode="0.0%">
                  <c:v>3.9914538215014117E-2</c:v>
                </c:pt>
                <c:pt idx="553" formatCode="0.0%">
                  <c:v>3.5917859098081761E-2</c:v>
                </c:pt>
                <c:pt idx="554" formatCode="0.0%">
                  <c:v>3.6530413469051393E-2</c:v>
                </c:pt>
                <c:pt idx="555" formatCode="0.0%">
                  <c:v>3.4608495394063521E-2</c:v>
                </c:pt>
                <c:pt idx="556" formatCode="0.0%">
                  <c:v>3.4155880039958397E-2</c:v>
                </c:pt>
                <c:pt idx="557" formatCode="0.0%">
                  <c:v>3.1541400734554692E-2</c:v>
                </c:pt>
                <c:pt idx="558" formatCode="0.0%">
                  <c:v>3.016172762662328E-2</c:v>
                </c:pt>
                <c:pt idx="559" formatCode="0.0%">
                  <c:v>2.9547941745938111E-2</c:v>
                </c:pt>
                <c:pt idx="560" formatCode="0.0%">
                  <c:v>2.8328998154052654E-2</c:v>
                </c:pt>
                <c:pt idx="561" formatCode="0.0%">
                  <c:v>2.7230233506572166E-2</c:v>
                </c:pt>
                <c:pt idx="562" formatCode="0.0%">
                  <c:v>2.5640224208705709E-2</c:v>
                </c:pt>
                <c:pt idx="563" formatCode="0.0%">
                  <c:v>2.6033483513167699E-2</c:v>
                </c:pt>
                <c:pt idx="564" formatCode="0.0%">
                  <c:v>2.4488440625908048E-2</c:v>
                </c:pt>
                <c:pt idx="565" formatCode="0.0%">
                  <c:v>2.4289400329523536E-2</c:v>
                </c:pt>
                <c:pt idx="566" formatCode="0.0%">
                  <c:v>2.1602197393692846E-2</c:v>
                </c:pt>
                <c:pt idx="567" formatCode="0.0%">
                  <c:v>2.1465817514787933E-2</c:v>
                </c:pt>
                <c:pt idx="568" formatCode="0.0%">
                  <c:v>1.9894771456757665E-2</c:v>
                </c:pt>
                <c:pt idx="569" formatCode="0.0%">
                  <c:v>1.7402189638719978E-2</c:v>
                </c:pt>
                <c:pt idx="570" formatCode="0.0%">
                  <c:v>1.868957889562517E-2</c:v>
                </c:pt>
                <c:pt idx="571" formatCode="0.0%">
                  <c:v>1.7865903515944304E-2</c:v>
                </c:pt>
                <c:pt idx="572" formatCode="0.0%">
                  <c:v>1.9266663266867212E-2</c:v>
                </c:pt>
                <c:pt idx="573" formatCode="0.0%">
                  <c:v>1.9219610517850372E-2</c:v>
                </c:pt>
                <c:pt idx="574" formatCode="0.0%">
                  <c:v>1.8944973233241624E-2</c:v>
                </c:pt>
                <c:pt idx="575" formatCode="0.0%">
                  <c:v>1.9268018132219122E-2</c:v>
                </c:pt>
                <c:pt idx="576" formatCode="0.0%">
                  <c:v>1.9709921808532149E-2</c:v>
                </c:pt>
                <c:pt idx="577" formatCode="0.0%">
                  <c:v>2.0961688265703549E-2</c:v>
                </c:pt>
                <c:pt idx="578" formatCode="0.0%">
                  <c:v>2.2540279378171268E-2</c:v>
                </c:pt>
                <c:pt idx="579" formatCode="0.0%">
                  <c:v>2.3990879833738488E-2</c:v>
                </c:pt>
                <c:pt idx="580" formatCode="0.0%">
                  <c:v>2.4987909076253478E-2</c:v>
                </c:pt>
                <c:pt idx="581" formatCode="0.0%">
                  <c:v>2.7683929201754776E-2</c:v>
                </c:pt>
                <c:pt idx="582" formatCode="0.0%">
                  <c:v>2.7886964301870876E-2</c:v>
                </c:pt>
                <c:pt idx="583" formatCode="0.0%">
                  <c:v>2.8437161103747499E-2</c:v>
                </c:pt>
                <c:pt idx="584" formatCode="0.0%">
                  <c:v>2.7147917625632845E-2</c:v>
                </c:pt>
                <c:pt idx="585" formatCode="0.0%">
                  <c:v>3.0133538418513517E-2</c:v>
                </c:pt>
                <c:pt idx="586" formatCode="0.0%">
                  <c:v>3.0545918570801911E-2</c:v>
                </c:pt>
                <c:pt idx="587" formatCode="0.0%">
                  <c:v>3.1360375687749409E-2</c:v>
                </c:pt>
                <c:pt idx="588" formatCode="0.0%">
                  <c:v>3.0542919009118208E-2</c:v>
                </c:pt>
                <c:pt idx="589" formatCode="0.0%">
                  <c:v>3.2649946987187706E-2</c:v>
                </c:pt>
                <c:pt idx="590" formatCode="0.0%">
                  <c:v>3.2867423194021583E-2</c:v>
                </c:pt>
                <c:pt idx="591" formatCode="0.0%">
                  <c:v>3.1852530566803594E-2</c:v>
                </c:pt>
                <c:pt idx="592" formatCode="0.0%">
                  <c:v>3.1790657439446424E-2</c:v>
                </c:pt>
                <c:pt idx="593" formatCode="0.0%">
                  <c:v>3.3621197252208024E-2</c:v>
                </c:pt>
                <c:pt idx="594" formatCode="0.0%">
                  <c:v>3.2304126282433732E-2</c:v>
                </c:pt>
                <c:pt idx="595" formatCode="0.0%">
                  <c:v>3.1771138449521619E-2</c:v>
                </c:pt>
                <c:pt idx="596" formatCode="0.0%">
                  <c:v>3.2791995869338564E-2</c:v>
                </c:pt>
                <c:pt idx="597" formatCode="0.0%">
                  <c:v>3.0425255482945168E-2</c:v>
                </c:pt>
                <c:pt idx="598" formatCode="0.0%">
                  <c:v>3.1391479317416815E-2</c:v>
                </c:pt>
                <c:pt idx="599" formatCode="0.0%">
                  <c:v>3.1226787316348537E-2</c:v>
                </c:pt>
                <c:pt idx="600" formatCode="0.0%">
                  <c:v>3.2847242971287605E-2</c:v>
                </c:pt>
                <c:pt idx="601" formatCode="0.0%">
                  <c:v>3.0830790488801885E-2</c:v>
                </c:pt>
                <c:pt idx="602" formatCode="0.0%">
                  <c:v>2.9974447070983512E-2</c:v>
                </c:pt>
                <c:pt idx="603" formatCode="0.0%">
                  <c:v>2.9207882977504429E-2</c:v>
                </c:pt>
                <c:pt idx="604" formatCode="0.0%">
                  <c:v>2.8114936834282789E-2</c:v>
                </c:pt>
                <c:pt idx="605" formatCode="0.0%">
                  <c:v>2.5644190418320223E-2</c:v>
                </c:pt>
                <c:pt idx="606" formatCode="0.0%">
                  <c:v>2.3865466603505414E-2</c:v>
                </c:pt>
                <c:pt idx="607" formatCode="0.0%">
                  <c:v>2.3146658591517211E-2</c:v>
                </c:pt>
                <c:pt idx="608" formatCode="0.0%">
                  <c:v>2.2223689547508307E-2</c:v>
                </c:pt>
                <c:pt idx="609" formatCode="0.0%">
                  <c:v>2.0700816741314965E-2</c:v>
                </c:pt>
                <c:pt idx="610" formatCode="0.0%">
                  <c:v>2.0024949116932644E-2</c:v>
                </c:pt>
                <c:pt idx="611" formatCode="0.0%">
                  <c:v>1.8129431794795092E-2</c:v>
                </c:pt>
                <c:pt idx="612" formatCode="0.0%">
                  <c:v>1.8924795401312089E-2</c:v>
                </c:pt>
                <c:pt idx="613" formatCode="0.0%">
                  <c:v>1.8663836838038961E-2</c:v>
                </c:pt>
                <c:pt idx="614" formatCode="0.0%">
                  <c:v>1.8732403527192742E-2</c:v>
                </c:pt>
                <c:pt idx="615" formatCode="0.0%">
                  <c:v>1.7441159280459306E-2</c:v>
                </c:pt>
                <c:pt idx="616" formatCode="0.0%">
                  <c:v>1.7801377035204347E-2</c:v>
                </c:pt>
                <c:pt idx="617" formatCode="0.0%">
                  <c:v>1.6940209392096506E-2</c:v>
                </c:pt>
                <c:pt idx="618" formatCode="0.0%">
                  <c:v>1.622111798943271E-2</c:v>
                </c:pt>
                <c:pt idx="619" formatCode="0.0%">
                  <c:v>1.3780984091749993E-2</c:v>
                </c:pt>
                <c:pt idx="620" formatCode="0.0%">
                  <c:v>1.0621118585573353E-2</c:v>
                </c:pt>
                <c:pt idx="621" formatCode="0.0%">
                  <c:v>8.2783288469339134E-3</c:v>
                </c:pt>
                <c:pt idx="622" formatCode="0.0%">
                  <c:v>4.3033691334413149E-3</c:v>
                </c:pt>
                <c:pt idx="623" formatCode="0.0%">
                  <c:v>3.0504612444410828E-3</c:v>
                </c:pt>
                <c:pt idx="624" formatCode="0.0%">
                  <c:v>-1.2638635760012784E-3</c:v>
                </c:pt>
                <c:pt idx="625" formatCode="0.0%">
                  <c:v>-6.4058045178740919E-3</c:v>
                </c:pt>
                <c:pt idx="626" formatCode="0.0%">
                  <c:v>-9.7412369911616947E-3</c:v>
                </c:pt>
                <c:pt idx="627" formatCode="0.0%">
                  <c:v>-1.2026880396823203E-2</c:v>
                </c:pt>
                <c:pt idx="628" formatCode="0.0%">
                  <c:v>-1.4421763752572092E-2</c:v>
                </c:pt>
                <c:pt idx="629" formatCode="0.0%">
                  <c:v>-1.3827066095014384E-2</c:v>
                </c:pt>
                <c:pt idx="630" formatCode="0.0%">
                  <c:v>-1.39498461146218E-2</c:v>
                </c:pt>
                <c:pt idx="631" formatCode="0.0%">
                  <c:v>-1.1933217772101101E-2</c:v>
                </c:pt>
                <c:pt idx="632" formatCode="0.0%">
                  <c:v>-1.0838203067932817E-2</c:v>
                </c:pt>
                <c:pt idx="633" formatCode="0.0%">
                  <c:v>-9.2526560242836009E-3</c:v>
                </c:pt>
                <c:pt idx="634" formatCode="0.0%">
                  <c:v>-8.4233656839406423E-3</c:v>
                </c:pt>
                <c:pt idx="635" formatCode="0.0%">
                  <c:v>-7.6762421222336119E-3</c:v>
                </c:pt>
                <c:pt idx="636" formatCode="0.0%">
                  <c:v>-6.2722946144464498E-3</c:v>
                </c:pt>
                <c:pt idx="637" formatCode="0.0%">
                  <c:v>-3.8535468265720185E-3</c:v>
                </c:pt>
                <c:pt idx="638" formatCode="0.0%">
                  <c:v>-1.9158323278284373E-3</c:v>
                </c:pt>
                <c:pt idx="639" formatCode="0.0%">
                  <c:v>1.5043561724747967E-3</c:v>
                </c:pt>
                <c:pt idx="640" formatCode="0.0%">
                  <c:v>3.6766743648961597E-3</c:v>
                </c:pt>
                <c:pt idx="641" formatCode="0.0%">
                  <c:v>3.4983108419945896E-3</c:v>
                </c:pt>
                <c:pt idx="642" formatCode="0.0%">
                  <c:v>4.7003416751316696E-3</c:v>
                </c:pt>
                <c:pt idx="643" formatCode="0.0%">
                  <c:v>5.7339661317428181E-3</c:v>
                </c:pt>
                <c:pt idx="644" formatCode="0.0%">
                  <c:v>5.7323253302317134E-3</c:v>
                </c:pt>
                <c:pt idx="645" formatCode="0.0%">
                  <c:v>7.1334969823368954E-3</c:v>
                </c:pt>
                <c:pt idx="646" formatCode="0.0%">
                  <c:v>9.048938134810669E-3</c:v>
                </c:pt>
                <c:pt idx="647" formatCode="0.0%">
                  <c:v>1.0800332317917549E-2</c:v>
                </c:pt>
                <c:pt idx="648" formatCode="0.0%">
                  <c:v>1.3177443317615056E-2</c:v>
                </c:pt>
                <c:pt idx="649" formatCode="0.0%">
                  <c:v>1.599084127335848E-2</c:v>
                </c:pt>
                <c:pt idx="650" formatCode="0.0%">
                  <c:v>1.5051540683456155E-2</c:v>
                </c:pt>
                <c:pt idx="651" formatCode="0.0%">
                  <c:v>1.6403262221812653E-2</c:v>
                </c:pt>
                <c:pt idx="652" formatCode="0.0%">
                  <c:v>1.7690155364111559E-2</c:v>
                </c:pt>
                <c:pt idx="653" formatCode="0.0%">
                  <c:v>1.8709125527746284E-2</c:v>
                </c:pt>
                <c:pt idx="654" formatCode="0.0%">
                  <c:v>2.0781441005891521E-2</c:v>
                </c:pt>
                <c:pt idx="655" formatCode="0.0%">
                  <c:v>2.0987302957134801E-2</c:v>
                </c:pt>
                <c:pt idx="656" formatCode="0.0%">
                  <c:v>2.2945463223011497E-2</c:v>
                </c:pt>
                <c:pt idx="657" formatCode="0.0%">
                  <c:v>2.3814541622760865E-2</c:v>
                </c:pt>
                <c:pt idx="658" formatCode="0.0%">
                  <c:v>2.4798682284040918E-2</c:v>
                </c:pt>
                <c:pt idx="659" formatCode="0.0%">
                  <c:v>2.5789954337899434E-2</c:v>
                </c:pt>
                <c:pt idx="660" formatCode="0.0%">
                  <c:v>2.5529395691971324E-2</c:v>
                </c:pt>
                <c:pt idx="661" formatCode="0.0%">
                  <c:v>2.485369488568212E-2</c:v>
                </c:pt>
                <c:pt idx="662" formatCode="0.0%">
                  <c:v>2.9529420321477984E-2</c:v>
                </c:pt>
                <c:pt idx="663" formatCode="0.0%">
                  <c:v>2.9847227888843531E-2</c:v>
                </c:pt>
                <c:pt idx="664" formatCode="0.0%">
                  <c:v>3.0324681197431591E-2</c:v>
                </c:pt>
                <c:pt idx="665" formatCode="0.0%">
                  <c:v>3.1476013760598054E-2</c:v>
                </c:pt>
                <c:pt idx="666" formatCode="0.0%">
                  <c:v>3.1937691338015384E-2</c:v>
                </c:pt>
                <c:pt idx="667" formatCode="0.0%">
                  <c:v>3.3180767743617778E-2</c:v>
                </c:pt>
                <c:pt idx="668" formatCode="0.0%">
                  <c:v>3.4085811186677972E-2</c:v>
                </c:pt>
                <c:pt idx="669" formatCode="0.0%">
                  <c:v>3.332915674727488E-2</c:v>
                </c:pt>
                <c:pt idx="670" formatCode="0.0%">
                  <c:v>3.4672738637378409E-2</c:v>
                </c:pt>
                <c:pt idx="671" formatCode="0.0%">
                  <c:v>3.4293650511021623E-2</c:v>
                </c:pt>
                <c:pt idx="672" formatCode="0.0%">
                  <c:v>3.4689781346027404E-2</c:v>
                </c:pt>
                <c:pt idx="673" formatCode="0.0%">
                  <c:v>3.4705042605449599E-2</c:v>
                </c:pt>
                <c:pt idx="674" formatCode="0.0%">
                  <c:v>3.2382550335570359E-2</c:v>
                </c:pt>
                <c:pt idx="675" formatCode="0.0%">
                  <c:v>3.0619701198200566E-2</c:v>
                </c:pt>
                <c:pt idx="676" formatCode="0.0%">
                  <c:v>2.7448364246025925E-2</c:v>
                </c:pt>
                <c:pt idx="677" formatCode="0.0%">
                  <c:v>2.669012666649162E-2</c:v>
                </c:pt>
                <c:pt idx="678" formatCode="0.0%">
                  <c:v>2.4169553343164063E-2</c:v>
                </c:pt>
                <c:pt idx="679" formatCode="0.0%">
                  <c:v>2.3847030870590702E-2</c:v>
                </c:pt>
                <c:pt idx="680" formatCode="0.0%">
                  <c:v>2.2793332928427112E-2</c:v>
                </c:pt>
                <c:pt idx="681" formatCode="0.0%">
                  <c:v>2.2267837655251199E-2</c:v>
                </c:pt>
                <c:pt idx="682" formatCode="0.0%">
                  <c:v>1.9806167096735328E-2</c:v>
                </c:pt>
                <c:pt idx="683" formatCode="0.0%">
                  <c:v>1.849779644677052E-2</c:v>
                </c:pt>
                <c:pt idx="684" formatCode="0.0%">
                  <c:v>1.5570280848726137E-2</c:v>
                </c:pt>
                <c:pt idx="685" formatCode="0.0%">
                  <c:v>1.7490337895160746E-2</c:v>
                </c:pt>
                <c:pt idx="686" formatCode="0.0%">
                  <c:v>1.7817581496403223E-2</c:v>
                </c:pt>
                <c:pt idx="687" formatCode="0.0%">
                  <c:v>1.7861871609789359E-2</c:v>
                </c:pt>
                <c:pt idx="688" formatCode="0.0%">
                  <c:v>2.0837249038872185E-2</c:v>
                </c:pt>
                <c:pt idx="689" formatCode="0.0%">
                  <c:v>2.1178998345923628E-2</c:v>
                </c:pt>
                <c:pt idx="690" formatCode="0.0%">
                  <c:v>2.2483109978956639E-2</c:v>
                </c:pt>
                <c:pt idx="691" formatCode="0.0%">
                  <c:v>2.1778491826690116E-2</c:v>
                </c:pt>
                <c:pt idx="692" formatCode="0.0%">
                  <c:v>2.139463861554125E-2</c:v>
                </c:pt>
                <c:pt idx="693" formatCode="0.0%">
                  <c:v>2.2316549322624057E-2</c:v>
                </c:pt>
                <c:pt idx="694" formatCode="0.0%">
                  <c:v>2.3534290163157445E-2</c:v>
                </c:pt>
                <c:pt idx="695" formatCode="0.0%">
                  <c:v>2.383266427213182E-2</c:v>
                </c:pt>
                <c:pt idx="696" formatCode="0.0%">
                  <c:v>2.5735729136733276E-2</c:v>
                </c:pt>
                <c:pt idx="697" formatCode="0.0%">
                  <c:v>2.4769653174322448E-2</c:v>
                </c:pt>
                <c:pt idx="698" formatCode="0.0%">
                  <c:v>2.5203798638541164E-2</c:v>
                </c:pt>
                <c:pt idx="699" formatCode="0.0%">
                  <c:v>2.6251300815737455E-2</c:v>
                </c:pt>
                <c:pt idx="700" formatCode="0.0%">
                  <c:v>2.5625789821657197E-2</c:v>
                </c:pt>
                <c:pt idx="701" formatCode="0.0%">
                  <c:v>2.5432078149786985E-2</c:v>
                </c:pt>
                <c:pt idx="702" formatCode="0.0%">
                  <c:v>2.5796560458605455E-2</c:v>
                </c:pt>
                <c:pt idx="703" formatCode="0.0%">
                  <c:v>2.4051380604154682E-2</c:v>
                </c:pt>
                <c:pt idx="704" formatCode="0.0%">
                  <c:v>2.6369993853922802E-2</c:v>
                </c:pt>
                <c:pt idx="705" formatCode="0.0%">
                  <c:v>2.7017395556218515E-2</c:v>
                </c:pt>
                <c:pt idx="706" formatCode="0.0%">
                  <c:v>2.7127136230973292E-2</c:v>
                </c:pt>
                <c:pt idx="707" formatCode="0.0%">
                  <c:v>2.8115068719303249E-2</c:v>
                </c:pt>
                <c:pt idx="708" formatCode="0.0%">
                  <c:v>2.8427115348170329E-2</c:v>
                </c:pt>
                <c:pt idx="709" formatCode="0.0%">
                  <c:v>2.7474830491062363E-2</c:v>
                </c:pt>
                <c:pt idx="710" formatCode="0.0%">
                  <c:v>2.6026936854962379E-2</c:v>
                </c:pt>
                <c:pt idx="711" formatCode="0.0%">
                  <c:v>2.5849661443851923E-2</c:v>
                </c:pt>
                <c:pt idx="712" formatCode="0.0%">
                  <c:v>2.6886765509869459E-2</c:v>
                </c:pt>
                <c:pt idx="713" formatCode="0.0%">
                  <c:v>2.6551915059927156E-2</c:v>
                </c:pt>
                <c:pt idx="714" formatCode="0.0%">
                  <c:v>2.5155955552667475E-2</c:v>
                </c:pt>
                <c:pt idx="715" formatCode="0.0%">
                  <c:v>2.8068436616514481E-2</c:v>
                </c:pt>
                <c:pt idx="716" formatCode="0.0%">
                  <c:v>2.5635838384165277E-2</c:v>
                </c:pt>
                <c:pt idx="717" formatCode="0.0%">
                  <c:v>2.4426458365275128E-2</c:v>
                </c:pt>
                <c:pt idx="718" formatCode="0.0%">
                  <c:v>2.4108508411816887E-2</c:v>
                </c:pt>
                <c:pt idx="719" formatCode="0.0%">
                  <c:v>2.4463874236256622E-2</c:v>
                </c:pt>
                <c:pt idx="720" formatCode="0.0%">
                  <c:v>2.3162651326384287E-2</c:v>
                </c:pt>
                <c:pt idx="721" formatCode="0.0%">
                  <c:v>2.4796429314178692E-2</c:v>
                </c:pt>
                <c:pt idx="722" formatCode="0.0%">
                  <c:v>2.4519829983062236E-2</c:v>
                </c:pt>
                <c:pt idx="723" formatCode="0.0%">
                  <c:v>2.5110606241779188E-2</c:v>
                </c:pt>
                <c:pt idx="724" formatCode="0.0%">
                  <c:v>2.3552596030068429E-2</c:v>
                </c:pt>
                <c:pt idx="725" formatCode="0.0%">
                  <c:v>2.3882230700286389E-2</c:v>
                </c:pt>
                <c:pt idx="726" formatCode="0.0%">
                  <c:v>2.5465695790316101E-2</c:v>
                </c:pt>
                <c:pt idx="727" formatCode="0.0%">
                  <c:v>2.3880455482943042E-2</c:v>
                </c:pt>
                <c:pt idx="728" formatCode="0.0%">
                  <c:v>2.3953607637382079E-2</c:v>
                </c:pt>
                <c:pt idx="729" formatCode="0.0%">
                  <c:v>2.5435210712879019E-2</c:v>
                </c:pt>
                <c:pt idx="730" formatCode="0.0%">
                  <c:v>2.5482413047750008E-2</c:v>
                </c:pt>
                <c:pt idx="731" formatCode="0.0%">
                  <c:v>2.4945532061630971E-2</c:v>
                </c:pt>
                <c:pt idx="732" formatCode="0.0%">
                  <c:v>2.5880160370857608E-2</c:v>
                </c:pt>
                <c:pt idx="733" formatCode="0.0%">
                  <c:v>2.3431524063753706E-2</c:v>
                </c:pt>
                <c:pt idx="734" formatCode="0.0%">
                  <c:v>2.628808497032753E-2</c:v>
                </c:pt>
                <c:pt idx="735" formatCode="0.0%">
                  <c:v>2.556864574827955E-2</c:v>
                </c:pt>
                <c:pt idx="736" formatCode="0.0%">
                  <c:v>2.5588075459979764E-2</c:v>
                </c:pt>
                <c:pt idx="737" formatCode="0.0%">
                  <c:v>2.3023054040654412E-2</c:v>
                </c:pt>
                <c:pt idx="738" formatCode="0.0%">
                  <c:v>2.1673118379267997E-2</c:v>
                </c:pt>
                <c:pt idx="739" formatCode="0.0%">
                  <c:v>2.054503777909833E-2</c:v>
                </c:pt>
                <c:pt idx="740" formatCode="0.0%">
                  <c:v>1.984882224670792E-2</c:v>
                </c:pt>
                <c:pt idx="741" formatCode="0.0%">
                  <c:v>1.6692400463976576E-2</c:v>
                </c:pt>
                <c:pt idx="742" formatCode="0.0%">
                  <c:v>1.5988717453455648E-2</c:v>
                </c:pt>
                <c:pt idx="743" formatCode="0.0%">
                  <c:v>1.4811019949380944E-2</c:v>
                </c:pt>
                <c:pt idx="744" formatCode="0.0%">
                  <c:v>1.2899877107679592E-2</c:v>
                </c:pt>
                <c:pt idx="745" formatCode="0.0%">
                  <c:v>1.2705918242831071E-2</c:v>
                </c:pt>
                <c:pt idx="746" formatCode="0.0%">
                  <c:v>8.7155405610772618E-3</c:v>
                </c:pt>
                <c:pt idx="747" formatCode="0.0%">
                  <c:v>4.3371776498866144E-3</c:v>
                </c:pt>
                <c:pt idx="748" formatCode="0.0%">
                  <c:v>2.3087520627373959E-3</c:v>
                </c:pt>
                <c:pt idx="749" formatCode="0.0%">
                  <c:v>1.7870664849310991E-3</c:v>
                </c:pt>
                <c:pt idx="750" formatCode="0.0%">
                  <c:v>-4.1594821066637255E-4</c:v>
                </c:pt>
                <c:pt idx="751" formatCode="0.0%">
                  <c:v>-1.5654422941669965E-3</c:v>
                </c:pt>
                <c:pt idx="752" formatCode="0.0%">
                  <c:v>-4.4727517245026771E-3</c:v>
                </c:pt>
                <c:pt idx="753" formatCode="0.0%">
                  <c:v>-6.800048355899424E-3</c:v>
                </c:pt>
                <c:pt idx="754" formatCode="0.0%">
                  <c:v>-1.0652342836450335E-2</c:v>
                </c:pt>
                <c:pt idx="755" formatCode="0.0%">
                  <c:v>-1.3065296342621213E-2</c:v>
                </c:pt>
                <c:pt idx="756" formatCode="0.0%">
                  <c:v>-1.3911182450508264E-2</c:v>
                </c:pt>
                <c:pt idx="757" formatCode="0.0%">
                  <c:v>-1.5468498185049584E-2</c:v>
                </c:pt>
                <c:pt idx="758" formatCode="0.0%">
                  <c:v>-1.5299319779135345E-2</c:v>
                </c:pt>
                <c:pt idx="759" formatCode="0.0%">
                  <c:v>-1.388396059038921E-2</c:v>
                </c:pt>
                <c:pt idx="760" formatCode="0.0%">
                  <c:v>-1.3435439653805226E-2</c:v>
                </c:pt>
                <c:pt idx="761" formatCode="0.0%">
                  <c:v>-1.2199915341355783E-2</c:v>
                </c:pt>
                <c:pt idx="762" formatCode="0.0%">
                  <c:v>-1.2014556679503352E-2</c:v>
                </c:pt>
                <c:pt idx="763" formatCode="0.0%">
                  <c:v>-1.0884384657334989E-2</c:v>
                </c:pt>
                <c:pt idx="764" formatCode="0.0%">
                  <c:v>-9.6156035365992931E-3</c:v>
                </c:pt>
                <c:pt idx="765" formatCode="0.0%">
                  <c:v>-6.3216991753644036E-3</c:v>
                </c:pt>
                <c:pt idx="766" formatCode="0.0%">
                  <c:v>-3.9956992855019191E-3</c:v>
                </c:pt>
                <c:pt idx="767" formatCode="0.0%">
                  <c:v>-3.9317779270751085E-3</c:v>
                </c:pt>
                <c:pt idx="768" formatCode="0.0%">
                  <c:v>-2.0863105928026204E-3</c:v>
                </c:pt>
                <c:pt idx="769" formatCode="0.0%">
                  <c:v>-2.2106293791879228E-3</c:v>
                </c:pt>
                <c:pt idx="770" formatCode="0.0%">
                  <c:v>-3.733170134638919E-3</c:v>
                </c:pt>
                <c:pt idx="771" formatCode="0.0%">
                  <c:v>-3.3686531512219231E-3</c:v>
                </c:pt>
                <c:pt idx="772" formatCode="0.0%">
                  <c:v>-3.3376201849469878E-3</c:v>
                </c:pt>
                <c:pt idx="773" formatCode="0.0%">
                  <c:v>-3.7495600006122176E-3</c:v>
                </c:pt>
                <c:pt idx="774" formatCode="0.0%">
                  <c:v>-3.0707967990197815E-3</c:v>
                </c:pt>
                <c:pt idx="775" formatCode="0.0%">
                  <c:v>-3.3234548615099779E-3</c:v>
                </c:pt>
                <c:pt idx="776" formatCode="0.0%">
                  <c:v>-1.8850863614767732E-3</c:v>
                </c:pt>
                <c:pt idx="777" formatCode="0.0%">
                  <c:v>-1.3933441024031046E-3</c:v>
                </c:pt>
                <c:pt idx="778" formatCode="0.0%">
                  <c:v>-1.0335561220974343E-3</c:v>
                </c:pt>
                <c:pt idx="779" formatCode="0.0%">
                  <c:v>9.5808199648961256E-4</c:v>
                </c:pt>
                <c:pt idx="780" formatCode="0.0%">
                  <c:v>1.4244141522439246E-3</c:v>
                </c:pt>
                <c:pt idx="781" formatCode="0.0%">
                  <c:v>2.9054836211985791E-3</c:v>
                </c:pt>
                <c:pt idx="782" formatCode="0.0%">
                  <c:v>6.9644941335462729E-3</c:v>
                </c:pt>
                <c:pt idx="783" formatCode="0.0%">
                  <c:v>9.4717920353981633E-3</c:v>
                </c:pt>
                <c:pt idx="784" formatCode="0.0%">
                  <c:v>1.149804909521035E-2</c:v>
                </c:pt>
                <c:pt idx="785" formatCode="0.0%">
                  <c:v>1.2266498709598173E-2</c:v>
                </c:pt>
                <c:pt idx="786" formatCode="0.0%">
                  <c:v>1.2797271554108036E-2</c:v>
                </c:pt>
                <c:pt idx="787" formatCode="0.0%">
                  <c:v>1.3699261638225879E-2</c:v>
                </c:pt>
                <c:pt idx="788" formatCode="0.0%">
                  <c:v>1.4057365721831472E-2</c:v>
                </c:pt>
                <c:pt idx="789" formatCode="0.0%">
                  <c:v>1.5302171896442118E-2</c:v>
                </c:pt>
                <c:pt idx="790" formatCode="0.0%">
                  <c:v>1.5534709768397104E-2</c:v>
                </c:pt>
                <c:pt idx="791" formatCode="0.0%">
                  <c:v>1.5613274729313842E-2</c:v>
                </c:pt>
                <c:pt idx="792" formatCode="0.0%">
                  <c:v>1.5393909731887589E-2</c:v>
                </c:pt>
                <c:pt idx="793" formatCode="0.0%">
                  <c:v>1.6900827078014435E-2</c:v>
                </c:pt>
                <c:pt idx="794" formatCode="0.0%">
                  <c:v>1.5365375670090442E-2</c:v>
                </c:pt>
                <c:pt idx="795" formatCode="0.0%">
                  <c:v>1.6026299568522751E-2</c:v>
                </c:pt>
                <c:pt idx="796" formatCode="0.0%">
                  <c:v>1.5141275542359889E-2</c:v>
                </c:pt>
                <c:pt idx="797" formatCode="0.0%">
                  <c:v>1.6313956400002994E-2</c:v>
                </c:pt>
                <c:pt idx="798" formatCode="0.0%">
                  <c:v>1.8558968524838848E-2</c:v>
                </c:pt>
                <c:pt idx="799" formatCode="0.0%">
                  <c:v>1.9395767644918793E-2</c:v>
                </c:pt>
                <c:pt idx="800" formatCode="0.0%">
                  <c:v>1.8692791653732943E-2</c:v>
                </c:pt>
                <c:pt idx="801" formatCode="0.0%">
                  <c:v>1.6694982444217965E-2</c:v>
                </c:pt>
                <c:pt idx="802" formatCode="0.0%">
                  <c:v>1.8806269762808636E-2</c:v>
                </c:pt>
                <c:pt idx="803" formatCode="0.0%">
                  <c:v>1.9052573643060233E-2</c:v>
                </c:pt>
                <c:pt idx="804" formatCode="0.0%">
                  <c:v>1.9927850036526751E-2</c:v>
                </c:pt>
                <c:pt idx="805" formatCode="0.0%">
                  <c:v>2.028819916862723E-2</c:v>
                </c:pt>
                <c:pt idx="806" formatCode="0.0%">
                  <c:v>2.1681661835168287E-2</c:v>
                </c:pt>
                <c:pt idx="807" formatCode="0.0%">
                  <c:v>2.0184997940306371E-2</c:v>
                </c:pt>
                <c:pt idx="808" formatCode="0.0%">
                  <c:v>1.9149206729150992E-2</c:v>
                </c:pt>
                <c:pt idx="809" formatCode="0.0%">
                  <c:v>1.7836477799595407E-2</c:v>
                </c:pt>
                <c:pt idx="810" formatCode="0.0%">
                  <c:v>1.6567756539610068E-2</c:v>
                </c:pt>
                <c:pt idx="811" formatCode="0.0%">
                  <c:v>1.6305438863898347E-2</c:v>
                </c:pt>
                <c:pt idx="812" formatCode="0.0%">
                  <c:v>1.6893097092573806E-2</c:v>
                </c:pt>
                <c:pt idx="813" formatCode="0.0%">
                  <c:v>1.636142180235578E-2</c:v>
                </c:pt>
                <c:pt idx="814" formatCode="0.0%">
                  <c:v>1.5310997696313278E-2</c:v>
                </c:pt>
                <c:pt idx="815" formatCode="0.0%">
                  <c:v>1.5470553418171162E-2</c:v>
                </c:pt>
                <c:pt idx="816" formatCode="0.0%">
                  <c:v>1.5137529998153987E-2</c:v>
                </c:pt>
                <c:pt idx="817" formatCode="0.0%">
                  <c:v>1.3438245955264883E-2</c:v>
                </c:pt>
                <c:pt idx="818" formatCode="0.0%">
                  <c:v>1.2797612484471532E-2</c:v>
                </c:pt>
                <c:pt idx="819" formatCode="0.0%">
                  <c:v>1.1981499155715447E-2</c:v>
                </c:pt>
                <c:pt idx="820" formatCode="0.0%">
                  <c:v>1.2814961063362773E-2</c:v>
                </c:pt>
                <c:pt idx="821" formatCode="0.0%">
                  <c:v>1.2792676486121701E-2</c:v>
                </c:pt>
                <c:pt idx="822" formatCode="0.0%">
                  <c:v>1.113373668712736E-2</c:v>
                </c:pt>
                <c:pt idx="823" formatCode="0.0%">
                  <c:v>9.7228725272151539E-3</c:v>
                </c:pt>
                <c:pt idx="824" formatCode="0.0%">
                  <c:v>9.3403983190205597E-3</c:v>
                </c:pt>
                <c:pt idx="825" formatCode="0.0%">
                  <c:v>9.6895117976747436E-3</c:v>
                </c:pt>
                <c:pt idx="826" formatCode="0.0%">
                  <c:v>8.9225785741384733E-3</c:v>
                </c:pt>
                <c:pt idx="827" formatCode="0.0%">
                  <c:v>8.3423800190891573E-3</c:v>
                </c:pt>
                <c:pt idx="828" formatCode="0.0%">
                  <c:v>6.7066739407164455E-3</c:v>
                </c:pt>
                <c:pt idx="829" formatCode="0.0%">
                  <c:v>5.5977202012271743E-3</c:v>
                </c:pt>
                <c:pt idx="830" formatCode="0.0%">
                  <c:v>3.4402171546354943E-3</c:v>
                </c:pt>
                <c:pt idx="831" formatCode="0.0%">
                  <c:v>1.4146631650731045E-3</c:v>
                </c:pt>
                <c:pt idx="832" formatCode="0.0%">
                  <c:v>-1.0580246824114514E-3</c:v>
                </c:pt>
                <c:pt idx="833" formatCode="0.0%">
                  <c:v>-2.7739150588098616E-3</c:v>
                </c:pt>
                <c:pt idx="834" formatCode="0.0%">
                  <c:v>-3.9842946349661901E-3</c:v>
                </c:pt>
                <c:pt idx="835" formatCode="0.0%">
                  <c:v>-5.8543512755675486E-3</c:v>
                </c:pt>
                <c:pt idx="836" formatCode="0.0%">
                  <c:v>-9.7318667950732074E-3</c:v>
                </c:pt>
                <c:pt idx="837" formatCode="0.0%">
                  <c:v>-1.3613171702551163E-2</c:v>
                </c:pt>
                <c:pt idx="838" formatCode="0.0%">
                  <c:v>-1.9849447903334316E-2</c:v>
                </c:pt>
                <c:pt idx="839" formatCode="0.0%">
                  <c:v>-2.5636579091881218E-2</c:v>
                </c:pt>
                <c:pt idx="840" formatCode="0.0%">
                  <c:v>-3.1294030939977069E-2</c:v>
                </c:pt>
                <c:pt idx="841" formatCode="0.0%">
                  <c:v>-3.6233246099793281E-2</c:v>
                </c:pt>
                <c:pt idx="842" formatCode="0.0%">
                  <c:v>-4.1676310612197676E-2</c:v>
                </c:pt>
                <c:pt idx="843" formatCode="0.0%">
                  <c:v>-4.5002426885545233E-2</c:v>
                </c:pt>
                <c:pt idx="844" formatCode="0.0%">
                  <c:v>-4.6261434779139243E-2</c:v>
                </c:pt>
                <c:pt idx="845" formatCode="0.0%">
                  <c:v>-4.8558708393553585E-2</c:v>
                </c:pt>
                <c:pt idx="846" formatCode="0.0%">
                  <c:v>-4.9682890640910027E-2</c:v>
                </c:pt>
                <c:pt idx="847" formatCode="0.0%">
                  <c:v>-4.9041972465363015E-2</c:v>
                </c:pt>
                <c:pt idx="848" formatCode="0.0%">
                  <c:v>-4.7660483039507429E-2</c:v>
                </c:pt>
                <c:pt idx="849" formatCode="0.0%">
                  <c:v>-4.57320204851277E-2</c:v>
                </c:pt>
                <c:pt idx="850" formatCode="0.0%">
                  <c:v>-4.048072241157985E-2</c:v>
                </c:pt>
                <c:pt idx="851" formatCode="0.0%">
                  <c:v>-3.738283103939255E-2</c:v>
                </c:pt>
                <c:pt idx="852" formatCode="0.0%">
                  <c:v>-3.1857443348798364E-2</c:v>
                </c:pt>
                <c:pt idx="853" formatCode="0.0%">
                  <c:v>-2.7093928619649876E-2</c:v>
                </c:pt>
                <c:pt idx="854" formatCode="0.0%">
                  <c:v>-1.984240795809622E-2</c:v>
                </c:pt>
                <c:pt idx="855" formatCode="0.0%">
                  <c:v>-1.2971742840887535E-2</c:v>
                </c:pt>
                <c:pt idx="856" formatCode="0.0%">
                  <c:v>-6.2751958621738435E-3</c:v>
                </c:pt>
                <c:pt idx="857" formatCode="0.0%">
                  <c:v>-3.8319733135881995E-3</c:v>
                </c:pt>
                <c:pt idx="858" formatCode="0.0%">
                  <c:v>-1.8444677447746471E-3</c:v>
                </c:pt>
                <c:pt idx="859" formatCode="0.0%">
                  <c:v>-4.3684855916614751E-4</c:v>
                </c:pt>
                <c:pt idx="860" formatCode="0.0%">
                  <c:v>7.6012929876156932E-4</c:v>
                </c:pt>
                <c:pt idx="861" formatCode="0.0%">
                  <c:v>4.2979832540115392E-3</c:v>
                </c:pt>
                <c:pt idx="862" formatCode="0.0%">
                  <c:v>5.3437286154744967E-3</c:v>
                </c:pt>
                <c:pt idx="863" formatCode="0.0%">
                  <c:v>7.9271533892624202E-3</c:v>
                </c:pt>
                <c:pt idx="864" formatCode="0.0%">
                  <c:v>8.0434531376400997E-3</c:v>
                </c:pt>
                <c:pt idx="865" formatCode="0.0%">
                  <c:v>1.0423894774174602E-2</c:v>
                </c:pt>
                <c:pt idx="866" formatCode="0.0%">
                  <c:v>1.088052978092624E-2</c:v>
                </c:pt>
                <c:pt idx="867" formatCode="0.0%">
                  <c:v>1.1443722860546401E-2</c:v>
                </c:pt>
                <c:pt idx="868" formatCode="0.0%">
                  <c:v>8.1059359332542602E-3</c:v>
                </c:pt>
                <c:pt idx="869" formatCode="0.0%">
                  <c:v>1.0996084321192923E-2</c:v>
                </c:pt>
                <c:pt idx="870" formatCode="0.0%">
                  <c:v>1.2053366048152103E-2</c:v>
                </c:pt>
                <c:pt idx="871" formatCode="0.0%">
                  <c:v>1.3034510784140751E-2</c:v>
                </c:pt>
                <c:pt idx="872" formatCode="0.0%">
                  <c:v>1.5390517109099333E-2</c:v>
                </c:pt>
                <c:pt idx="873" formatCode="0.0%">
                  <c:v>1.4829275761751637E-2</c:v>
                </c:pt>
                <c:pt idx="874" formatCode="0.0%">
                  <c:v>1.4890557841442664E-2</c:v>
                </c:pt>
                <c:pt idx="875" formatCode="0.0%">
                  <c:v>1.579076095264309E-2</c:v>
                </c:pt>
                <c:pt idx="876" formatCode="0.0%">
                  <c:v>1.8373726488279507E-2</c:v>
                </c:pt>
                <c:pt idx="877" formatCode="0.0%">
                  <c:v>1.8824301432997181E-2</c:v>
                </c:pt>
                <c:pt idx="878" formatCode="0.0%">
                  <c:v>1.8792181477475189E-2</c:v>
                </c:pt>
                <c:pt idx="879" formatCode="0.0%">
                  <c:v>1.6899182395671897E-2</c:v>
                </c:pt>
                <c:pt idx="880" formatCode="0.0%">
                  <c:v>1.6939500698536003E-2</c:v>
                </c:pt>
                <c:pt idx="881" formatCode="0.0%">
                  <c:v>1.5704584040747038E-2</c:v>
                </c:pt>
                <c:pt idx="882" formatCode="0.0%">
                  <c:v>1.6372204376022825E-2</c:v>
                </c:pt>
                <c:pt idx="883" formatCode="0.0%">
                  <c:v>1.6696563051096236E-2</c:v>
                </c:pt>
                <c:pt idx="884" formatCode="0.0%">
                  <c:v>1.6366191649161976E-2</c:v>
                </c:pt>
                <c:pt idx="885" formatCode="0.0%">
                  <c:v>1.5955400318353519E-2</c:v>
                </c:pt>
                <c:pt idx="886" formatCode="0.0%">
                  <c:v>1.605112244821072E-2</c:v>
                </c:pt>
                <c:pt idx="887" formatCode="0.0%">
                  <c:v>1.6342869181803055E-2</c:v>
                </c:pt>
                <c:pt idx="888" formatCode="0.0%">
                  <c:v>1.5160271083659138E-2</c:v>
                </c:pt>
                <c:pt idx="889" formatCode="0.0%">
                  <c:v>1.5181132555927457E-2</c:v>
                </c:pt>
                <c:pt idx="890" formatCode="0.0%">
                  <c:v>1.4542599723354144E-2</c:v>
                </c:pt>
                <c:pt idx="891" formatCode="0.0%">
                  <c:v>1.5303225035119716E-2</c:v>
                </c:pt>
                <c:pt idx="892" formatCode="0.0%">
                  <c:v>1.6089894351737799E-2</c:v>
                </c:pt>
                <c:pt idx="893" formatCode="0.0%">
                  <c:v>1.6872127037191875E-2</c:v>
                </c:pt>
                <c:pt idx="894" formatCode="0.0%">
                  <c:v>1.668244467138269E-2</c:v>
                </c:pt>
                <c:pt idx="895" formatCode="0.0%">
                  <c:v>1.7159362460823724E-2</c:v>
                </c:pt>
                <c:pt idx="896" formatCode="0.0%">
                  <c:v>1.7150886166289903E-2</c:v>
                </c:pt>
                <c:pt idx="897" formatCode="0.0%">
                  <c:v>1.7576036592610089E-2</c:v>
                </c:pt>
                <c:pt idx="898" formatCode="0.0%">
                  <c:v>1.840081286944395E-2</c:v>
                </c:pt>
                <c:pt idx="899" formatCode="0.0%">
                  <c:v>1.6975879888061263E-2</c:v>
                </c:pt>
                <c:pt idx="900" formatCode="0.0%">
                  <c:v>1.6915194842639814E-2</c:v>
                </c:pt>
                <c:pt idx="901" formatCode="0.0%">
                  <c:v>1.5950069348127593E-2</c:v>
                </c:pt>
                <c:pt idx="902" formatCode="0.0%">
                  <c:v>1.6928292431277248E-2</c:v>
                </c:pt>
                <c:pt idx="903" formatCode="0.0%">
                  <c:v>1.782507580440984E-2</c:v>
                </c:pt>
                <c:pt idx="904" formatCode="0.0%">
                  <c:v>1.7708869130722338E-2</c:v>
                </c:pt>
                <c:pt idx="905" formatCode="0.0%">
                  <c:v>1.8815724779663645E-2</c:v>
                </c:pt>
                <c:pt idx="906" formatCode="0.0%">
                  <c:v>1.96860496660336E-2</c:v>
                </c:pt>
                <c:pt idx="907" formatCode="0.0%">
                  <c:v>1.9197271542954253E-2</c:v>
                </c:pt>
                <c:pt idx="908" formatCode="0.0%">
                  <c:v>2.0063002945497344E-2</c:v>
                </c:pt>
                <c:pt idx="909" formatCode="0.0%">
                  <c:v>2.0176738008887973E-2</c:v>
                </c:pt>
                <c:pt idx="910" formatCode="0.0%">
                  <c:v>2.0216732696341166E-2</c:v>
                </c:pt>
                <c:pt idx="911" formatCode="0.0%">
                  <c:v>2.1832026614834632E-2</c:v>
                </c:pt>
                <c:pt idx="912" formatCode="0.0%">
                  <c:v>2.1890062594964732E-2</c:v>
                </c:pt>
                <c:pt idx="913" formatCode="0.0%">
                  <c:v>2.2663568368310294E-2</c:v>
                </c:pt>
                <c:pt idx="914" formatCode="0.0%">
                  <c:v>2.1291860827469256E-2</c:v>
                </c:pt>
                <c:pt idx="915" formatCode="0.0%">
                  <c:v>2.0998134463260598E-2</c:v>
                </c:pt>
                <c:pt idx="916" formatCode="0.0%">
                  <c:v>2.1942238267147918E-2</c:v>
                </c:pt>
                <c:pt idx="917" formatCode="0.0%">
                  <c:v>2.0614695353410317E-2</c:v>
                </c:pt>
                <c:pt idx="918" formatCode="0.0%">
                  <c:v>2.0945382380856525E-2</c:v>
                </c:pt>
                <c:pt idx="919" formatCode="0.0%">
                  <c:v>2.0630919810135318E-2</c:v>
                </c:pt>
                <c:pt idx="920" formatCode="0.0%">
                  <c:v>1.935312831389191E-2</c:v>
                </c:pt>
                <c:pt idx="921" formatCode="0.0%">
                  <c:v>1.9884981831707282E-2</c:v>
                </c:pt>
                <c:pt idx="922" formatCode="0.0%">
                  <c:v>1.9430643595454322E-2</c:v>
                </c:pt>
                <c:pt idx="923" formatCode="0.0%">
                  <c:v>1.9356539332886946E-2</c:v>
                </c:pt>
                <c:pt idx="924" formatCode="0.0%">
                  <c:v>1.8739061766337883E-2</c:v>
                </c:pt>
                <c:pt idx="925" formatCode="0.0%">
                  <c:v>1.8319830151032113E-2</c:v>
                </c:pt>
                <c:pt idx="926" formatCode="0.0%">
                  <c:v>1.9450062089763964E-2</c:v>
                </c:pt>
                <c:pt idx="927" formatCode="0.0%">
                  <c:v>1.8795767765329208E-2</c:v>
                </c:pt>
                <c:pt idx="928" formatCode="0.0%">
                  <c:v>1.6687979991380386E-2</c:v>
                </c:pt>
                <c:pt idx="929" formatCode="0.0%">
                  <c:v>1.7340061399484741E-2</c:v>
                </c:pt>
                <c:pt idx="930" formatCode="0.0%">
                  <c:v>1.7790110501517686E-2</c:v>
                </c:pt>
                <c:pt idx="931" formatCode="0.0%">
                  <c:v>1.7828748328994504E-2</c:v>
                </c:pt>
                <c:pt idx="932" formatCode="0.0%">
                  <c:v>1.8950550029873892E-2</c:v>
                </c:pt>
                <c:pt idx="933" formatCode="0.0%">
                  <c:v>1.7428322953487063E-2</c:v>
                </c:pt>
                <c:pt idx="934" formatCode="0.0%">
                  <c:v>1.6651494993347837E-2</c:v>
                </c:pt>
                <c:pt idx="935" formatCode="0.0%">
                  <c:v>1.6263287742079857E-2</c:v>
                </c:pt>
                <c:pt idx="936" formatCode="0.0%">
                  <c:v>1.7039582111232132E-2</c:v>
                </c:pt>
                <c:pt idx="937" formatCode="0.0%">
                  <c:v>1.699311768274403E-2</c:v>
                </c:pt>
                <c:pt idx="938" formatCode="0.0%">
                  <c:v>1.6078960923252561E-2</c:v>
                </c:pt>
                <c:pt idx="939" formatCode="0.0%">
                  <c:v>1.6106384161939769E-2</c:v>
                </c:pt>
                <c:pt idx="940" formatCode="0.0%">
                  <c:v>1.7289664422067919E-2</c:v>
                </c:pt>
                <c:pt idx="941" formatCode="0.0%">
                  <c:v>1.6898829013818784E-2</c:v>
                </c:pt>
                <c:pt idx="942" formatCode="0.0%">
                  <c:v>1.5617755942289646E-2</c:v>
                </c:pt>
                <c:pt idx="943" formatCode="0.0%">
                  <c:v>1.5504894099430455E-2</c:v>
                </c:pt>
                <c:pt idx="944" formatCode="0.0%">
                  <c:v>1.4058953787570383E-2</c:v>
                </c:pt>
                <c:pt idx="945" formatCode="0.0%">
                  <c:v>1.4317324859205005E-2</c:v>
                </c:pt>
                <c:pt idx="946" formatCode="0.0%">
                  <c:v>1.5063228365980619E-2</c:v>
                </c:pt>
                <c:pt idx="947" formatCode="0.0%">
                  <c:v>1.4517571006120722E-2</c:v>
                </c:pt>
                <c:pt idx="948" formatCode="0.0%">
                  <c:v>1.3945727704688382E-2</c:v>
                </c:pt>
                <c:pt idx="949" formatCode="0.0%">
                  <c:v>1.5125335966211351E-2</c:v>
                </c:pt>
                <c:pt idx="950" formatCode="0.0%">
                  <c:v>1.5783416452019416E-2</c:v>
                </c:pt>
                <c:pt idx="951" formatCode="0.0%">
                  <c:v>1.541324321181059E-2</c:v>
                </c:pt>
                <c:pt idx="952" formatCode="0.0%">
                  <c:v>1.6162416575015826E-2</c:v>
                </c:pt>
                <c:pt idx="953" formatCode="0.0%">
                  <c:v>1.6235981117144638E-2</c:v>
                </c:pt>
                <c:pt idx="954" formatCode="0.0%">
                  <c:v>1.5336712724497881E-2</c:v>
                </c:pt>
                <c:pt idx="955" formatCode="0.0%">
                  <c:v>1.6112234270660997E-2</c:v>
                </c:pt>
                <c:pt idx="956" formatCode="0.0%">
                  <c:v>1.6068136517935594E-2</c:v>
                </c:pt>
                <c:pt idx="957" formatCode="0.0%">
                  <c:v>1.6167615837331617E-2</c:v>
                </c:pt>
                <c:pt idx="958" formatCode="0.0%">
                  <c:v>1.5246819338422313E-2</c:v>
                </c:pt>
                <c:pt idx="959" formatCode="0.0%">
                  <c:v>1.5475762772757751E-2</c:v>
                </c:pt>
                <c:pt idx="960" formatCode="0.0%">
                  <c:v>1.6218925013713248E-2</c:v>
                </c:pt>
                <c:pt idx="961" formatCode="0.0%">
                  <c:v>1.3596390506166678E-2</c:v>
                </c:pt>
                <c:pt idx="962" formatCode="0.0%">
                  <c:v>1.3582411653628279E-2</c:v>
                </c:pt>
                <c:pt idx="963" formatCode="0.0%">
                  <c:v>1.4660504224327298E-2</c:v>
                </c:pt>
                <c:pt idx="964" formatCode="0.0%">
                  <c:v>1.2671842963261737E-2</c:v>
                </c:pt>
                <c:pt idx="965" formatCode="0.0%">
                  <c:v>1.2593308630041378E-2</c:v>
                </c:pt>
                <c:pt idx="966" formatCode="0.0%">
                  <c:v>1.2823523885574728E-2</c:v>
                </c:pt>
                <c:pt idx="967" formatCode="0.0%">
                  <c:v>1.26009887857228E-2</c:v>
                </c:pt>
                <c:pt idx="968" formatCode="0.0%">
                  <c:v>1.337029077202212E-2</c:v>
                </c:pt>
                <c:pt idx="969" formatCode="0.0%">
                  <c:v>1.2927604079585375E-2</c:v>
                </c:pt>
                <c:pt idx="970" formatCode="0.0%">
                  <c:v>1.3661092620069315E-2</c:v>
                </c:pt>
                <c:pt idx="971" formatCode="0.0%">
                  <c:v>1.3270673680275458E-2</c:v>
                </c:pt>
                <c:pt idx="972" formatCode="0.0%">
                  <c:v>1.3214537990963837E-2</c:v>
                </c:pt>
                <c:pt idx="973" formatCode="0.0%">
                  <c:v>1.4939993469583523E-2</c:v>
                </c:pt>
                <c:pt idx="974" formatCode="0.0%">
                  <c:v>4.0187898385830589E-3</c:v>
                </c:pt>
                <c:pt idx="975" formatCode="0.0%">
                  <c:v>-0.1340022044859962</c:v>
                </c:pt>
                <c:pt idx="976" formatCode="0.0%">
                  <c:v>-0.11683483802442907</c:v>
                </c:pt>
                <c:pt idx="977" formatCode="0.0%">
                  <c:v>-8.7434700750444128E-2</c:v>
                </c:pt>
                <c:pt idx="978" formatCode="0.0%">
                  <c:v>-7.7477572978917886E-2</c:v>
                </c:pt>
                <c:pt idx="979" formatCode="0.0%">
                  <c:v>-6.8677847242896384E-2</c:v>
                </c:pt>
                <c:pt idx="980" formatCode="0.0%">
                  <c:v>-6.3016160361527018E-2</c:v>
                </c:pt>
                <c:pt idx="981" formatCode="0.0%">
                  <c:v>-5.9191326968532576E-2</c:v>
                </c:pt>
                <c:pt idx="982" formatCode="0.0%">
                  <c:v>-5.8714543800192476E-2</c:v>
                </c:pt>
                <c:pt idx="983" formatCode="0.0%">
                  <c:v>-6.1096763992832259E-2</c:v>
                </c:pt>
                <c:pt idx="984" formatCode="0.0%">
                  <c:v>-6.0041435101450213E-2</c:v>
                </c:pt>
                <c:pt idx="985" formatCode="0.0%">
                  <c:v>-5.8210611323034067E-2</c:v>
                </c:pt>
                <c:pt idx="986" formatCode="0.0%">
                  <c:v>-4.3897202083526654E-2</c:v>
                </c:pt>
                <c:pt idx="987" formatCode="0.0%">
                  <c:v>0.10866348210794263</c:v>
                </c:pt>
                <c:pt idx="988" formatCode="0.0%">
                  <c:v>9.0228502705953062E-2</c:v>
                </c:pt>
                <c:pt idx="989" formatCode="0.0%">
                  <c:v>5.932948312811015E-2</c:v>
                </c:pt>
                <c:pt idx="990" formatCode="0.0%">
                  <c:v>5.4014650962367128E-2</c:v>
                </c:pt>
                <c:pt idx="991" formatCode="0.0%">
                  <c:v>4.5832326992200301E-2</c:v>
                </c:pt>
                <c:pt idx="992" formatCode="0.0%">
                  <c:v>4.1503314060076235E-2</c:v>
                </c:pt>
                <c:pt idx="993" formatCode="0.0%">
                  <c:v>4.2619637455874937E-2</c:v>
                </c:pt>
                <c:pt idx="994" formatCode="0.0%">
                  <c:v>4.5082340415099287E-2</c:v>
                </c:pt>
                <c:pt idx="995" formatCode="0.0%">
                  <c:v>5.0835683913610819E-2</c:v>
                </c:pt>
                <c:pt idx="996" formatCode="0.0%">
                  <c:v>4.9665537798426973E-2</c:v>
                </c:pt>
                <c:pt idx="997" formatCode="0.0%">
                  <c:v>5.181849236281999E-2</c:v>
                </c:pt>
                <c:pt idx="998" formatCode="0.0%">
                  <c:v>4.9184191191760096E-2</c:v>
                </c:pt>
                <c:pt idx="999" formatCode="0.0%">
                  <c:v>4.8750631081726059E-2</c:v>
                </c:pt>
                <c:pt idx="1000" formatCode="0.0%">
                  <c:v>4.746145997076745E-2</c:v>
                </c:pt>
                <c:pt idx="1001" formatCode="0.0%">
                  <c:v>4.4753192248083273E-2</c:v>
                </c:pt>
                <c:pt idx="1002" formatCode="0.0%">
                  <c:v>4.2770218245991698E-2</c:v>
                </c:pt>
                <c:pt idx="1003" formatCode="0.0%">
                  <c:v>4.1127246546126317E-2</c:v>
                </c:pt>
                <c:pt idx="1004" formatCode="0.0%">
                  <c:v>3.9470299107686957E-2</c:v>
                </c:pt>
                <c:pt idx="1005" formatCode="0.0%">
                  <c:v>3.5883041880376387E-2</c:v>
                </c:pt>
                <c:pt idx="1006" formatCode="0.0%">
                  <c:v>3.3231231190975707E-2</c:v>
                </c:pt>
                <c:pt idx="1007" formatCode="0.0%">
                  <c:v>3.023443707724871E-2</c:v>
                </c:pt>
                <c:pt idx="1008" formatCode="0.0%">
                  <c:v>3.1723705787459755E-2</c:v>
                </c:pt>
                <c:pt idx="1009" formatCode="0.0%">
                  <c:v>2.7731382062090804E-2</c:v>
                </c:pt>
                <c:pt idx="1010" formatCode="0.0%">
                  <c:v>2.5341877518662903E-2</c:v>
                </c:pt>
                <c:pt idx="1011" formatCode="0.0%">
                  <c:v>2.5335988710251778E-2</c:v>
                </c:pt>
                <c:pt idx="1012" formatCode="0.0%">
                  <c:v>2.5400189563477449E-2</c:v>
                </c:pt>
                <c:pt idx="1013" formatCode="0.0%">
                  <c:v>2.4148659647648785E-2</c:v>
                </c:pt>
                <c:pt idx="1014" formatCode="0.0%">
                  <c:v>2.0733412616474434E-2</c:v>
                </c:pt>
                <c:pt idx="1015" formatCode="0.0%">
                  <c:v>2.04852525753354E-2</c:v>
                </c:pt>
                <c:pt idx="1016" formatCode="0.0%">
                  <c:v>2.0392611504793656E-2</c:v>
                </c:pt>
                <c:pt idx="1017" formatCode="0.0%">
                  <c:v>1.9071196969401516E-2</c:v>
                </c:pt>
                <c:pt idx="1018" formatCode="0.0%">
                  <c:v>1.8546268366254726E-2</c:v>
                </c:pt>
                <c:pt idx="1019" formatCode="0.0%">
                  <c:v>1.952803468770048E-2</c:v>
                </c:pt>
                <c:pt idx="1020" formatCode="0.0%">
                  <c:v>1.8007016727723757E-2</c:v>
                </c:pt>
                <c:pt idx="1021" formatCode="0.0%">
                  <c:v>1.7644782664774983E-2</c:v>
                </c:pt>
                <c:pt idx="1022" formatCode="0.0%">
                  <c:v>1.8684844658067412E-2</c:v>
                </c:pt>
                <c:pt idx="1023" formatCode="0.0%">
                  <c:v>1.7924673921432488E-2</c:v>
                </c:pt>
                <c:pt idx="1024" formatCode="0.0%">
                  <c:v>1.7690821442097215E-2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CC6F-4CC4-934E-92E9426A1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7452447"/>
        <c:axId val="1957452863"/>
      </c:barChart>
      <c:dateAx>
        <c:axId val="195745244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452863"/>
        <c:crosses val="autoZero"/>
        <c:auto val="1"/>
        <c:lblOffset val="100"/>
        <c:baseTimeUnit val="days"/>
      </c:dateAx>
      <c:valAx>
        <c:axId val="195745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60000"/>
                  <a:lumOff val="40000"/>
                  <a:alpha val="3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45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75000"/>
      </a:schemeClr>
    </a:solidFill>
    <a:ln w="9525" cap="flat" cmpd="sng" algn="ctr">
      <a:solidFill>
        <a:schemeClr val="accent1">
          <a:alpha val="71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87313</xdr:colOff>
      <xdr:row>2</xdr:row>
      <xdr:rowOff>15873</xdr:rowOff>
    </xdr:from>
    <xdr:to>
      <xdr:col>28</xdr:col>
      <xdr:colOff>497512</xdr:colOff>
      <xdr:row>26</xdr:row>
      <xdr:rowOff>117360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AD19CD0D-096B-4A36-A069-3470665D13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59529</xdr:colOff>
      <xdr:row>37</xdr:row>
      <xdr:rowOff>57148</xdr:rowOff>
    </xdr:from>
    <xdr:to>
      <xdr:col>12</xdr:col>
      <xdr:colOff>1135063</xdr:colOff>
      <xdr:row>57</xdr:row>
      <xdr:rowOff>111125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963EAC8A-BCBC-0B1B-C762-40C547D07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39688</xdr:colOff>
      <xdr:row>37</xdr:row>
      <xdr:rowOff>55563</xdr:rowOff>
    </xdr:from>
    <xdr:to>
      <xdr:col>19</xdr:col>
      <xdr:colOff>1127125</xdr:colOff>
      <xdr:row>57</xdr:row>
      <xdr:rowOff>95250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D8C6A6C-D1D8-4044-8037-A9725E2B8C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87311</xdr:colOff>
      <xdr:row>58</xdr:row>
      <xdr:rowOff>55562</xdr:rowOff>
    </xdr:from>
    <xdr:to>
      <xdr:col>12</xdr:col>
      <xdr:colOff>1142999</xdr:colOff>
      <xdr:row>79</xdr:row>
      <xdr:rowOff>111125</xdr:rowOff>
    </xdr:to>
    <xdr:graphicFrame macro="">
      <xdr:nvGraphicFramePr>
        <xdr:cNvPr id="10" name="Chart 5">
          <a:extLst>
            <a:ext uri="{FF2B5EF4-FFF2-40B4-BE49-F238E27FC236}">
              <a16:creationId xmlns:a16="http://schemas.microsoft.com/office/drawing/2014/main" id="{8CAF93CB-39B5-40B0-A7CF-784FB58B7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63499</xdr:colOff>
      <xdr:row>58</xdr:row>
      <xdr:rowOff>71437</xdr:rowOff>
    </xdr:from>
    <xdr:to>
      <xdr:col>19</xdr:col>
      <xdr:colOff>1166813</xdr:colOff>
      <xdr:row>79</xdr:row>
      <xdr:rowOff>95249</xdr:rowOff>
    </xdr:to>
    <xdr:graphicFrame macro="">
      <xdr:nvGraphicFramePr>
        <xdr:cNvPr id="12" name="Chart 6">
          <a:extLst>
            <a:ext uri="{FF2B5EF4-FFF2-40B4-BE49-F238E27FC236}">
              <a16:creationId xmlns:a16="http://schemas.microsoft.com/office/drawing/2014/main" id="{1E3000F9-EB3F-4127-938B-224642A394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0.06555</cdr:x>
      <cdr:y>0.46115</cdr:y>
    </cdr:from>
    <cdr:to>
      <cdr:x>1</cdr:x>
      <cdr:y>0.46115</cdr:y>
    </cdr:to>
    <cdr:cxnSp macro="">
      <cdr:nvCxnSpPr>
        <cdr:cNvPr id="3" name="Connecteur droit 2">
          <a:extLst xmlns:a="http://schemas.openxmlformats.org/drawingml/2006/main">
            <a:ext uri="{FF2B5EF4-FFF2-40B4-BE49-F238E27FC236}">
              <a16:creationId xmlns:a16="http://schemas.microsoft.com/office/drawing/2014/main" id="{78AD7351-8424-181F-1405-AC005D488DE8}"/>
            </a:ext>
          </a:extLst>
        </cdr:cNvPr>
        <cdr:cNvCxnSpPr/>
      </cdr:nvCxnSpPr>
      <cdr:spPr>
        <a:xfrm xmlns:a="http://schemas.openxmlformats.org/drawingml/2006/main">
          <a:off x="448470" y="1625204"/>
          <a:ext cx="6393656" cy="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jnui\OneDrive\Bureau\Education\Infrastructure\Idea%20Generation%20-%20Job%20Market.xlsx" TargetMode="External"/><Relationship Id="rId1" Type="http://schemas.openxmlformats.org/officeDocument/2006/relationships/externalLinkPath" Target="Idea%20Generation%20-%20Job%20Mark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abour Market"/>
      <sheetName val="NFP"/>
      <sheetName val="Claims"/>
      <sheetName val="ADP"/>
      <sheetName val="World"/>
      <sheetName val="Data"/>
      <sheetName val="Idea Generation - Job Market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fred.stlouisfed.org/series/CCSA" TargetMode="External"/><Relationship Id="rId1" Type="http://schemas.openxmlformats.org/officeDocument/2006/relationships/hyperlink" Target="https://fred.stlouisfed.org/series/ICS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B2:C18"/>
  <sheetViews>
    <sheetView workbookViewId="0">
      <selection activeCell="B7" sqref="B7"/>
    </sheetView>
  </sheetViews>
  <sheetFormatPr baseColWidth="10" defaultColWidth="9.06640625" defaultRowHeight="14.25" x14ac:dyDescent="0.45"/>
  <cols>
    <col min="1" max="1" width="9.06640625" style="12"/>
    <col min="2" max="2" width="10.33203125" style="12" bestFit="1" customWidth="1"/>
    <col min="3" max="16384" width="9.06640625" style="12"/>
  </cols>
  <sheetData>
    <row r="2" spans="2:3" x14ac:dyDescent="0.45">
      <c r="B2" s="13" t="s">
        <v>3</v>
      </c>
    </row>
    <row r="3" spans="2:3" x14ac:dyDescent="0.45">
      <c r="B3" s="12" t="s">
        <v>5</v>
      </c>
      <c r="C3" s="12" t="s">
        <v>4</v>
      </c>
    </row>
    <row r="5" spans="2:3" s="138" customFormat="1" x14ac:dyDescent="0.45">
      <c r="B5" s="138" t="s">
        <v>1180</v>
      </c>
    </row>
    <row r="6" spans="2:3" s="1" customFormat="1" x14ac:dyDescent="0.45"/>
    <row r="7" spans="2:3" s="1" customFormat="1" x14ac:dyDescent="0.45">
      <c r="B7" s="1" t="s">
        <v>1181</v>
      </c>
    </row>
    <row r="8" spans="2:3" s="1" customFormat="1" x14ac:dyDescent="0.45">
      <c r="B8" s="1" t="s">
        <v>1182</v>
      </c>
    </row>
    <row r="9" spans="2:3" s="1" customFormat="1" x14ac:dyDescent="0.45">
      <c r="B9" s="1" t="s">
        <v>1183</v>
      </c>
    </row>
    <row r="10" spans="2:3" s="1" customFormat="1" x14ac:dyDescent="0.45"/>
    <row r="11" spans="2:3" s="138" customFormat="1" x14ac:dyDescent="0.45">
      <c r="B11" s="138" t="s">
        <v>1184</v>
      </c>
    </row>
    <row r="12" spans="2:3" s="1" customFormat="1" x14ac:dyDescent="0.45"/>
    <row r="13" spans="2:3" s="1" customFormat="1" x14ac:dyDescent="0.45">
      <c r="B13" s="1" t="s">
        <v>1185</v>
      </c>
    </row>
    <row r="14" spans="2:3" s="1" customFormat="1" x14ac:dyDescent="0.45">
      <c r="B14" s="1" t="s">
        <v>1186</v>
      </c>
    </row>
    <row r="15" spans="2:3" s="1" customFormat="1" x14ac:dyDescent="0.45">
      <c r="B15" s="1" t="s">
        <v>1187</v>
      </c>
    </row>
    <row r="16" spans="2:3" s="1" customFormat="1" x14ac:dyDescent="0.45">
      <c r="B16" s="1" t="s">
        <v>1188</v>
      </c>
    </row>
    <row r="17" spans="2:2" s="1" customFormat="1" x14ac:dyDescent="0.45">
      <c r="B17" s="1" t="s">
        <v>1189</v>
      </c>
    </row>
    <row r="18" spans="2:2" s="1" customFormat="1" x14ac:dyDescent="0.4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5E135-CE67-4C61-B7CC-040A78AAED81}">
  <sheetPr>
    <tabColor rgb="FFFF0000"/>
  </sheetPr>
  <dimension ref="A1:Z1028"/>
  <sheetViews>
    <sheetView topLeftCell="A999" zoomScale="80" zoomScaleNormal="80" workbookViewId="0">
      <selection activeCell="F1025" sqref="F1025"/>
    </sheetView>
  </sheetViews>
  <sheetFormatPr baseColWidth="10" defaultColWidth="12.9296875" defaultRowHeight="13.15" x14ac:dyDescent="0.45"/>
  <cols>
    <col min="1" max="1" width="20.265625" style="3" customWidth="1"/>
    <col min="2" max="2" width="19.265625" style="2" customWidth="1"/>
    <col min="3" max="4" width="12.9296875" style="2"/>
    <col min="5" max="5" width="12.9296875" style="86"/>
    <col min="6" max="7" width="12.9296875" style="2"/>
    <col min="8" max="8" width="27.265625" style="2" customWidth="1"/>
    <col min="9" max="9" width="9.3984375" style="2" bestFit="1" customWidth="1"/>
    <col min="10" max="10" width="12.9296875" style="2"/>
    <col min="11" max="11" width="19" style="2" customWidth="1"/>
    <col min="12" max="12" width="12.9296875" style="2"/>
    <col min="13" max="13" width="16.9296875" style="2" bestFit="1" customWidth="1"/>
    <col min="14" max="14" width="4.33203125" style="2" customWidth="1"/>
    <col min="15" max="15" width="27.265625" style="2" bestFit="1" customWidth="1"/>
    <col min="16" max="16" width="9.3984375" style="2" bestFit="1" customWidth="1"/>
    <col min="17" max="17" width="12.9296875" style="2"/>
    <col min="18" max="18" width="17.86328125" style="2" customWidth="1"/>
    <col min="19" max="19" width="12.9296875" style="2"/>
    <col min="20" max="20" width="16.9296875" style="2" bestFit="1" customWidth="1"/>
    <col min="21" max="16384" width="12.9296875" style="2"/>
  </cols>
  <sheetData>
    <row r="1" spans="1:20" ht="13.5" thickBot="1" x14ac:dyDescent="0.5"/>
    <row r="2" spans="1:20" s="6" customFormat="1" ht="55.9" customHeight="1" thickBot="1" x14ac:dyDescent="0.5">
      <c r="A2" s="4" t="s">
        <v>0</v>
      </c>
      <c r="B2" s="7" t="s">
        <v>49</v>
      </c>
      <c r="C2" s="5" t="s">
        <v>1</v>
      </c>
      <c r="D2" s="5" t="s">
        <v>2</v>
      </c>
      <c r="E2" s="84" t="s">
        <v>48</v>
      </c>
      <c r="F2" s="5" t="s">
        <v>2</v>
      </c>
      <c r="H2" s="87" t="s">
        <v>50</v>
      </c>
      <c r="O2" s="87" t="s">
        <v>51</v>
      </c>
    </row>
    <row r="3" spans="1:20" x14ac:dyDescent="0.4">
      <c r="A3" s="10">
        <v>14246</v>
      </c>
      <c r="B3" s="88">
        <v>29923</v>
      </c>
      <c r="C3" s="29"/>
      <c r="D3" s="8"/>
      <c r="E3" s="85" t="str">
        <f>IFERROR(VLOOKUP(A3,SPY!$A$2:$E$379,5,FALSE),"")</f>
        <v/>
      </c>
      <c r="F3" s="8"/>
      <c r="H3" s="81" t="s">
        <v>18</v>
      </c>
      <c r="I3" s="14"/>
      <c r="J3" s="50" t="s">
        <v>27</v>
      </c>
      <c r="K3" s="42">
        <v>1</v>
      </c>
      <c r="L3" s="42">
        <v>2</v>
      </c>
      <c r="M3" s="43">
        <v>3</v>
      </c>
      <c r="O3" s="81" t="s">
        <v>18</v>
      </c>
      <c r="P3" s="14"/>
      <c r="Q3" s="50" t="s">
        <v>27</v>
      </c>
      <c r="R3" s="42">
        <v>1</v>
      </c>
      <c r="S3" s="42">
        <v>2</v>
      </c>
      <c r="T3" s="43">
        <v>3</v>
      </c>
    </row>
    <row r="4" spans="1:20" x14ac:dyDescent="0.4">
      <c r="A4" s="10">
        <v>14277</v>
      </c>
      <c r="B4" s="88">
        <v>30100</v>
      </c>
      <c r="C4" s="89">
        <f>B4/B3-1</f>
        <v>5.9151823012397742E-3</v>
      </c>
      <c r="D4" s="8"/>
      <c r="E4" s="85" t="str">
        <f>IFERROR(VLOOKUP(A4,SPY!$A$2:$E$379,5,FALSE),"")</f>
        <v/>
      </c>
      <c r="F4" s="8"/>
      <c r="H4" s="27" t="s">
        <v>6</v>
      </c>
      <c r="I4" s="35">
        <f>AVERAGE(C:C)</f>
        <v>1.6476516198685564E-3</v>
      </c>
      <c r="J4" s="51" t="s">
        <v>28</v>
      </c>
      <c r="K4" s="40">
        <f>$I$4+(K$3*$I$8)</f>
        <v>7.5500030844082213E-3</v>
      </c>
      <c r="L4" s="40">
        <f t="shared" ref="L4:M4" si="0">$I$4+(L$3*$I$8)</f>
        <v>1.3452354548947885E-2</v>
      </c>
      <c r="M4" s="41">
        <f t="shared" si="0"/>
        <v>1.9354706013487551E-2</v>
      </c>
      <c r="O4" s="27" t="s">
        <v>6</v>
      </c>
      <c r="P4" s="35">
        <f>AVERAGE(D:D)</f>
        <v>2.0020492013544725E-2</v>
      </c>
      <c r="Q4" s="51" t="s">
        <v>28</v>
      </c>
      <c r="R4" s="40">
        <f>$P$4+(R$3*$P$8)</f>
        <v>5.0739855492779477E-2</v>
      </c>
      <c r="S4" s="40">
        <f t="shared" ref="S4:T4" si="1">$P$4+(S$3*$P$8)</f>
        <v>8.1459218972014233E-2</v>
      </c>
      <c r="T4" s="41">
        <f t="shared" si="1"/>
        <v>0.11217858245124898</v>
      </c>
    </row>
    <row r="5" spans="1:20" x14ac:dyDescent="0.4">
      <c r="A5" s="10">
        <v>14305</v>
      </c>
      <c r="B5" s="88">
        <v>30280</v>
      </c>
      <c r="C5" s="89">
        <f t="shared" ref="C5:C68" si="2">B5/B4-1</f>
        <v>5.9800664451827856E-3</v>
      </c>
      <c r="D5" s="8"/>
      <c r="E5" s="85" t="str">
        <f>IFERROR(VLOOKUP(A5,SPY!$A$2:$E$379,5,FALSE),"")</f>
        <v/>
      </c>
      <c r="F5" s="8"/>
      <c r="H5" s="27" t="s">
        <v>7</v>
      </c>
      <c r="I5" s="35">
        <f>_xlfn.STDEV.S(C:C)/SQRT(COUNT(C:C))</f>
        <v>1.8435848644117659E-4</v>
      </c>
      <c r="J5" s="52" t="s">
        <v>29</v>
      </c>
      <c r="K5" s="40">
        <f>$I$4-(K$3*$I$8)</f>
        <v>-4.254699844671108E-3</v>
      </c>
      <c r="L5" s="40">
        <f t="shared" ref="L5:M5" si="3">$I$4-(L$3*$I$8)</f>
        <v>-1.0157051309210774E-2</v>
      </c>
      <c r="M5" s="41">
        <f t="shared" si="3"/>
        <v>-1.6059402773750439E-2</v>
      </c>
      <c r="O5" s="27" t="s">
        <v>7</v>
      </c>
      <c r="P5" s="35">
        <f>_xlfn.STDEV.S(D:D)/SQRT(COUNT(D:D))</f>
        <v>9.6470212496427797E-4</v>
      </c>
      <c r="Q5" s="52" t="s">
        <v>29</v>
      </c>
      <c r="R5" s="40">
        <f>$P$4-(R$3*$P$8)</f>
        <v>-1.0698871465690027E-2</v>
      </c>
      <c r="S5" s="40">
        <f t="shared" ref="S5:T5" si="4">$P$4-(S$3*$P$8)</f>
        <v>-4.1418234944924776E-2</v>
      </c>
      <c r="T5" s="41">
        <f t="shared" si="4"/>
        <v>-7.2137598424159538E-2</v>
      </c>
    </row>
    <row r="6" spans="1:20" x14ac:dyDescent="0.4">
      <c r="A6" s="10">
        <v>14336</v>
      </c>
      <c r="B6" s="88">
        <v>30094</v>
      </c>
      <c r="C6" s="89">
        <f t="shared" si="2"/>
        <v>-6.1426684280052601E-3</v>
      </c>
      <c r="D6" s="8"/>
      <c r="E6" s="85" t="str">
        <f>IFERROR(VLOOKUP(A6,SPY!$A$2:$E$379,5,FALSE),"")</f>
        <v/>
      </c>
      <c r="F6" s="8"/>
      <c r="H6" s="27" t="s">
        <v>8</v>
      </c>
      <c r="I6" s="35">
        <f>MEDIAN(C:C)</f>
        <v>1.6776387234966883E-3</v>
      </c>
      <c r="J6" s="52" t="s">
        <v>30</v>
      </c>
      <c r="K6" s="44">
        <f>COUNTIFS($C:$C,"&gt;="&amp;K5,$C:$C,"&lt;="&amp;K4)</f>
        <v>935</v>
      </c>
      <c r="L6" s="44">
        <f t="shared" ref="L6" si="5">COUNTIFS($C:$C,"&gt;="&amp;L5,$C:$C,"&lt;="&amp;L4)</f>
        <v>1008</v>
      </c>
      <c r="M6" s="45">
        <f>COUNTIFS($C:$C,"&gt;="&amp;M5,$C:$C,"&lt;="&amp;M4)</f>
        <v>1018</v>
      </c>
      <c r="O6" s="27" t="s">
        <v>8</v>
      </c>
      <c r="P6" s="35">
        <f>MEDIAN(D:D)</f>
        <v>1.9976399576729698E-2</v>
      </c>
      <c r="Q6" s="52" t="s">
        <v>30</v>
      </c>
      <c r="R6" s="44">
        <f>COUNTIFS($D:$D,"&gt;="&amp;R5,$C:$C,"&lt;="&amp;R4)</f>
        <v>885</v>
      </c>
      <c r="S6" s="44">
        <f t="shared" ref="S6:T6" si="6">COUNTIFS($D:$D,"&gt;="&amp;S5,$C:$C,"&lt;="&amp;S4)</f>
        <v>984</v>
      </c>
      <c r="T6" s="45">
        <f t="shared" si="6"/>
        <v>1008</v>
      </c>
    </row>
    <row r="7" spans="1:20" x14ac:dyDescent="0.4">
      <c r="A7" s="10">
        <v>14366</v>
      </c>
      <c r="B7" s="88">
        <v>30299</v>
      </c>
      <c r="C7" s="89">
        <f t="shared" si="2"/>
        <v>6.8119891008173727E-3</v>
      </c>
      <c r="D7" s="8"/>
      <c r="E7" s="85" t="str">
        <f>IFERROR(VLOOKUP(A7,SPY!$A$2:$E$379,5,FALSE),"")</f>
        <v/>
      </c>
      <c r="F7" s="8"/>
      <c r="H7" s="27" t="s">
        <v>9</v>
      </c>
      <c r="I7" s="35" t="e">
        <f>MODE(C:C)</f>
        <v>#N/A</v>
      </c>
      <c r="J7" s="52" t="s">
        <v>31</v>
      </c>
      <c r="K7" s="46">
        <f>K6/$I$16</f>
        <v>0.91219512195121955</v>
      </c>
      <c r="L7" s="46">
        <f t="shared" ref="L7:M7" si="7">L6/$I$16</f>
        <v>0.98341463414634145</v>
      </c>
      <c r="M7" s="47">
        <f t="shared" si="7"/>
        <v>0.99317073170731707</v>
      </c>
      <c r="O7" s="27" t="s">
        <v>9</v>
      </c>
      <c r="P7" s="35" t="e">
        <f>MODE(D:D)</f>
        <v>#N/A</v>
      </c>
      <c r="Q7" s="52" t="s">
        <v>31</v>
      </c>
      <c r="R7" s="46">
        <f>R6/$P$16</f>
        <v>0.87278106508875741</v>
      </c>
      <c r="S7" s="46">
        <f t="shared" ref="S7:T7" si="8">S6/$P$16</f>
        <v>0.97041420118343191</v>
      </c>
      <c r="T7" s="47">
        <f t="shared" si="8"/>
        <v>0.99408284023668636</v>
      </c>
    </row>
    <row r="8" spans="1:20" ht="13.5" thickBot="1" x14ac:dyDescent="0.45">
      <c r="A8" s="10">
        <v>14397</v>
      </c>
      <c r="B8" s="88">
        <v>30502</v>
      </c>
      <c r="C8" s="89">
        <f t="shared" si="2"/>
        <v>6.6998910855142757E-3</v>
      </c>
      <c r="D8" s="8"/>
      <c r="E8" s="85" t="str">
        <f>IFERROR(VLOOKUP(A8,SPY!$A$2:$E$379,5,FALSE),"")</f>
        <v/>
      </c>
      <c r="F8" s="8"/>
      <c r="H8" s="27" t="s">
        <v>10</v>
      </c>
      <c r="I8" s="35">
        <f>_xlfn.STDEV.S(C:C)</f>
        <v>5.9023514645396647E-3</v>
      </c>
      <c r="J8" s="53" t="s">
        <v>32</v>
      </c>
      <c r="K8" s="48">
        <v>0.68269999999999997</v>
      </c>
      <c r="L8" s="48">
        <v>0.95450000000000002</v>
      </c>
      <c r="M8" s="49">
        <v>0.99729999999999996</v>
      </c>
      <c r="O8" s="27" t="s">
        <v>10</v>
      </c>
      <c r="P8" s="35">
        <f>_xlfn.STDEV.S(D:D)</f>
        <v>3.0719363479234752E-2</v>
      </c>
      <c r="Q8" s="53" t="s">
        <v>32</v>
      </c>
      <c r="R8" s="48">
        <v>0.68269999999999997</v>
      </c>
      <c r="S8" s="48">
        <v>0.95450000000000002</v>
      </c>
      <c r="T8" s="49">
        <v>0.99729999999999996</v>
      </c>
    </row>
    <row r="9" spans="1:20" x14ac:dyDescent="0.4">
      <c r="A9" s="10">
        <v>14427</v>
      </c>
      <c r="B9" s="88">
        <v>30419</v>
      </c>
      <c r="C9" s="89">
        <f t="shared" si="2"/>
        <v>-2.7211330404564027E-3</v>
      </c>
      <c r="D9" s="8"/>
      <c r="E9" s="85" t="str">
        <f>IFERROR(VLOOKUP(A9,SPY!$A$2:$E$379,5,FALSE),"")</f>
        <v/>
      </c>
      <c r="F9" s="8"/>
      <c r="H9" s="27" t="s">
        <v>11</v>
      </c>
      <c r="I9" s="35">
        <f>_xlfn.VAR.S(C:C)</f>
        <v>3.4837752810953527E-5</v>
      </c>
      <c r="J9" s="54"/>
      <c r="K9" s="60" t="s">
        <v>33</v>
      </c>
      <c r="L9" s="60" t="s">
        <v>34</v>
      </c>
      <c r="M9" s="61" t="s">
        <v>35</v>
      </c>
      <c r="O9" s="27" t="s">
        <v>11</v>
      </c>
      <c r="P9" s="35">
        <f>_xlfn.VAR.S(D:D)</f>
        <v>9.4367929256934191E-4</v>
      </c>
      <c r="Q9" s="54"/>
      <c r="R9" s="60" t="s">
        <v>33</v>
      </c>
      <c r="S9" s="60" t="s">
        <v>34</v>
      </c>
      <c r="T9" s="61" t="s">
        <v>35</v>
      </c>
    </row>
    <row r="10" spans="1:20" ht="14.25" x14ac:dyDescent="0.4">
      <c r="A10" s="10">
        <v>14458</v>
      </c>
      <c r="B10" s="88">
        <v>30663</v>
      </c>
      <c r="C10" s="89">
        <f t="shared" si="2"/>
        <v>8.0213024754265394E-3</v>
      </c>
      <c r="D10" s="8"/>
      <c r="E10" s="85" t="str">
        <f>IFERROR(VLOOKUP(A10,SPY!$A$2:$E$379,5,FALSE),"")</f>
        <v/>
      </c>
      <c r="F10" s="8"/>
      <c r="H10" s="27" t="s">
        <v>26</v>
      </c>
      <c r="I10" s="36">
        <f>KURT(C:C)</f>
        <v>292.39241639598777</v>
      </c>
      <c r="J10" s="27" t="s">
        <v>36</v>
      </c>
      <c r="K10" s="62">
        <f>AVERAGEIF(C:C,"&gt;0")</f>
        <v>3.0123798170982935E-3</v>
      </c>
      <c r="L10" s="62">
        <f>AVERAGEIF(C:C,"&lt;0")</f>
        <v>-3.2751608240880956E-3</v>
      </c>
      <c r="M10" s="63">
        <v>0</v>
      </c>
      <c r="O10" s="27" t="s">
        <v>26</v>
      </c>
      <c r="P10" s="36">
        <f>KURT(D:D)</f>
        <v>3.7398821381367058</v>
      </c>
      <c r="Q10" s="27" t="s">
        <v>36</v>
      </c>
      <c r="R10" s="62">
        <f>AVERAGEIF(D:D,"&gt;0")</f>
        <v>3.0394105180959342E-2</v>
      </c>
      <c r="S10" s="62">
        <f>AVERAGEIF(D:D,"&lt;0")</f>
        <v>-2.1422859113417295E-2</v>
      </c>
      <c r="T10" s="63">
        <v>0</v>
      </c>
    </row>
    <row r="11" spans="1:20" ht="14.25" x14ac:dyDescent="0.4">
      <c r="A11" s="10">
        <v>14489</v>
      </c>
      <c r="B11" s="88">
        <v>31031</v>
      </c>
      <c r="C11" s="89">
        <f t="shared" si="2"/>
        <v>1.2001434954179269E-2</v>
      </c>
      <c r="D11" s="8"/>
      <c r="E11" s="85" t="str">
        <f>IFERROR(VLOOKUP(A11,SPY!$A$2:$E$379,5,FALSE),"")</f>
        <v/>
      </c>
      <c r="F11" s="8"/>
      <c r="H11" s="27" t="s">
        <v>12</v>
      </c>
      <c r="I11" s="36">
        <f>SKEW(C:C)</f>
        <v>-12.570958221472665</v>
      </c>
      <c r="J11" s="27" t="s">
        <v>22</v>
      </c>
      <c r="K11" s="64">
        <f>COUNTIF(C:C,"&gt;0")</f>
        <v>802</v>
      </c>
      <c r="L11" s="64">
        <f>COUNTIF(C:C,"&lt;0")</f>
        <v>222</v>
      </c>
      <c r="M11" s="65">
        <f>COUNTIF(C:C,0)</f>
        <v>1</v>
      </c>
      <c r="O11" s="27" t="s">
        <v>12</v>
      </c>
      <c r="P11" s="36">
        <f>SKEW(D:D)</f>
        <v>0.2881490955512403</v>
      </c>
      <c r="Q11" s="27" t="s">
        <v>22</v>
      </c>
      <c r="R11" s="64">
        <f>COUNTIF(D:D,"&gt;0")</f>
        <v>811</v>
      </c>
      <c r="S11" s="64">
        <f>COUNTIF(D:D,"&lt;0")</f>
        <v>203</v>
      </c>
      <c r="T11" s="65">
        <f>COUNTIF(D:D,0)</f>
        <v>0</v>
      </c>
    </row>
    <row r="12" spans="1:20" ht="14.25" x14ac:dyDescent="0.4">
      <c r="A12" s="10">
        <v>14519</v>
      </c>
      <c r="B12" s="88">
        <v>31411</v>
      </c>
      <c r="C12" s="89">
        <f t="shared" si="2"/>
        <v>1.2245818697431687E-2</v>
      </c>
      <c r="D12" s="8"/>
      <c r="E12" s="85" t="str">
        <f>IFERROR(VLOOKUP(A12,SPY!$A$2:$E$379,5,FALSE),"")</f>
        <v/>
      </c>
      <c r="F12" s="8"/>
      <c r="H12" s="27" t="s">
        <v>13</v>
      </c>
      <c r="I12" s="35">
        <f>I14-I13</f>
        <v>0.17038975245068633</v>
      </c>
      <c r="J12" s="27" t="s">
        <v>37</v>
      </c>
      <c r="K12" s="62">
        <f>K11/$I$16</f>
        <v>0.78243902439024393</v>
      </c>
      <c r="L12" s="62">
        <f>L11/$I$16</f>
        <v>0.21658536585365853</v>
      </c>
      <c r="M12" s="63">
        <f>M11/$I$16</f>
        <v>9.7560975609756097E-4</v>
      </c>
      <c r="O12" s="27" t="s">
        <v>13</v>
      </c>
      <c r="P12" s="35">
        <f>P14-P13</f>
        <v>0.29664073682586223</v>
      </c>
      <c r="Q12" s="27" t="s">
        <v>37</v>
      </c>
      <c r="R12" s="62">
        <f>R11/$I$16</f>
        <v>0.79121951219512199</v>
      </c>
      <c r="S12" s="62">
        <f>S11/$I$16</f>
        <v>0.19804878048780489</v>
      </c>
      <c r="T12" s="63">
        <f>T11/$I$16</f>
        <v>0</v>
      </c>
    </row>
    <row r="13" spans="1:20" ht="14.25" x14ac:dyDescent="0.4">
      <c r="A13" s="10">
        <v>14550</v>
      </c>
      <c r="B13" s="88">
        <v>31470</v>
      </c>
      <c r="C13" s="89">
        <f t="shared" si="2"/>
        <v>1.8783228805194785E-3</v>
      </c>
      <c r="D13" s="8"/>
      <c r="E13" s="85" t="str">
        <f>IFERROR(VLOOKUP(A13,SPY!$A$2:$E$379,5,FALSE),"")</f>
        <v/>
      </c>
      <c r="F13" s="8"/>
      <c r="H13" s="27" t="s">
        <v>14</v>
      </c>
      <c r="I13" s="35">
        <f>MIN(C:C)</f>
        <v>-0.13570093705681985</v>
      </c>
      <c r="J13" s="27" t="s">
        <v>38</v>
      </c>
      <c r="K13" s="62">
        <f>K12*K10</f>
        <v>2.3570035251832501E-3</v>
      </c>
      <c r="L13" s="62">
        <f>L12*L10</f>
        <v>-7.0935190531468996E-4</v>
      </c>
      <c r="M13" s="63">
        <f>M12*M10</f>
        <v>0</v>
      </c>
      <c r="O13" s="27" t="s">
        <v>14</v>
      </c>
      <c r="P13" s="35">
        <f>MIN(D:D)</f>
        <v>-0.1340022044859962</v>
      </c>
      <c r="Q13" s="27" t="s">
        <v>38</v>
      </c>
      <c r="R13" s="62">
        <f>R12*R10</f>
        <v>2.4048409074885882E-2</v>
      </c>
      <c r="S13" s="62">
        <f>S12*S10</f>
        <v>-4.2427711219743527E-3</v>
      </c>
      <c r="T13" s="63">
        <f>T12*T10</f>
        <v>0</v>
      </c>
    </row>
    <row r="14" spans="1:20" x14ac:dyDescent="0.4">
      <c r="A14" s="10">
        <v>14580</v>
      </c>
      <c r="B14" s="88">
        <v>31542</v>
      </c>
      <c r="C14" s="89">
        <f t="shared" si="2"/>
        <v>2.2878932316492406E-3</v>
      </c>
      <c r="D14" s="8"/>
      <c r="E14" s="85" t="str">
        <f>IFERROR(VLOOKUP(A14,SPY!$A$2:$E$379,5,FALSE),"")</f>
        <v/>
      </c>
      <c r="F14" s="8"/>
      <c r="H14" s="27" t="s">
        <v>15</v>
      </c>
      <c r="I14" s="35">
        <f>MAX(C:C)</f>
        <v>3.4688815393866479E-2</v>
      </c>
      <c r="J14" s="55"/>
      <c r="M14" s="56"/>
      <c r="O14" s="27" t="s">
        <v>15</v>
      </c>
      <c r="P14" s="35">
        <f>MAX(D:D)</f>
        <v>0.16263853233986603</v>
      </c>
      <c r="Q14" s="55"/>
      <c r="T14" s="56"/>
    </row>
    <row r="15" spans="1:20" x14ac:dyDescent="0.4">
      <c r="A15" s="10">
        <v>14611</v>
      </c>
      <c r="B15" s="88">
        <v>31603</v>
      </c>
      <c r="C15" s="89">
        <f t="shared" si="2"/>
        <v>1.9339293640225907E-3</v>
      </c>
      <c r="D15" s="9">
        <f>B15/B3-1</f>
        <v>5.6144103198208839E-2</v>
      </c>
      <c r="E15" s="85" t="str">
        <f>IFERROR(VLOOKUP(A15,SPY!$A$2:$E$379,5,FALSE),"")</f>
        <v/>
      </c>
      <c r="F15" s="9"/>
      <c r="H15" s="27" t="s">
        <v>16</v>
      </c>
      <c r="I15" s="36">
        <f>SUM(C:C)</f>
        <v>1.6888429103652702</v>
      </c>
      <c r="J15" s="55"/>
      <c r="M15" s="56"/>
      <c r="O15" s="27" t="s">
        <v>16</v>
      </c>
      <c r="P15" s="36">
        <f>SUM(D:D)</f>
        <v>20.300778901734351</v>
      </c>
      <c r="Q15" s="55"/>
      <c r="T15" s="56"/>
    </row>
    <row r="16" spans="1:20" ht="13.5" thickBot="1" x14ac:dyDescent="0.45">
      <c r="A16" s="10">
        <v>14642</v>
      </c>
      <c r="B16" s="88">
        <v>31715</v>
      </c>
      <c r="C16" s="89">
        <f t="shared" si="2"/>
        <v>3.5439673448722786E-3</v>
      </c>
      <c r="D16" s="9">
        <f t="shared" ref="D16:D79" si="9">B16/B4-1</f>
        <v>5.3654485049833944E-2</v>
      </c>
      <c r="E16" s="85" t="str">
        <f>IFERROR(VLOOKUP(A16,SPY!$A$2:$E$379,5,FALSE),"")</f>
        <v/>
      </c>
      <c r="F16" s="9"/>
      <c r="H16" s="28" t="s">
        <v>17</v>
      </c>
      <c r="I16" s="37">
        <f>COUNT(C:C)</f>
        <v>1025</v>
      </c>
      <c r="J16" s="57"/>
      <c r="K16" s="58"/>
      <c r="L16" s="58"/>
      <c r="M16" s="59"/>
      <c r="O16" s="28" t="s">
        <v>17</v>
      </c>
      <c r="P16" s="37">
        <f>COUNT(D:D)</f>
        <v>1014</v>
      </c>
      <c r="Q16" s="57"/>
      <c r="R16" s="58"/>
      <c r="S16" s="58"/>
      <c r="T16" s="59"/>
    </row>
    <row r="17" spans="1:20" x14ac:dyDescent="0.45">
      <c r="A17" s="10">
        <v>14671</v>
      </c>
      <c r="B17" s="88">
        <v>31825</v>
      </c>
      <c r="C17" s="89">
        <f t="shared" si="2"/>
        <v>3.4683903515686509E-3</v>
      </c>
      <c r="D17" s="9">
        <f t="shared" si="9"/>
        <v>5.1023778071334291E-2</v>
      </c>
      <c r="E17" s="85" t="str">
        <f>IFERROR(VLOOKUP(A17,SPY!$A$2:$E$379,5,FALSE),"")</f>
        <v/>
      </c>
      <c r="F17" s="9"/>
      <c r="H17" s="17" t="s">
        <v>19</v>
      </c>
      <c r="I17" s="18" t="s">
        <v>20</v>
      </c>
      <c r="J17" s="18" t="s">
        <v>22</v>
      </c>
      <c r="K17" s="18" t="s">
        <v>23</v>
      </c>
      <c r="L17" s="18" t="s">
        <v>24</v>
      </c>
      <c r="M17" s="19" t="s">
        <v>25</v>
      </c>
      <c r="O17" s="31" t="s">
        <v>19</v>
      </c>
      <c r="P17" s="32" t="s">
        <v>20</v>
      </c>
      <c r="Q17" s="32" t="s">
        <v>22</v>
      </c>
      <c r="R17" s="18" t="s">
        <v>23</v>
      </c>
      <c r="S17" s="18" t="s">
        <v>24</v>
      </c>
      <c r="T17" s="19" t="s">
        <v>25</v>
      </c>
    </row>
    <row r="18" spans="1:20" ht="14.25" x14ac:dyDescent="0.45">
      <c r="A18" s="10">
        <v>14702</v>
      </c>
      <c r="B18" s="88">
        <v>31701</v>
      </c>
      <c r="C18" s="89">
        <f t="shared" si="2"/>
        <v>-3.8963079340141871E-3</v>
      </c>
      <c r="D18" s="9">
        <f t="shared" si="9"/>
        <v>5.3399348707383609E-2</v>
      </c>
      <c r="E18" s="85" t="str">
        <f>IFERROR(VLOOKUP(A18,SPY!$A$2:$E$379,5,FALSE),"")</f>
        <v/>
      </c>
      <c r="F18" s="9"/>
      <c r="H18" s="20">
        <v>-1.4999999999999999E-2</v>
      </c>
      <c r="I18" s="15">
        <v>-1.4999999999999999E-2</v>
      </c>
      <c r="J18" s="16">
        <v>3</v>
      </c>
      <c r="K18" s="8" t="str">
        <f>"Less than "&amp;TEXT(H18,"0.00%")</f>
        <v>Less than -1.50%</v>
      </c>
      <c r="L18" s="11">
        <f>J18/$I$16</f>
        <v>2.9268292682926829E-3</v>
      </c>
      <c r="M18" s="21">
        <f>L18</f>
        <v>2.9268292682926829E-3</v>
      </c>
      <c r="O18" s="94">
        <v>-0.08</v>
      </c>
      <c r="P18" s="94">
        <v>-0.08</v>
      </c>
      <c r="Q18" s="16">
        <v>3</v>
      </c>
      <c r="R18" s="29" t="str">
        <f>"Less than "&amp;TEXT(O18,"0.00%")</f>
        <v>Less than -8.00%</v>
      </c>
      <c r="S18" s="11">
        <f>Q18/$P$16</f>
        <v>2.9585798816568047E-3</v>
      </c>
      <c r="T18" s="21">
        <f>S18</f>
        <v>2.9585798816568047E-3</v>
      </c>
    </row>
    <row r="19" spans="1:20" ht="14.25" x14ac:dyDescent="0.45">
      <c r="A19" s="10">
        <v>14732</v>
      </c>
      <c r="B19" s="88">
        <v>31879</v>
      </c>
      <c r="C19" s="89">
        <f t="shared" si="2"/>
        <v>5.6149648276080377E-3</v>
      </c>
      <c r="D19" s="9">
        <f t="shared" si="9"/>
        <v>5.2146935542427109E-2</v>
      </c>
      <c r="E19" s="85" t="str">
        <f>IFERROR(VLOOKUP(A19,SPY!$A$2:$E$379,5,FALSE),"")</f>
        <v/>
      </c>
      <c r="F19" s="9"/>
      <c r="H19" s="20">
        <f>H18+0.25%</f>
        <v>-1.2499999999999999E-2</v>
      </c>
      <c r="I19" s="15">
        <v>-1.2499999999999999E-2</v>
      </c>
      <c r="J19" s="16">
        <v>1</v>
      </c>
      <c r="K19" s="8" t="str">
        <f>TEXT(H18,"0.00%")&amp;" to "&amp;TEXT(H19,"0.00%")</f>
        <v>-1.50% to -1.25%</v>
      </c>
      <c r="L19" s="11">
        <f t="shared" ref="L19:L37" si="10">J19/$I$16</f>
        <v>9.7560975609756097E-4</v>
      </c>
      <c r="M19" s="21">
        <f>L19+M18</f>
        <v>3.9024390243902439E-3</v>
      </c>
      <c r="O19" s="94">
        <v>-7.0000000000000007E-2</v>
      </c>
      <c r="P19" s="94">
        <v>-7.0000000000000007E-2</v>
      </c>
      <c r="Q19" s="16">
        <v>3</v>
      </c>
      <c r="R19" s="29" t="str">
        <f>TEXT(O18,"0.00%")&amp;" to "&amp;TEXT(O19,"0.00%")</f>
        <v>-8.00% to -7.00%</v>
      </c>
      <c r="S19" s="11">
        <f t="shared" ref="S19:S37" si="11">Q19/$P$16</f>
        <v>2.9585798816568047E-3</v>
      </c>
      <c r="T19" s="21">
        <f>S19+T18</f>
        <v>5.9171597633136093E-3</v>
      </c>
    </row>
    <row r="20" spans="1:20" ht="14.25" x14ac:dyDescent="0.45">
      <c r="A20" s="10">
        <v>14763</v>
      </c>
      <c r="B20" s="88">
        <v>31977</v>
      </c>
      <c r="C20" s="89">
        <f t="shared" si="2"/>
        <v>3.0741240314939855E-3</v>
      </c>
      <c r="D20" s="9">
        <f t="shared" si="9"/>
        <v>4.8357484755098046E-2</v>
      </c>
      <c r="E20" s="85" t="str">
        <f>IFERROR(VLOOKUP(A20,SPY!$A$2:$E$379,5,FALSE),"")</f>
        <v/>
      </c>
      <c r="F20" s="9"/>
      <c r="H20" s="20">
        <f t="shared" ref="H20:H36" si="12">H19+0.25%</f>
        <v>-9.9999999999999985E-3</v>
      </c>
      <c r="I20" s="15">
        <v>-9.9999999999999985E-3</v>
      </c>
      <c r="J20" s="16">
        <v>1</v>
      </c>
      <c r="K20" s="8" t="str">
        <f t="shared" ref="K20:K36" si="13">TEXT(H19,"0.00%")&amp;" to "&amp;TEXT(H20,"0.00%")</f>
        <v>-1.25% to -1.00%</v>
      </c>
      <c r="L20" s="11">
        <f t="shared" si="10"/>
        <v>9.7560975609756097E-4</v>
      </c>
      <c r="M20" s="21">
        <f t="shared" ref="M20:M37" si="14">L20+M19</f>
        <v>4.8780487804878049E-3</v>
      </c>
      <c r="O20" s="94">
        <v>-0.06</v>
      </c>
      <c r="P20" s="94">
        <v>-0.06</v>
      </c>
      <c r="Q20" s="16">
        <v>7</v>
      </c>
      <c r="R20" s="29" t="str">
        <f t="shared" ref="R20:R36" si="15">TEXT(O19,"0.00%")&amp;" to "&amp;TEXT(O20,"0.00%")</f>
        <v>-7.00% to -6.00%</v>
      </c>
      <c r="S20" s="11">
        <f t="shared" si="11"/>
        <v>6.9033530571992107E-3</v>
      </c>
      <c r="T20" s="21">
        <f t="shared" ref="T20:T36" si="16">S20+T19</f>
        <v>1.282051282051282E-2</v>
      </c>
    </row>
    <row r="21" spans="1:20" ht="14.25" x14ac:dyDescent="0.45">
      <c r="A21" s="10">
        <v>14793</v>
      </c>
      <c r="B21" s="88">
        <v>31942</v>
      </c>
      <c r="C21" s="89">
        <f t="shared" si="2"/>
        <v>-1.09453669825188E-3</v>
      </c>
      <c r="D21" s="9">
        <f t="shared" si="9"/>
        <v>5.0067392090469731E-2</v>
      </c>
      <c r="E21" s="85" t="str">
        <f>IFERROR(VLOOKUP(A21,SPY!$A$2:$E$379,5,FALSE),"")</f>
        <v/>
      </c>
      <c r="F21" s="9"/>
      <c r="H21" s="20">
        <f t="shared" si="12"/>
        <v>-7.499999999999998E-3</v>
      </c>
      <c r="I21" s="15">
        <v>-7.499999999999998E-3</v>
      </c>
      <c r="J21" s="16">
        <v>7</v>
      </c>
      <c r="K21" s="8" t="str">
        <f t="shared" si="13"/>
        <v>-1.00% to -0.75%</v>
      </c>
      <c r="L21" s="11">
        <f t="shared" si="10"/>
        <v>6.8292682926829268E-3</v>
      </c>
      <c r="M21" s="21">
        <f t="shared" si="14"/>
        <v>1.1707317073170732E-2</v>
      </c>
      <c r="O21" s="94">
        <v>-0.05</v>
      </c>
      <c r="P21" s="94">
        <v>-0.05</v>
      </c>
      <c r="Q21" s="16">
        <v>4</v>
      </c>
      <c r="R21" s="29" t="str">
        <f t="shared" si="15"/>
        <v>-6.00% to -5.00%</v>
      </c>
      <c r="S21" s="11">
        <f t="shared" si="11"/>
        <v>3.9447731755424065E-3</v>
      </c>
      <c r="T21" s="21">
        <f t="shared" si="16"/>
        <v>1.6765285996055226E-2</v>
      </c>
    </row>
    <row r="22" spans="1:20" ht="14.25" x14ac:dyDescent="0.45">
      <c r="A22" s="10">
        <v>14824</v>
      </c>
      <c r="B22" s="88">
        <v>32352</v>
      </c>
      <c r="C22" s="89">
        <f t="shared" si="2"/>
        <v>1.2835764823742934E-2</v>
      </c>
      <c r="D22" s="9">
        <f t="shared" si="9"/>
        <v>5.5082672928284948E-2</v>
      </c>
      <c r="E22" s="85" t="str">
        <f>IFERROR(VLOOKUP(A22,SPY!$A$2:$E$379,5,FALSE),"")</f>
        <v/>
      </c>
      <c r="F22" s="9"/>
      <c r="H22" s="20">
        <f t="shared" si="12"/>
        <v>-4.9999999999999975E-3</v>
      </c>
      <c r="I22" s="15">
        <v>-4.9999999999999975E-3</v>
      </c>
      <c r="J22" s="16">
        <v>22</v>
      </c>
      <c r="K22" s="8" t="str">
        <f t="shared" si="13"/>
        <v>-0.75% to -0.50%</v>
      </c>
      <c r="L22" s="11">
        <f t="shared" si="10"/>
        <v>2.1463414634146343E-2</v>
      </c>
      <c r="M22" s="21">
        <f t="shared" si="14"/>
        <v>3.3170731707317075E-2</v>
      </c>
      <c r="O22" s="94">
        <v>-0.04</v>
      </c>
      <c r="P22" s="94">
        <v>-0.04</v>
      </c>
      <c r="Q22" s="16">
        <v>15</v>
      </c>
      <c r="R22" s="29" t="str">
        <f t="shared" si="15"/>
        <v>-5.00% to -4.00%</v>
      </c>
      <c r="S22" s="11">
        <f t="shared" si="11"/>
        <v>1.4792899408284023E-2</v>
      </c>
      <c r="T22" s="21">
        <f t="shared" si="16"/>
        <v>3.1558185404339245E-2</v>
      </c>
    </row>
    <row r="23" spans="1:20" ht="14.25" x14ac:dyDescent="0.45">
      <c r="A23" s="10">
        <v>14855</v>
      </c>
      <c r="B23" s="88">
        <v>32810</v>
      </c>
      <c r="C23" s="89">
        <f t="shared" si="2"/>
        <v>1.4156775469831739E-2</v>
      </c>
      <c r="D23" s="9">
        <f t="shared" si="9"/>
        <v>5.7329767007186394E-2</v>
      </c>
      <c r="E23" s="85" t="str">
        <f>IFERROR(VLOOKUP(A23,SPY!$A$2:$E$379,5,FALSE),"")</f>
        <v/>
      </c>
      <c r="F23" s="9"/>
      <c r="H23" s="20">
        <f t="shared" si="12"/>
        <v>-2.4999999999999974E-3</v>
      </c>
      <c r="I23" s="15">
        <v>-2.4999999999999974E-3</v>
      </c>
      <c r="J23" s="16">
        <v>44</v>
      </c>
      <c r="K23" s="8" t="str">
        <f t="shared" si="13"/>
        <v>-0.50% to -0.25%</v>
      </c>
      <c r="L23" s="11">
        <f t="shared" si="10"/>
        <v>4.2926829268292686E-2</v>
      </c>
      <c r="M23" s="21">
        <f t="shared" si="14"/>
        <v>7.6097560975609768E-2</v>
      </c>
      <c r="O23" s="94">
        <v>-0.03</v>
      </c>
      <c r="P23" s="94">
        <v>-0.03</v>
      </c>
      <c r="Q23" s="16">
        <v>17</v>
      </c>
      <c r="R23" s="29" t="str">
        <f t="shared" si="15"/>
        <v>-4.00% to -3.00%</v>
      </c>
      <c r="S23" s="11">
        <f t="shared" si="11"/>
        <v>1.6765285996055226E-2</v>
      </c>
      <c r="T23" s="21">
        <f t="shared" si="16"/>
        <v>4.8323471400394474E-2</v>
      </c>
    </row>
    <row r="24" spans="1:20" ht="14.25" x14ac:dyDescent="0.45">
      <c r="A24" s="10">
        <v>14885</v>
      </c>
      <c r="B24" s="88">
        <v>33267</v>
      </c>
      <c r="C24" s="89">
        <f t="shared" si="2"/>
        <v>1.3928680280402395E-2</v>
      </c>
      <c r="D24" s="9">
        <f t="shared" si="9"/>
        <v>5.908758078380183E-2</v>
      </c>
      <c r="E24" s="85" t="str">
        <f>IFERROR(VLOOKUP(A24,SPY!$A$2:$E$379,5,FALSE),"")</f>
        <v/>
      </c>
      <c r="F24" s="9"/>
      <c r="H24" s="20">
        <f t="shared" si="12"/>
        <v>0</v>
      </c>
      <c r="I24" s="15">
        <v>0</v>
      </c>
      <c r="J24" s="16">
        <v>145</v>
      </c>
      <c r="K24" s="8" t="str">
        <f t="shared" si="13"/>
        <v>-0.25% to 0.00%</v>
      </c>
      <c r="L24" s="11">
        <f t="shared" si="10"/>
        <v>0.14146341463414633</v>
      </c>
      <c r="M24" s="21">
        <f t="shared" si="14"/>
        <v>0.2175609756097561</v>
      </c>
      <c r="O24" s="94">
        <v>-0.02</v>
      </c>
      <c r="P24" s="94">
        <v>-0.02</v>
      </c>
      <c r="Q24" s="16">
        <v>28</v>
      </c>
      <c r="R24" s="29" t="str">
        <f t="shared" si="15"/>
        <v>-3.00% to -2.00%</v>
      </c>
      <c r="S24" s="11">
        <f t="shared" si="11"/>
        <v>2.7613412228796843E-2</v>
      </c>
      <c r="T24" s="21">
        <f t="shared" si="16"/>
        <v>7.5936883629191321E-2</v>
      </c>
    </row>
    <row r="25" spans="1:20" ht="14.25" x14ac:dyDescent="0.45">
      <c r="A25" s="10">
        <v>14916</v>
      </c>
      <c r="B25" s="88">
        <v>33669</v>
      </c>
      <c r="C25" s="89">
        <f t="shared" si="2"/>
        <v>1.2084047254035557E-2</v>
      </c>
      <c r="D25" s="9">
        <f t="shared" si="9"/>
        <v>6.9876072449952309E-2</v>
      </c>
      <c r="E25" s="85" t="str">
        <f>IFERROR(VLOOKUP(A25,SPY!$A$2:$E$379,5,FALSE),"")</f>
        <v/>
      </c>
      <c r="F25" s="9"/>
      <c r="H25" s="20">
        <f t="shared" si="12"/>
        <v>2.5000000000000001E-3</v>
      </c>
      <c r="I25" s="15">
        <v>2.5000000000000001E-3</v>
      </c>
      <c r="J25" s="16">
        <v>459</v>
      </c>
      <c r="K25" s="8" t="str">
        <f t="shared" si="13"/>
        <v>0.00% to 0.25%</v>
      </c>
      <c r="L25" s="11">
        <f t="shared" si="10"/>
        <v>0.4478048780487805</v>
      </c>
      <c r="M25" s="21">
        <f t="shared" si="14"/>
        <v>0.66536585365853662</v>
      </c>
      <c r="O25" s="94">
        <v>-0.01</v>
      </c>
      <c r="P25" s="94">
        <v>-0.01</v>
      </c>
      <c r="Q25" s="16">
        <v>55</v>
      </c>
      <c r="R25" s="29" t="str">
        <f t="shared" si="15"/>
        <v>-2.00% to -1.00%</v>
      </c>
      <c r="S25" s="11">
        <f t="shared" si="11"/>
        <v>5.4240631163708086E-2</v>
      </c>
      <c r="T25" s="21">
        <f t="shared" si="16"/>
        <v>0.13017751479289941</v>
      </c>
    </row>
    <row r="26" spans="1:20" ht="14.25" x14ac:dyDescent="0.45">
      <c r="A26" s="10">
        <v>14946</v>
      </c>
      <c r="B26" s="88">
        <v>34174</v>
      </c>
      <c r="C26" s="89">
        <f t="shared" si="2"/>
        <v>1.4998960468086464E-2</v>
      </c>
      <c r="D26" s="9">
        <f t="shared" si="9"/>
        <v>8.3444296493564218E-2</v>
      </c>
      <c r="E26" s="85" t="str">
        <f>IFERROR(VLOOKUP(A26,SPY!$A$2:$E$379,5,FALSE),"")</f>
        <v/>
      </c>
      <c r="F26" s="9"/>
      <c r="H26" s="20">
        <f t="shared" si="12"/>
        <v>5.0000000000000001E-3</v>
      </c>
      <c r="I26" s="15">
        <v>5.0000000000000001E-3</v>
      </c>
      <c r="J26" s="16">
        <v>236</v>
      </c>
      <c r="K26" s="8" t="str">
        <f t="shared" si="13"/>
        <v>0.25% to 0.50%</v>
      </c>
      <c r="L26" s="11">
        <f t="shared" si="10"/>
        <v>0.2302439024390244</v>
      </c>
      <c r="M26" s="21">
        <f t="shared" si="14"/>
        <v>0.89560975609756099</v>
      </c>
      <c r="O26" s="94">
        <v>0</v>
      </c>
      <c r="P26" s="94">
        <v>0</v>
      </c>
      <c r="Q26" s="16">
        <v>71</v>
      </c>
      <c r="R26" s="29" t="str">
        <f t="shared" si="15"/>
        <v>-1.00% to 0.00%</v>
      </c>
      <c r="S26" s="11">
        <f t="shared" si="11"/>
        <v>7.0019723865877709E-2</v>
      </c>
      <c r="T26" s="21">
        <f t="shared" si="16"/>
        <v>0.20019723865877712</v>
      </c>
    </row>
    <row r="27" spans="1:20" ht="14.25" x14ac:dyDescent="0.45">
      <c r="A27" s="10">
        <v>14977</v>
      </c>
      <c r="B27" s="88">
        <v>34481</v>
      </c>
      <c r="C27" s="89">
        <f t="shared" si="2"/>
        <v>8.9834377011763777E-3</v>
      </c>
      <c r="D27" s="9">
        <f t="shared" si="9"/>
        <v>9.1067303736986904E-2</v>
      </c>
      <c r="E27" s="85" t="str">
        <f>IFERROR(VLOOKUP(A27,SPY!$A$2:$E$379,5,FALSE),"")</f>
        <v/>
      </c>
      <c r="F27" s="9"/>
      <c r="H27" s="20">
        <f t="shared" si="12"/>
        <v>7.4999999999999997E-3</v>
      </c>
      <c r="I27" s="15">
        <v>7.4999999999999997E-3</v>
      </c>
      <c r="J27" s="16">
        <v>57</v>
      </c>
      <c r="K27" s="8" t="str">
        <f t="shared" si="13"/>
        <v>0.50% to 0.75%</v>
      </c>
      <c r="L27" s="11">
        <f t="shared" si="10"/>
        <v>5.5609756097560976E-2</v>
      </c>
      <c r="M27" s="21">
        <f t="shared" si="14"/>
        <v>0.95121951219512202</v>
      </c>
      <c r="O27" s="94">
        <v>0.01</v>
      </c>
      <c r="P27" s="94">
        <v>0.01</v>
      </c>
      <c r="Q27" s="16">
        <v>76</v>
      </c>
      <c r="R27" s="29" t="str">
        <f t="shared" si="15"/>
        <v>0.00% to 1.00%</v>
      </c>
      <c r="S27" s="11">
        <f t="shared" si="11"/>
        <v>7.4950690335305714E-2</v>
      </c>
      <c r="T27" s="21">
        <f t="shared" si="16"/>
        <v>0.2751479289940828</v>
      </c>
    </row>
    <row r="28" spans="1:20" ht="14.25" x14ac:dyDescent="0.45">
      <c r="A28" s="10">
        <v>15008</v>
      </c>
      <c r="B28" s="88">
        <v>34843</v>
      </c>
      <c r="C28" s="89">
        <f t="shared" si="2"/>
        <v>1.0498535425306654E-2</v>
      </c>
      <c r="D28" s="9">
        <f t="shared" si="9"/>
        <v>9.8628409270061557E-2</v>
      </c>
      <c r="E28" s="85" t="str">
        <f>IFERROR(VLOOKUP(A28,SPY!$A$2:$E$379,5,FALSE),"")</f>
        <v/>
      </c>
      <c r="F28" s="9"/>
      <c r="H28" s="20">
        <f t="shared" si="12"/>
        <v>0.01</v>
      </c>
      <c r="I28" s="15">
        <v>0.01</v>
      </c>
      <c r="J28" s="16">
        <v>14</v>
      </c>
      <c r="K28" s="8" t="str">
        <f t="shared" si="13"/>
        <v>0.75% to 1.00%</v>
      </c>
      <c r="L28" s="11">
        <f t="shared" si="10"/>
        <v>1.3658536585365854E-2</v>
      </c>
      <c r="M28" s="21">
        <f t="shared" si="14"/>
        <v>0.96487804878048788</v>
      </c>
      <c r="O28" s="94">
        <v>0.02</v>
      </c>
      <c r="P28" s="94">
        <v>0.02</v>
      </c>
      <c r="Q28" s="16">
        <v>227</v>
      </c>
      <c r="R28" s="29" t="str">
        <f t="shared" si="15"/>
        <v>1.00% to 2.00%</v>
      </c>
      <c r="S28" s="11">
        <f t="shared" si="11"/>
        <v>0.22386587771203156</v>
      </c>
      <c r="T28" s="21">
        <f t="shared" si="16"/>
        <v>0.49901380670611439</v>
      </c>
    </row>
    <row r="29" spans="1:20" ht="14.25" x14ac:dyDescent="0.45">
      <c r="A29" s="10">
        <v>15036</v>
      </c>
      <c r="B29" s="88">
        <v>35092</v>
      </c>
      <c r="C29" s="89">
        <f t="shared" si="2"/>
        <v>7.1463421634188062E-3</v>
      </c>
      <c r="D29" s="9">
        <f t="shared" si="9"/>
        <v>0.10265514532600162</v>
      </c>
      <c r="E29" s="85" t="str">
        <f>IFERROR(VLOOKUP(A29,SPY!$A$2:$E$379,5,FALSE),"")</f>
        <v/>
      </c>
      <c r="F29" s="9"/>
      <c r="H29" s="20">
        <f t="shared" si="12"/>
        <v>1.2500000000000001E-2</v>
      </c>
      <c r="I29" s="15">
        <v>1.2500000000000001E-2</v>
      </c>
      <c r="J29" s="16">
        <v>18</v>
      </c>
      <c r="K29" s="8" t="str">
        <f t="shared" si="13"/>
        <v>1.00% to 1.25%</v>
      </c>
      <c r="L29" s="11">
        <f t="shared" si="10"/>
        <v>1.7560975609756099E-2</v>
      </c>
      <c r="M29" s="21">
        <f t="shared" si="14"/>
        <v>0.982439024390244</v>
      </c>
      <c r="O29" s="94">
        <v>0.03</v>
      </c>
      <c r="P29" s="94">
        <v>0.03</v>
      </c>
      <c r="Q29" s="16">
        <v>202</v>
      </c>
      <c r="R29" s="29" t="str">
        <f t="shared" si="15"/>
        <v>2.00% to 3.00%</v>
      </c>
      <c r="S29" s="11">
        <f t="shared" si="11"/>
        <v>0.19921104536489151</v>
      </c>
      <c r="T29" s="21">
        <f t="shared" si="16"/>
        <v>0.69822485207100593</v>
      </c>
    </row>
    <row r="30" spans="1:20" ht="14.25" x14ac:dyDescent="0.45">
      <c r="A30" s="10">
        <v>15067</v>
      </c>
      <c r="B30" s="88">
        <v>35468</v>
      </c>
      <c r="C30" s="89">
        <f t="shared" si="2"/>
        <v>1.0714692807477499E-2</v>
      </c>
      <c r="D30" s="9">
        <f t="shared" si="9"/>
        <v>0.11882905902022012</v>
      </c>
      <c r="E30" s="85" t="str">
        <f>IFERROR(VLOOKUP(A30,SPY!$A$2:$E$379,5,FALSE),"")</f>
        <v/>
      </c>
      <c r="F30" s="9"/>
      <c r="H30" s="20">
        <f t="shared" si="12"/>
        <v>1.5000000000000001E-2</v>
      </c>
      <c r="I30" s="15">
        <v>1.5000000000000001E-2</v>
      </c>
      <c r="J30" s="16">
        <v>8</v>
      </c>
      <c r="K30" s="8" t="str">
        <f t="shared" si="13"/>
        <v>1.25% to 1.50%</v>
      </c>
      <c r="L30" s="11">
        <f t="shared" si="10"/>
        <v>7.8048780487804878E-3</v>
      </c>
      <c r="M30" s="21">
        <f t="shared" si="14"/>
        <v>0.99024390243902449</v>
      </c>
      <c r="O30" s="94">
        <v>0.04</v>
      </c>
      <c r="P30" s="94">
        <v>0.04</v>
      </c>
      <c r="Q30" s="16">
        <v>133</v>
      </c>
      <c r="R30" s="29" t="str">
        <f t="shared" si="15"/>
        <v>3.00% to 4.00%</v>
      </c>
      <c r="S30" s="11">
        <f t="shared" si="11"/>
        <v>0.13116370808678501</v>
      </c>
      <c r="T30" s="21">
        <f t="shared" si="16"/>
        <v>0.82938856015779094</v>
      </c>
    </row>
    <row r="31" spans="1:20" ht="14.25" x14ac:dyDescent="0.45">
      <c r="A31" s="10">
        <v>15097</v>
      </c>
      <c r="B31" s="88">
        <v>36182</v>
      </c>
      <c r="C31" s="89">
        <f t="shared" si="2"/>
        <v>2.0130822149543315E-2</v>
      </c>
      <c r="D31" s="9">
        <f t="shared" si="9"/>
        <v>0.13497913987264343</v>
      </c>
      <c r="E31" s="85" t="str">
        <f>IFERROR(VLOOKUP(A31,SPY!$A$2:$E$379,5,FALSE),"")</f>
        <v/>
      </c>
      <c r="F31" s="9"/>
      <c r="H31" s="20">
        <f t="shared" si="12"/>
        <v>1.7500000000000002E-2</v>
      </c>
      <c r="I31" s="15">
        <v>1.7500000000000002E-2</v>
      </c>
      <c r="J31" s="16">
        <v>3</v>
      </c>
      <c r="K31" s="8" t="str">
        <f t="shared" si="13"/>
        <v>1.50% to 1.75%</v>
      </c>
      <c r="L31" s="11">
        <f t="shared" si="10"/>
        <v>2.9268292682926829E-3</v>
      </c>
      <c r="M31" s="21">
        <f t="shared" si="14"/>
        <v>0.99317073170731718</v>
      </c>
      <c r="O31" s="94">
        <v>0.05</v>
      </c>
      <c r="P31" s="94">
        <v>0.05</v>
      </c>
      <c r="Q31" s="16">
        <v>78</v>
      </c>
      <c r="R31" s="29" t="str">
        <f t="shared" si="15"/>
        <v>4.00% to 5.00%</v>
      </c>
      <c r="S31" s="11">
        <f t="shared" si="11"/>
        <v>7.6923076923076927E-2</v>
      </c>
      <c r="T31" s="21">
        <f t="shared" si="16"/>
        <v>0.90631163708086793</v>
      </c>
    </row>
    <row r="32" spans="1:20" ht="14.25" x14ac:dyDescent="0.45">
      <c r="A32" s="10">
        <v>15128</v>
      </c>
      <c r="B32" s="88">
        <v>36650</v>
      </c>
      <c r="C32" s="89">
        <f t="shared" si="2"/>
        <v>1.2934608368802225E-2</v>
      </c>
      <c r="D32" s="9">
        <f t="shared" si="9"/>
        <v>0.14613628545517088</v>
      </c>
      <c r="E32" s="85" t="str">
        <f>IFERROR(VLOOKUP(A32,SPY!$A$2:$E$379,5,FALSE),"")</f>
        <v/>
      </c>
      <c r="F32" s="9"/>
      <c r="H32" s="20">
        <f t="shared" si="12"/>
        <v>0.02</v>
      </c>
      <c r="I32" s="15">
        <v>0.02</v>
      </c>
      <c r="J32" s="16">
        <v>2</v>
      </c>
      <c r="K32" s="8" t="str">
        <f t="shared" si="13"/>
        <v>1.75% to 2.00%</v>
      </c>
      <c r="L32" s="11">
        <f t="shared" si="10"/>
        <v>1.9512195121951219E-3</v>
      </c>
      <c r="M32" s="21">
        <f t="shared" si="14"/>
        <v>0.9951219512195123</v>
      </c>
      <c r="O32" s="94">
        <v>0.06</v>
      </c>
      <c r="P32" s="94">
        <v>0.06</v>
      </c>
      <c r="Q32" s="16">
        <v>42</v>
      </c>
      <c r="R32" s="29" t="str">
        <f t="shared" si="15"/>
        <v>5.00% to 6.00%</v>
      </c>
      <c r="S32" s="11">
        <f t="shared" si="11"/>
        <v>4.142011834319527E-2</v>
      </c>
      <c r="T32" s="21">
        <f t="shared" si="16"/>
        <v>0.94773175542406318</v>
      </c>
    </row>
    <row r="33" spans="1:26" ht="14.65" thickBot="1" x14ac:dyDescent="0.5">
      <c r="A33" s="10">
        <v>15158</v>
      </c>
      <c r="B33" s="88">
        <v>37137</v>
      </c>
      <c r="C33" s="89">
        <f t="shared" si="2"/>
        <v>1.3287858117326135E-2</v>
      </c>
      <c r="D33" s="9">
        <f t="shared" si="9"/>
        <v>0.16263853233986603</v>
      </c>
      <c r="E33" s="85" t="str">
        <f>IFERROR(VLOOKUP(A33,SPY!$A$2:$E$379,5,FALSE),"")</f>
        <v/>
      </c>
      <c r="F33" s="9"/>
      <c r="H33" s="20">
        <f t="shared" si="12"/>
        <v>2.2499999999999999E-2</v>
      </c>
      <c r="I33" s="15">
        <v>2.2499999999999999E-2</v>
      </c>
      <c r="J33" s="16">
        <v>2</v>
      </c>
      <c r="K33" s="8" t="str">
        <f t="shared" si="13"/>
        <v>2.00% to 2.25%</v>
      </c>
      <c r="L33" s="11">
        <f t="shared" si="10"/>
        <v>1.9512195121951219E-3</v>
      </c>
      <c r="M33" s="21">
        <f t="shared" si="14"/>
        <v>0.99707317073170743</v>
      </c>
      <c r="O33" s="94">
        <v>7.0000000000000007E-2</v>
      </c>
      <c r="P33" s="94">
        <v>7.0000000000000007E-2</v>
      </c>
      <c r="Q33" s="16">
        <v>5</v>
      </c>
      <c r="R33" s="29" t="str">
        <f t="shared" si="15"/>
        <v>6.00% to 7.00%</v>
      </c>
      <c r="S33" s="11">
        <f t="shared" si="11"/>
        <v>4.9309664694280079E-3</v>
      </c>
      <c r="T33" s="21">
        <f t="shared" si="16"/>
        <v>0.95266272189349122</v>
      </c>
    </row>
    <row r="34" spans="1:26" ht="14.25" x14ac:dyDescent="0.45">
      <c r="A34" s="10">
        <v>15189</v>
      </c>
      <c r="B34" s="88">
        <v>37544</v>
      </c>
      <c r="C34" s="89">
        <f t="shared" si="2"/>
        <v>1.0959420524005781E-2</v>
      </c>
      <c r="D34" s="9">
        <f t="shared" si="9"/>
        <v>0.16048466864490596</v>
      </c>
      <c r="E34" s="85" t="str">
        <f>IFERROR(VLOOKUP(A34,SPY!$A$2:$E$379,5,FALSE),"")</f>
        <v/>
      </c>
      <c r="F34" s="9"/>
      <c r="H34" s="20">
        <f t="shared" si="12"/>
        <v>2.4999999999999998E-2</v>
      </c>
      <c r="I34" s="15">
        <v>2.4999999999999998E-2</v>
      </c>
      <c r="J34" s="16">
        <v>1</v>
      </c>
      <c r="K34" s="8" t="str">
        <f t="shared" si="13"/>
        <v>2.25% to 2.50%</v>
      </c>
      <c r="L34" s="11">
        <f t="shared" si="10"/>
        <v>9.7560975609756097E-4</v>
      </c>
      <c r="M34" s="21">
        <f t="shared" si="14"/>
        <v>0.99804878048780499</v>
      </c>
      <c r="O34" s="94">
        <v>0.08</v>
      </c>
      <c r="P34" s="94">
        <v>0.08</v>
      </c>
      <c r="Q34" s="16">
        <v>4</v>
      </c>
      <c r="R34" s="29" t="str">
        <f t="shared" si="15"/>
        <v>7.00% to 8.00%</v>
      </c>
      <c r="S34" s="11">
        <f t="shared" si="11"/>
        <v>3.9447731755424065E-3</v>
      </c>
      <c r="T34" s="21">
        <f t="shared" si="16"/>
        <v>0.95660749506903364</v>
      </c>
      <c r="Y34" s="92" t="s">
        <v>52</v>
      </c>
      <c r="Z34" s="92" t="s">
        <v>53</v>
      </c>
    </row>
    <row r="35" spans="1:26" ht="14.25" x14ac:dyDescent="0.45">
      <c r="A35" s="10">
        <v>15220</v>
      </c>
      <c r="B35" s="88">
        <v>37835</v>
      </c>
      <c r="C35" s="89">
        <f t="shared" si="2"/>
        <v>7.7509056040911961E-3</v>
      </c>
      <c r="D35" s="9">
        <f t="shared" si="9"/>
        <v>0.15315452605912827</v>
      </c>
      <c r="E35" s="85" t="str">
        <f>IFERROR(VLOOKUP(A35,SPY!$A$2:$E$379,5,FALSE),"")</f>
        <v/>
      </c>
      <c r="F35" s="9"/>
      <c r="H35" s="20">
        <f t="shared" si="12"/>
        <v>2.7499999999999997E-2</v>
      </c>
      <c r="I35" s="15">
        <v>2.7499999999999997E-2</v>
      </c>
      <c r="J35" s="16">
        <v>0</v>
      </c>
      <c r="K35" s="8" t="str">
        <f t="shared" si="13"/>
        <v>2.50% to 2.75%</v>
      </c>
      <c r="L35" s="11">
        <f t="shared" si="10"/>
        <v>0</v>
      </c>
      <c r="M35" s="21">
        <f t="shared" si="14"/>
        <v>0.99804878048780499</v>
      </c>
      <c r="O35" s="94">
        <v>0.09</v>
      </c>
      <c r="P35" s="94">
        <v>0.09</v>
      </c>
      <c r="Q35" s="16">
        <v>8</v>
      </c>
      <c r="R35" s="29" t="str">
        <f t="shared" si="15"/>
        <v>8.00% to 9.00%</v>
      </c>
      <c r="S35" s="11">
        <f t="shared" si="11"/>
        <v>7.889546351084813E-3</v>
      </c>
      <c r="T35" s="21">
        <f t="shared" si="16"/>
        <v>0.96449704142011849</v>
      </c>
      <c r="Y35" s="93">
        <v>-0.08</v>
      </c>
      <c r="Z35">
        <v>3</v>
      </c>
    </row>
    <row r="36" spans="1:26" ht="14.25" x14ac:dyDescent="0.45">
      <c r="A36" s="10">
        <v>15250</v>
      </c>
      <c r="B36" s="88">
        <v>37949</v>
      </c>
      <c r="C36" s="89">
        <f t="shared" si="2"/>
        <v>3.0130831240915423E-3</v>
      </c>
      <c r="D36" s="9">
        <f t="shared" si="9"/>
        <v>0.14074007274476208</v>
      </c>
      <c r="E36" s="85" t="str">
        <f>IFERROR(VLOOKUP(A36,SPY!$A$2:$E$379,5,FALSE),"")</f>
        <v/>
      </c>
      <c r="F36" s="9"/>
      <c r="H36" s="20">
        <f t="shared" si="12"/>
        <v>2.9999999999999995E-2</v>
      </c>
      <c r="I36" s="15">
        <v>2.9999999999999995E-2</v>
      </c>
      <c r="J36" s="16">
        <v>0</v>
      </c>
      <c r="K36" s="8" t="str">
        <f t="shared" si="13"/>
        <v>2.75% to 3.00%</v>
      </c>
      <c r="L36" s="11">
        <f t="shared" si="10"/>
        <v>0</v>
      </c>
      <c r="M36" s="21">
        <f t="shared" si="14"/>
        <v>0.99804878048780499</v>
      </c>
      <c r="O36" s="94">
        <v>0.1</v>
      </c>
      <c r="P36" s="94">
        <v>0.1</v>
      </c>
      <c r="Q36" s="16">
        <v>13</v>
      </c>
      <c r="R36" s="29" t="str">
        <f t="shared" si="15"/>
        <v>9.00% to 10.00%</v>
      </c>
      <c r="S36" s="11">
        <f t="shared" si="11"/>
        <v>1.282051282051282E-2</v>
      </c>
      <c r="T36" s="21">
        <f t="shared" si="16"/>
        <v>0.97731755424063127</v>
      </c>
      <c r="Y36" s="93">
        <v>-7.0000000000000007E-2</v>
      </c>
      <c r="Z36">
        <v>3</v>
      </c>
    </row>
    <row r="37" spans="1:26" ht="14.65" thickBot="1" x14ac:dyDescent="0.5">
      <c r="A37" s="10">
        <v>15281</v>
      </c>
      <c r="B37" s="88">
        <v>38024</v>
      </c>
      <c r="C37" s="89">
        <f t="shared" si="2"/>
        <v>1.9763366623626322E-3</v>
      </c>
      <c r="D37" s="9">
        <f t="shared" si="9"/>
        <v>0.12934747096735877</v>
      </c>
      <c r="E37" s="85" t="str">
        <f>IFERROR(VLOOKUP(A37,SPY!$A$2:$E$379,5,FALSE),"")</f>
        <v/>
      </c>
      <c r="F37" s="9"/>
      <c r="H37" s="22"/>
      <c r="I37" s="23" t="s">
        <v>21</v>
      </c>
      <c r="J37" s="23">
        <v>1</v>
      </c>
      <c r="K37" s="24" t="str">
        <f>"Greater than "&amp;TEXT(H36,"0.00%")</f>
        <v>Greater than 3.00%</v>
      </c>
      <c r="L37" s="25">
        <f t="shared" si="10"/>
        <v>9.7560975609756097E-4</v>
      </c>
      <c r="M37" s="26">
        <f t="shared" si="14"/>
        <v>0.99902439024390255</v>
      </c>
      <c r="O37" s="33"/>
      <c r="P37" s="16" t="s">
        <v>21</v>
      </c>
      <c r="Q37" s="16">
        <v>22</v>
      </c>
      <c r="R37" s="30" t="str">
        <f>"Greater than "&amp;TEXT(O36,"0.00%")</f>
        <v>Greater than 10.00%</v>
      </c>
      <c r="S37" s="25">
        <f t="shared" si="11"/>
        <v>2.1696252465483234E-2</v>
      </c>
      <c r="T37" s="26">
        <f>S37+T36</f>
        <v>0.9990138067061145</v>
      </c>
      <c r="Y37" s="93">
        <v>-0.06</v>
      </c>
      <c r="Z37">
        <v>7</v>
      </c>
    </row>
    <row r="38" spans="1:26" ht="14.25" x14ac:dyDescent="0.45">
      <c r="A38" s="10">
        <v>15311</v>
      </c>
      <c r="B38" s="88">
        <v>38104</v>
      </c>
      <c r="C38" s="89">
        <f t="shared" si="2"/>
        <v>2.1039343572479829E-3</v>
      </c>
      <c r="D38" s="9">
        <f t="shared" si="9"/>
        <v>0.11499970737987941</v>
      </c>
      <c r="E38" s="85" t="str">
        <f>IFERROR(VLOOKUP(A38,SPY!$A$2:$E$379,5,FALSE),"")</f>
        <v/>
      </c>
      <c r="F38" s="9"/>
      <c r="H38" s="66"/>
      <c r="I38" s="67"/>
      <c r="J38" s="67"/>
      <c r="K38" s="67"/>
      <c r="L38" s="67"/>
      <c r="M38" s="68"/>
      <c r="O38" s="70"/>
      <c r="R38" s="67"/>
      <c r="S38" s="67"/>
      <c r="T38" s="68"/>
      <c r="Y38" s="93">
        <v>-0.05</v>
      </c>
      <c r="Z38">
        <v>4</v>
      </c>
    </row>
    <row r="39" spans="1:26" ht="14.25" x14ac:dyDescent="0.45">
      <c r="A39" s="10">
        <v>15342</v>
      </c>
      <c r="B39" s="88">
        <v>38347</v>
      </c>
      <c r="C39" s="89">
        <f t="shared" si="2"/>
        <v>6.37728322485831E-3</v>
      </c>
      <c r="D39" s="9">
        <f t="shared" si="9"/>
        <v>0.11211971810562349</v>
      </c>
      <c r="E39" s="85" t="str">
        <f>IFERROR(VLOOKUP(A39,SPY!$A$2:$E$379,5,FALSE),"")</f>
        <v/>
      </c>
      <c r="F39" s="9"/>
      <c r="H39" s="69"/>
      <c r="I39" s="34"/>
      <c r="J39" s="1"/>
      <c r="M39" s="56"/>
      <c r="O39" s="55"/>
      <c r="T39" s="56"/>
      <c r="Y39" s="93">
        <v>-0.04</v>
      </c>
      <c r="Z39">
        <v>15</v>
      </c>
    </row>
    <row r="40" spans="1:26" ht="14.25" x14ac:dyDescent="0.45">
      <c r="A40" s="10">
        <v>15373</v>
      </c>
      <c r="B40" s="88">
        <v>38512</v>
      </c>
      <c r="C40" s="89">
        <f t="shared" si="2"/>
        <v>4.3028137794351995E-3</v>
      </c>
      <c r="D40" s="9">
        <f t="shared" si="9"/>
        <v>0.10530092127543544</v>
      </c>
      <c r="E40" s="85" t="str">
        <f>IFERROR(VLOOKUP(A40,SPY!$A$2:$E$379,5,FALSE),"")</f>
        <v/>
      </c>
      <c r="F40" s="9"/>
      <c r="H40" s="69"/>
      <c r="I40" s="34"/>
      <c r="J40" s="1"/>
      <c r="M40" s="56"/>
      <c r="O40" s="55"/>
      <c r="T40" s="56"/>
      <c r="Y40" s="93">
        <v>-0.03</v>
      </c>
      <c r="Z40">
        <v>17</v>
      </c>
    </row>
    <row r="41" spans="1:26" ht="14.25" x14ac:dyDescent="0.45">
      <c r="A41" s="10">
        <v>15401</v>
      </c>
      <c r="B41" s="88">
        <v>38935</v>
      </c>
      <c r="C41" s="89">
        <f t="shared" si="2"/>
        <v>1.0983589530535909E-2</v>
      </c>
      <c r="D41" s="9">
        <f t="shared" si="9"/>
        <v>0.10951213951897865</v>
      </c>
      <c r="E41" s="85" t="str">
        <f>IFERROR(VLOOKUP(A41,SPY!$A$2:$E$379,5,FALSE),"")</f>
        <v/>
      </c>
      <c r="F41" s="9"/>
      <c r="H41" s="69"/>
      <c r="I41" s="34"/>
      <c r="J41" s="1"/>
      <c r="M41" s="56"/>
      <c r="O41" s="55"/>
      <c r="T41" s="56"/>
      <c r="Y41" s="93">
        <v>-0.02</v>
      </c>
      <c r="Z41">
        <v>28</v>
      </c>
    </row>
    <row r="42" spans="1:26" ht="14.25" x14ac:dyDescent="0.45">
      <c r="A42" s="10">
        <v>15432</v>
      </c>
      <c r="B42" s="88">
        <v>39352</v>
      </c>
      <c r="C42" s="89">
        <f t="shared" si="2"/>
        <v>1.0710157955567068E-2</v>
      </c>
      <c r="D42" s="9">
        <f t="shared" si="9"/>
        <v>0.10950716138491035</v>
      </c>
      <c r="E42" s="85" t="str">
        <f>IFERROR(VLOOKUP(A42,SPY!$A$2:$E$379,5,FALSE),"")</f>
        <v/>
      </c>
      <c r="F42" s="9"/>
      <c r="H42" s="69"/>
      <c r="I42" s="34"/>
      <c r="J42" s="1"/>
      <c r="M42" s="56"/>
      <c r="O42" s="55"/>
      <c r="T42" s="56"/>
      <c r="Y42" s="93">
        <v>-0.01</v>
      </c>
      <c r="Z42">
        <v>55</v>
      </c>
    </row>
    <row r="43" spans="1:26" ht="14.25" x14ac:dyDescent="0.45">
      <c r="A43" s="10">
        <v>15462</v>
      </c>
      <c r="B43" s="88">
        <v>39771</v>
      </c>
      <c r="C43" s="89">
        <f t="shared" si="2"/>
        <v>1.0647489327098913E-2</v>
      </c>
      <c r="D43" s="9">
        <f t="shared" si="9"/>
        <v>9.9192968879553423E-2</v>
      </c>
      <c r="E43" s="85" t="str">
        <f>IFERROR(VLOOKUP(A43,SPY!$A$2:$E$379,5,FALSE),"")</f>
        <v/>
      </c>
      <c r="F43" s="9"/>
      <c r="H43" s="55"/>
      <c r="M43" s="56"/>
      <c r="O43" s="55"/>
      <c r="T43" s="56"/>
      <c r="Y43" s="93">
        <v>0</v>
      </c>
      <c r="Z43">
        <v>71</v>
      </c>
    </row>
    <row r="44" spans="1:26" ht="14.25" x14ac:dyDescent="0.45">
      <c r="A44" s="10">
        <v>15493</v>
      </c>
      <c r="B44" s="88">
        <v>40029</v>
      </c>
      <c r="C44" s="89">
        <f t="shared" si="2"/>
        <v>6.4871388700309396E-3</v>
      </c>
      <c r="D44" s="9">
        <f t="shared" si="9"/>
        <v>9.2196452933151374E-2</v>
      </c>
      <c r="E44" s="85" t="str">
        <f>IFERROR(VLOOKUP(A44,SPY!$A$2:$E$379,5,FALSE),"")</f>
        <v/>
      </c>
      <c r="F44" s="9"/>
      <c r="H44" s="55"/>
      <c r="M44" s="56"/>
      <c r="O44" s="55"/>
      <c r="T44" s="56"/>
      <c r="Y44" s="93">
        <v>0.01</v>
      </c>
      <c r="Z44">
        <v>76</v>
      </c>
    </row>
    <row r="45" spans="1:26" ht="14.25" x14ac:dyDescent="0.45">
      <c r="A45" s="10">
        <v>15523</v>
      </c>
      <c r="B45" s="88">
        <v>40472</v>
      </c>
      <c r="C45" s="89">
        <f t="shared" si="2"/>
        <v>1.1066976442079435E-2</v>
      </c>
      <c r="D45" s="9">
        <f t="shared" si="9"/>
        <v>8.9802622721275371E-2</v>
      </c>
      <c r="E45" s="85" t="str">
        <f>IFERROR(VLOOKUP(A45,SPY!$A$2:$E$379,5,FALSE),"")</f>
        <v/>
      </c>
      <c r="F45" s="9"/>
      <c r="H45" s="55"/>
      <c r="M45" s="56"/>
      <c r="O45" s="55"/>
      <c r="T45" s="56"/>
      <c r="Y45" s="93">
        <v>0.02</v>
      </c>
      <c r="Z45">
        <v>227</v>
      </c>
    </row>
    <row r="46" spans="1:26" ht="14.25" x14ac:dyDescent="0.45">
      <c r="A46" s="10">
        <v>15554</v>
      </c>
      <c r="B46" s="88">
        <v>40988</v>
      </c>
      <c r="C46" s="89">
        <f t="shared" si="2"/>
        <v>1.2749555248072753E-2</v>
      </c>
      <c r="D46" s="9">
        <f t="shared" si="9"/>
        <v>9.1732367355636057E-2</v>
      </c>
      <c r="E46" s="85" t="str">
        <f>IFERROR(VLOOKUP(A46,SPY!$A$2:$E$379,5,FALSE),"")</f>
        <v/>
      </c>
      <c r="F46" s="9"/>
      <c r="H46" s="55"/>
      <c r="M46" s="56"/>
      <c r="O46" s="55"/>
      <c r="T46" s="56"/>
      <c r="Y46" s="93">
        <v>0.03</v>
      </c>
      <c r="Z46">
        <v>202</v>
      </c>
    </row>
    <row r="47" spans="1:26" ht="14.25" x14ac:dyDescent="0.45">
      <c r="A47" s="10">
        <v>15585</v>
      </c>
      <c r="B47" s="88">
        <v>41259</v>
      </c>
      <c r="C47" s="89">
        <f t="shared" si="2"/>
        <v>6.6116912267004668E-3</v>
      </c>
      <c r="D47" s="9">
        <f t="shared" si="9"/>
        <v>9.0498215937623971E-2</v>
      </c>
      <c r="E47" s="85" t="str">
        <f>IFERROR(VLOOKUP(A47,SPY!$A$2:$E$379,5,FALSE),"")</f>
        <v/>
      </c>
      <c r="F47" s="9"/>
      <c r="H47" s="55"/>
      <c r="M47" s="56"/>
      <c r="O47" s="55"/>
      <c r="T47" s="56"/>
      <c r="Y47" s="93">
        <v>0.04</v>
      </c>
      <c r="Z47">
        <v>133</v>
      </c>
    </row>
    <row r="48" spans="1:26" ht="14.25" x14ac:dyDescent="0.45">
      <c r="A48" s="10">
        <v>15615</v>
      </c>
      <c r="B48" s="88">
        <v>41515</v>
      </c>
      <c r="C48" s="89">
        <f t="shared" si="2"/>
        <v>6.2047068518384929E-3</v>
      </c>
      <c r="D48" s="9">
        <f t="shared" si="9"/>
        <v>9.3968220506469136E-2</v>
      </c>
      <c r="E48" s="85" t="str">
        <f>IFERROR(VLOOKUP(A48,SPY!$A$2:$E$379,5,FALSE),"")</f>
        <v/>
      </c>
      <c r="F48" s="9"/>
      <c r="H48" s="55"/>
      <c r="M48" s="56"/>
      <c r="O48" s="55"/>
      <c r="T48" s="56"/>
      <c r="Y48" s="93">
        <v>0.05</v>
      </c>
      <c r="Z48">
        <v>78</v>
      </c>
    </row>
    <row r="49" spans="1:26" ht="14.25" x14ac:dyDescent="0.45">
      <c r="A49" s="10">
        <v>15646</v>
      </c>
      <c r="B49" s="88">
        <v>41674</v>
      </c>
      <c r="C49" s="89">
        <f t="shared" si="2"/>
        <v>3.8299409851860755E-3</v>
      </c>
      <c r="D49" s="9">
        <f t="shared" si="9"/>
        <v>9.5992005049442497E-2</v>
      </c>
      <c r="E49" s="85" t="str">
        <f>IFERROR(VLOOKUP(A49,SPY!$A$2:$E$379,5,FALSE),"")</f>
        <v/>
      </c>
      <c r="F49" s="9"/>
      <c r="H49" s="55"/>
      <c r="M49" s="56"/>
      <c r="O49" s="55"/>
      <c r="T49" s="56"/>
      <c r="Y49" s="93">
        <v>0.06</v>
      </c>
      <c r="Z49">
        <v>42</v>
      </c>
    </row>
    <row r="50" spans="1:26" ht="14.25" x14ac:dyDescent="0.45">
      <c r="A50" s="10">
        <v>15676</v>
      </c>
      <c r="B50" s="88">
        <v>41915</v>
      </c>
      <c r="C50" s="89">
        <f t="shared" si="2"/>
        <v>5.7829821951336235E-3</v>
      </c>
      <c r="D50" s="9">
        <f t="shared" si="9"/>
        <v>0.10001574637833288</v>
      </c>
      <c r="E50" s="85" t="str">
        <f>IFERROR(VLOOKUP(A50,SPY!$A$2:$E$379,5,FALSE),"")</f>
        <v/>
      </c>
      <c r="F50" s="9"/>
      <c r="H50" s="55"/>
      <c r="M50" s="56"/>
      <c r="O50" s="55"/>
      <c r="T50" s="56"/>
      <c r="Y50" s="93">
        <v>7.0000000000000007E-2</v>
      </c>
      <c r="Z50">
        <v>5</v>
      </c>
    </row>
    <row r="51" spans="1:26" ht="14.25" x14ac:dyDescent="0.45">
      <c r="A51" s="10">
        <v>15707</v>
      </c>
      <c r="B51" s="88">
        <v>42172</v>
      </c>
      <c r="C51" s="89">
        <f t="shared" si="2"/>
        <v>6.131456519145928E-3</v>
      </c>
      <c r="D51" s="9">
        <f t="shared" si="9"/>
        <v>9.9747046705087827E-2</v>
      </c>
      <c r="E51" s="85" t="str">
        <f>IFERROR(VLOOKUP(A51,SPY!$A$2:$E$379,5,FALSE),"")</f>
        <v/>
      </c>
      <c r="F51" s="9"/>
      <c r="H51" s="55"/>
      <c r="M51" s="56"/>
      <c r="O51" s="55"/>
      <c r="T51" s="56"/>
      <c r="Y51" s="93">
        <v>0.08</v>
      </c>
      <c r="Z51">
        <v>4</v>
      </c>
    </row>
    <row r="52" spans="1:26" ht="14.25" x14ac:dyDescent="0.45">
      <c r="A52" s="10">
        <v>15738</v>
      </c>
      <c r="B52" s="88">
        <v>42393</v>
      </c>
      <c r="C52" s="89">
        <f t="shared" si="2"/>
        <v>5.2404438964241962E-3</v>
      </c>
      <c r="D52" s="9">
        <f t="shared" si="9"/>
        <v>0.10077378479434973</v>
      </c>
      <c r="E52" s="85" t="str">
        <f>IFERROR(VLOOKUP(A52,SPY!$A$2:$E$379,5,FALSE),"")</f>
        <v/>
      </c>
      <c r="F52" s="9"/>
      <c r="H52" s="55"/>
      <c r="M52" s="56"/>
      <c r="O52" s="55"/>
      <c r="T52" s="56"/>
      <c r="Y52" s="93">
        <v>0.09</v>
      </c>
      <c r="Z52">
        <v>8</v>
      </c>
    </row>
    <row r="53" spans="1:26" ht="14.25" x14ac:dyDescent="0.45">
      <c r="A53" s="10">
        <v>15766</v>
      </c>
      <c r="B53" s="88">
        <v>42552</v>
      </c>
      <c r="C53" s="89">
        <f t="shared" si="2"/>
        <v>3.7506192060010601E-3</v>
      </c>
      <c r="D53" s="9">
        <f t="shared" si="9"/>
        <v>9.2898420444330387E-2</v>
      </c>
      <c r="E53" s="85" t="str">
        <f>IFERROR(VLOOKUP(A53,SPY!$A$2:$E$379,5,FALSE),"")</f>
        <v/>
      </c>
      <c r="F53" s="9"/>
      <c r="H53" s="55"/>
      <c r="M53" s="56"/>
      <c r="O53" s="55"/>
      <c r="T53" s="56"/>
      <c r="Y53" s="93">
        <v>0.1</v>
      </c>
      <c r="Z53">
        <v>13</v>
      </c>
    </row>
    <row r="54" spans="1:26" ht="14.65" thickBot="1" x14ac:dyDescent="0.5">
      <c r="A54" s="10">
        <v>15797</v>
      </c>
      <c r="B54" s="88">
        <v>42647</v>
      </c>
      <c r="C54" s="89">
        <f t="shared" si="2"/>
        <v>2.2325625117503023E-3</v>
      </c>
      <c r="D54" s="9">
        <f t="shared" si="9"/>
        <v>8.3731449481601938E-2</v>
      </c>
      <c r="E54" s="85" t="str">
        <f>IFERROR(VLOOKUP(A54,SPY!$A$2:$E$379,5,FALSE),"")</f>
        <v/>
      </c>
      <c r="F54" s="9"/>
      <c r="H54" s="55"/>
      <c r="M54" s="56"/>
      <c r="O54" s="55"/>
      <c r="T54" s="56"/>
      <c r="Y54" s="77" t="s">
        <v>21</v>
      </c>
      <c r="Z54" s="77">
        <v>22</v>
      </c>
    </row>
    <row r="55" spans="1:26" x14ac:dyDescent="0.45">
      <c r="A55" s="10">
        <v>15827</v>
      </c>
      <c r="B55" s="88">
        <v>42596</v>
      </c>
      <c r="C55" s="89">
        <f t="shared" si="2"/>
        <v>-1.1958637184327214E-3</v>
      </c>
      <c r="D55" s="9">
        <f t="shared" si="9"/>
        <v>7.1031656231927753E-2</v>
      </c>
      <c r="E55" s="85" t="str">
        <f>IFERROR(VLOOKUP(A55,SPY!$A$2:$E$379,5,FALSE),"")</f>
        <v/>
      </c>
      <c r="F55" s="9"/>
      <c r="H55" s="55"/>
      <c r="M55" s="56"/>
      <c r="O55" s="55"/>
      <c r="T55" s="56"/>
    </row>
    <row r="56" spans="1:26" x14ac:dyDescent="0.45">
      <c r="A56" s="10">
        <v>15858</v>
      </c>
      <c r="B56" s="88">
        <v>42781</v>
      </c>
      <c r="C56" s="89">
        <f t="shared" si="2"/>
        <v>4.3431308104047162E-3</v>
      </c>
      <c r="D56" s="9">
        <f t="shared" si="9"/>
        <v>6.8750156136800911E-2</v>
      </c>
      <c r="E56" s="85" t="str">
        <f>IFERROR(VLOOKUP(A56,SPY!$A$2:$E$379,5,FALSE),"")</f>
        <v/>
      </c>
      <c r="F56" s="9"/>
      <c r="H56" s="55"/>
      <c r="M56" s="56"/>
      <c r="O56" s="55"/>
      <c r="T56" s="56"/>
    </row>
    <row r="57" spans="1:26" x14ac:dyDescent="0.45">
      <c r="A57" s="10">
        <v>15888</v>
      </c>
      <c r="B57" s="88">
        <v>42700</v>
      </c>
      <c r="C57" s="89">
        <f t="shared" si="2"/>
        <v>-1.8933638764871974E-3</v>
      </c>
      <c r="D57" s="9">
        <f t="shared" si="9"/>
        <v>5.5050405218422638E-2</v>
      </c>
      <c r="E57" s="85" t="str">
        <f>IFERROR(VLOOKUP(A57,SPY!$A$2:$E$379,5,FALSE),"")</f>
        <v/>
      </c>
      <c r="F57" s="9"/>
      <c r="H57" s="55"/>
      <c r="M57" s="56"/>
      <c r="O57" s="55"/>
      <c r="T57" s="56"/>
    </row>
    <row r="58" spans="1:26" ht="13.5" thickBot="1" x14ac:dyDescent="0.5">
      <c r="A58" s="10">
        <v>15919</v>
      </c>
      <c r="B58" s="88">
        <v>42546</v>
      </c>
      <c r="C58" s="89">
        <f t="shared" si="2"/>
        <v>-3.6065573770491799E-3</v>
      </c>
      <c r="D58" s="9">
        <f t="shared" si="9"/>
        <v>3.8011125207377816E-2</v>
      </c>
      <c r="E58" s="85" t="str">
        <f>IFERROR(VLOOKUP(A58,SPY!$A$2:$E$379,5,FALSE),"")</f>
        <v/>
      </c>
      <c r="F58" s="9"/>
      <c r="H58" s="57"/>
      <c r="I58" s="58"/>
      <c r="J58" s="58"/>
      <c r="K58" s="58"/>
      <c r="L58" s="58"/>
      <c r="M58" s="59"/>
      <c r="O58" s="57"/>
      <c r="P58" s="58"/>
      <c r="Q58" s="58"/>
      <c r="R58" s="58"/>
      <c r="S58" s="58"/>
      <c r="T58" s="59"/>
    </row>
    <row r="59" spans="1:26" x14ac:dyDescent="0.45">
      <c r="A59" s="10">
        <v>15950</v>
      </c>
      <c r="B59" s="88">
        <v>42492</v>
      </c>
      <c r="C59" s="89">
        <f t="shared" si="2"/>
        <v>-1.2692144972500374E-3</v>
      </c>
      <c r="D59" s="9">
        <f t="shared" si="9"/>
        <v>2.9884388860612177E-2</v>
      </c>
      <c r="E59" s="85" t="str">
        <f>IFERROR(VLOOKUP(A59,SPY!$A$2:$E$379,5,FALSE),"")</f>
        <v/>
      </c>
      <c r="F59" s="9"/>
      <c r="H59" s="70"/>
      <c r="I59" s="67"/>
      <c r="J59" s="67"/>
      <c r="K59" s="67"/>
      <c r="L59" s="67"/>
      <c r="M59" s="68"/>
      <c r="O59" s="70"/>
      <c r="P59" s="67"/>
      <c r="Q59" s="67"/>
      <c r="R59" s="67"/>
      <c r="S59" s="67"/>
      <c r="T59" s="68"/>
    </row>
    <row r="60" spans="1:26" x14ac:dyDescent="0.45">
      <c r="A60" s="10">
        <v>15980</v>
      </c>
      <c r="B60" s="88">
        <v>42675</v>
      </c>
      <c r="C60" s="89">
        <f t="shared" si="2"/>
        <v>4.3066930245694302E-3</v>
      </c>
      <c r="D60" s="9">
        <f t="shared" si="9"/>
        <v>2.7941707816451888E-2</v>
      </c>
      <c r="E60" s="85" t="str">
        <f>IFERROR(VLOOKUP(A60,SPY!$A$2:$E$379,5,FALSE),"")</f>
        <v/>
      </c>
      <c r="F60" s="9"/>
      <c r="H60" s="55"/>
      <c r="M60" s="56"/>
      <c r="O60" s="55"/>
      <c r="T60" s="56"/>
    </row>
    <row r="61" spans="1:26" x14ac:dyDescent="0.45">
      <c r="A61" s="10">
        <v>16011</v>
      </c>
      <c r="B61" s="88">
        <v>42821</v>
      </c>
      <c r="C61" s="89">
        <f t="shared" si="2"/>
        <v>3.4212067955476932E-3</v>
      </c>
      <c r="D61" s="9">
        <f t="shared" si="9"/>
        <v>2.752315592455723E-2</v>
      </c>
      <c r="E61" s="85" t="str">
        <f>IFERROR(VLOOKUP(A61,SPY!$A$2:$E$379,5,FALSE),"")</f>
        <v/>
      </c>
      <c r="F61" s="9"/>
      <c r="H61" s="55"/>
      <c r="M61" s="56"/>
      <c r="O61" s="55"/>
      <c r="T61" s="56"/>
    </row>
    <row r="62" spans="1:26" x14ac:dyDescent="0.45">
      <c r="A62" s="10">
        <v>16041</v>
      </c>
      <c r="B62" s="88">
        <v>42746</v>
      </c>
      <c r="C62" s="89">
        <f t="shared" si="2"/>
        <v>-1.7514770790032497E-3</v>
      </c>
      <c r="D62" s="9">
        <f t="shared" si="9"/>
        <v>1.9825838005487206E-2</v>
      </c>
      <c r="E62" s="85" t="str">
        <f>IFERROR(VLOOKUP(A62,SPY!$A$2:$E$379,5,FALSE),"")</f>
        <v/>
      </c>
      <c r="F62" s="9"/>
      <c r="H62" s="55"/>
      <c r="M62" s="56"/>
      <c r="O62" s="55"/>
      <c r="T62" s="56"/>
    </row>
    <row r="63" spans="1:26" x14ac:dyDescent="0.45">
      <c r="A63" s="10">
        <v>16072</v>
      </c>
      <c r="B63" s="88">
        <v>42654</v>
      </c>
      <c r="C63" s="89">
        <f t="shared" si="2"/>
        <v>-2.1522481635708468E-3</v>
      </c>
      <c r="D63" s="9">
        <f t="shared" si="9"/>
        <v>1.1429384425685196E-2</v>
      </c>
      <c r="E63" s="85" t="str">
        <f>IFERROR(VLOOKUP(A63,SPY!$A$2:$E$379,5,FALSE),"")</f>
        <v/>
      </c>
      <c r="F63" s="9"/>
      <c r="H63" s="55"/>
      <c r="M63" s="56"/>
      <c r="O63" s="55"/>
      <c r="T63" s="56"/>
    </row>
    <row r="64" spans="1:26" x14ac:dyDescent="0.45">
      <c r="A64" s="10">
        <v>16103</v>
      </c>
      <c r="B64" s="88">
        <v>42538</v>
      </c>
      <c r="C64" s="89">
        <f t="shared" si="2"/>
        <v>-2.7195573685937502E-3</v>
      </c>
      <c r="D64" s="9">
        <f t="shared" si="9"/>
        <v>3.4203760054725141E-3</v>
      </c>
      <c r="E64" s="85" t="str">
        <f>IFERROR(VLOOKUP(A64,SPY!$A$2:$E$379,5,FALSE),"")</f>
        <v/>
      </c>
      <c r="F64" s="9"/>
      <c r="H64" s="55"/>
      <c r="M64" s="56"/>
      <c r="O64" s="55"/>
      <c r="T64" s="56"/>
    </row>
    <row r="65" spans="1:20" x14ac:dyDescent="0.45">
      <c r="A65" s="10">
        <v>16132</v>
      </c>
      <c r="B65" s="88">
        <v>42294</v>
      </c>
      <c r="C65" s="89">
        <f t="shared" si="2"/>
        <v>-5.7360477690535649E-3</v>
      </c>
      <c r="D65" s="9">
        <f t="shared" si="9"/>
        <v>-6.0631697687535402E-3</v>
      </c>
      <c r="E65" s="85" t="str">
        <f>IFERROR(VLOOKUP(A65,SPY!$A$2:$E$379,5,FALSE),"")</f>
        <v/>
      </c>
      <c r="F65" s="9"/>
      <c r="H65" s="55"/>
      <c r="M65" s="56"/>
      <c r="O65" s="55"/>
      <c r="T65" s="56"/>
    </row>
    <row r="66" spans="1:20" x14ac:dyDescent="0.45">
      <c r="A66" s="10">
        <v>16163</v>
      </c>
      <c r="B66" s="88">
        <v>42063</v>
      </c>
      <c r="C66" s="89">
        <f t="shared" si="2"/>
        <v>-5.4617676266136561E-3</v>
      </c>
      <c r="D66" s="9">
        <f t="shared" si="9"/>
        <v>-1.3693811991464799E-2</v>
      </c>
      <c r="E66" s="85" t="str">
        <f>IFERROR(VLOOKUP(A66,SPY!$A$2:$E$379,5,FALSE),"")</f>
        <v/>
      </c>
      <c r="F66" s="9"/>
      <c r="H66" s="55"/>
      <c r="M66" s="56"/>
      <c r="O66" s="55"/>
      <c r="T66" s="56"/>
    </row>
    <row r="67" spans="1:20" x14ac:dyDescent="0.45">
      <c r="A67" s="10">
        <v>16193</v>
      </c>
      <c r="B67" s="88">
        <v>41985</v>
      </c>
      <c r="C67" s="89">
        <f t="shared" si="2"/>
        <v>-1.8543613151701388E-3</v>
      </c>
      <c r="D67" s="9">
        <f t="shared" si="9"/>
        <v>-1.4344069865715126E-2</v>
      </c>
      <c r="E67" s="85" t="str">
        <f>IFERROR(VLOOKUP(A67,SPY!$A$2:$E$379,5,FALSE),"")</f>
        <v/>
      </c>
      <c r="F67" s="9"/>
      <c r="H67" s="55"/>
      <c r="M67" s="56"/>
      <c r="O67" s="55"/>
      <c r="T67" s="56"/>
    </row>
    <row r="68" spans="1:20" x14ac:dyDescent="0.45">
      <c r="A68" s="10">
        <v>16224</v>
      </c>
      <c r="B68" s="88">
        <v>41947</v>
      </c>
      <c r="C68" s="89">
        <f t="shared" si="2"/>
        <v>-9.0508514945808471E-4</v>
      </c>
      <c r="D68" s="9">
        <f t="shared" si="9"/>
        <v>-1.9494635469016641E-2</v>
      </c>
      <c r="E68" s="85" t="str">
        <f>IFERROR(VLOOKUP(A68,SPY!$A$2:$E$379,5,FALSE),"")</f>
        <v/>
      </c>
      <c r="F68" s="9"/>
      <c r="H68" s="55"/>
      <c r="M68" s="56"/>
      <c r="O68" s="55"/>
      <c r="T68" s="56"/>
    </row>
    <row r="69" spans="1:20" x14ac:dyDescent="0.45">
      <c r="A69" s="10">
        <v>16254</v>
      </c>
      <c r="B69" s="88">
        <v>41904</v>
      </c>
      <c r="C69" s="89">
        <f t="shared" ref="C69:C132" si="17">B69/B68-1</f>
        <v>-1.0251031063007732E-3</v>
      </c>
      <c r="D69" s="9">
        <f t="shared" si="9"/>
        <v>-1.8641686182669814E-2</v>
      </c>
      <c r="E69" s="85" t="str">
        <f>IFERROR(VLOOKUP(A69,SPY!$A$2:$E$379,5,FALSE),"")</f>
        <v/>
      </c>
      <c r="F69" s="9"/>
      <c r="H69" s="55"/>
      <c r="M69" s="56"/>
      <c r="O69" s="55"/>
      <c r="T69" s="56"/>
    </row>
    <row r="70" spans="1:20" x14ac:dyDescent="0.45">
      <c r="A70" s="10">
        <v>16285</v>
      </c>
      <c r="B70" s="88">
        <v>41850</v>
      </c>
      <c r="C70" s="89">
        <f t="shared" si="17"/>
        <v>-1.2886597938144284E-3</v>
      </c>
      <c r="D70" s="9">
        <f t="shared" si="9"/>
        <v>-1.6358764631222655E-2</v>
      </c>
      <c r="E70" s="85" t="str">
        <f>IFERROR(VLOOKUP(A70,SPY!$A$2:$E$379,5,FALSE),"")</f>
        <v/>
      </c>
      <c r="F70" s="9"/>
      <c r="H70" s="55"/>
      <c r="M70" s="56"/>
      <c r="O70" s="55"/>
      <c r="T70" s="56"/>
    </row>
    <row r="71" spans="1:20" x14ac:dyDescent="0.45">
      <c r="A71" s="10">
        <v>16316</v>
      </c>
      <c r="B71" s="88">
        <v>41679</v>
      </c>
      <c r="C71" s="89">
        <f t="shared" si="17"/>
        <v>-4.0860215053762916E-3</v>
      </c>
      <c r="D71" s="9">
        <f t="shared" si="9"/>
        <v>-1.9133013273086696E-2</v>
      </c>
      <c r="E71" s="85" t="str">
        <f>IFERROR(VLOOKUP(A71,SPY!$A$2:$E$379,5,FALSE),"")</f>
        <v/>
      </c>
      <c r="F71" s="9"/>
      <c r="H71" s="55"/>
      <c r="M71" s="56"/>
      <c r="O71" s="55"/>
      <c r="T71" s="56"/>
    </row>
    <row r="72" spans="1:20" x14ac:dyDescent="0.45">
      <c r="A72" s="10">
        <v>16346</v>
      </c>
      <c r="B72" s="88">
        <v>41708</v>
      </c>
      <c r="C72" s="89">
        <f t="shared" si="17"/>
        <v>6.9579404496278308E-4</v>
      </c>
      <c r="D72" s="9">
        <f t="shared" si="9"/>
        <v>-2.2659636789689519E-2</v>
      </c>
      <c r="E72" s="85" t="str">
        <f>IFERROR(VLOOKUP(A72,SPY!$A$2:$E$379,5,FALSE),"")</f>
        <v/>
      </c>
      <c r="F72" s="9"/>
      <c r="H72" s="55"/>
      <c r="M72" s="56"/>
      <c r="O72" s="55"/>
      <c r="T72" s="56"/>
    </row>
    <row r="73" spans="1:20" x14ac:dyDescent="0.45">
      <c r="A73" s="10">
        <v>16377</v>
      </c>
      <c r="B73" s="88">
        <v>41711</v>
      </c>
      <c r="C73" s="89">
        <f t="shared" si="17"/>
        <v>7.1928646782293271E-5</v>
      </c>
      <c r="D73" s="9">
        <f t="shared" si="9"/>
        <v>-2.5921860769248739E-2</v>
      </c>
      <c r="E73" s="85" t="str">
        <f>IFERROR(VLOOKUP(A73,SPY!$A$2:$E$379,5,FALSE),"")</f>
        <v/>
      </c>
      <c r="F73" s="9"/>
      <c r="H73" s="55"/>
      <c r="M73" s="56"/>
      <c r="O73" s="55"/>
      <c r="T73" s="56"/>
    </row>
    <row r="74" spans="1:20" x14ac:dyDescent="0.45">
      <c r="A74" s="10">
        <v>16407</v>
      </c>
      <c r="B74" s="88">
        <v>41860</v>
      </c>
      <c r="C74" s="89">
        <f t="shared" si="17"/>
        <v>3.572199180072344E-3</v>
      </c>
      <c r="D74" s="9">
        <f t="shared" si="9"/>
        <v>-2.0727085575258486E-2</v>
      </c>
      <c r="E74" s="85" t="str">
        <f>IFERROR(VLOOKUP(A74,SPY!$A$2:$E$379,5,FALSE),"")</f>
        <v/>
      </c>
      <c r="F74" s="9"/>
      <c r="H74" s="55"/>
      <c r="M74" s="56"/>
      <c r="O74" s="55"/>
      <c r="T74" s="56"/>
    </row>
    <row r="75" spans="1:20" x14ac:dyDescent="0.45">
      <c r="A75" s="10">
        <v>16438</v>
      </c>
      <c r="B75" s="88">
        <v>41895</v>
      </c>
      <c r="C75" s="89">
        <f t="shared" si="17"/>
        <v>8.361204013378476E-4</v>
      </c>
      <c r="D75" s="9">
        <f t="shared" si="9"/>
        <v>-1.7794345196230132E-2</v>
      </c>
      <c r="E75" s="85" t="str">
        <f>IFERROR(VLOOKUP(A75,SPY!$A$2:$E$379,5,FALSE),"")</f>
        <v/>
      </c>
      <c r="F75" s="9"/>
      <c r="H75" s="55"/>
      <c r="M75" s="56"/>
      <c r="O75" s="55"/>
      <c r="T75" s="56"/>
    </row>
    <row r="76" spans="1:20" x14ac:dyDescent="0.45">
      <c r="A76" s="10">
        <v>16469</v>
      </c>
      <c r="B76" s="88">
        <v>41897</v>
      </c>
      <c r="C76" s="89">
        <f t="shared" si="17"/>
        <v>4.7738393603058427E-5</v>
      </c>
      <c r="D76" s="9">
        <f t="shared" si="9"/>
        <v>-1.5068879590013684E-2</v>
      </c>
      <c r="E76" s="85" t="str">
        <f>IFERROR(VLOOKUP(A76,SPY!$A$2:$E$379,5,FALSE),"")</f>
        <v/>
      </c>
      <c r="F76" s="9"/>
      <c r="H76" s="55"/>
      <c r="M76" s="56"/>
      <c r="O76" s="55"/>
      <c r="T76" s="56"/>
    </row>
    <row r="77" spans="1:20" x14ac:dyDescent="0.45">
      <c r="A77" s="10">
        <v>16497</v>
      </c>
      <c r="B77" s="88">
        <v>41798</v>
      </c>
      <c r="C77" s="89">
        <f t="shared" si="17"/>
        <v>-2.3629376805022195E-3</v>
      </c>
      <c r="D77" s="9">
        <f t="shared" si="9"/>
        <v>-1.1727431787014742E-2</v>
      </c>
      <c r="E77" s="85" t="str">
        <f>IFERROR(VLOOKUP(A77,SPY!$A$2:$E$379,5,FALSE),"")</f>
        <v/>
      </c>
      <c r="F77" s="9"/>
      <c r="H77" s="55"/>
      <c r="M77" s="56"/>
      <c r="O77" s="55"/>
      <c r="T77" s="56"/>
    </row>
    <row r="78" spans="1:20" x14ac:dyDescent="0.45">
      <c r="A78" s="10">
        <v>16528</v>
      </c>
      <c r="B78" s="88">
        <v>41446</v>
      </c>
      <c r="C78" s="89">
        <f t="shared" si="17"/>
        <v>-8.4214555720368844E-3</v>
      </c>
      <c r="D78" s="9">
        <f t="shared" si="9"/>
        <v>-1.4668473480255795E-2</v>
      </c>
      <c r="E78" s="85" t="str">
        <f>IFERROR(VLOOKUP(A78,SPY!$A$2:$E$379,5,FALSE),"")</f>
        <v/>
      </c>
      <c r="F78" s="9"/>
      <c r="H78" s="55"/>
      <c r="M78" s="56"/>
      <c r="O78" s="55"/>
      <c r="T78" s="56"/>
    </row>
    <row r="79" spans="1:20" x14ac:dyDescent="0.45">
      <c r="A79" s="10">
        <v>16558</v>
      </c>
      <c r="B79" s="88">
        <v>41304</v>
      </c>
      <c r="C79" s="89">
        <f t="shared" si="17"/>
        <v>-3.4261448631954794E-3</v>
      </c>
      <c r="D79" s="9">
        <f t="shared" si="9"/>
        <v>-1.622007859949981E-2</v>
      </c>
      <c r="E79" s="85" t="str">
        <f>IFERROR(VLOOKUP(A79,SPY!$A$2:$E$379,5,FALSE),"")</f>
        <v/>
      </c>
      <c r="F79" s="9"/>
      <c r="H79" s="55"/>
      <c r="M79" s="56"/>
      <c r="O79" s="55"/>
      <c r="T79" s="56"/>
    </row>
    <row r="80" spans="1:20" ht="13.5" thickBot="1" x14ac:dyDescent="0.5">
      <c r="A80" s="10">
        <v>16589</v>
      </c>
      <c r="B80" s="88">
        <v>41149</v>
      </c>
      <c r="C80" s="89">
        <f t="shared" si="17"/>
        <v>-3.7526631803215249E-3</v>
      </c>
      <c r="D80" s="9">
        <f t="shared" ref="D80:D143" si="18">B80/B68-1</f>
        <v>-1.902400648437319E-2</v>
      </c>
      <c r="E80" s="85" t="str">
        <f>IFERROR(VLOOKUP(A80,SPY!$A$2:$E$379,5,FALSE),"")</f>
        <v/>
      </c>
      <c r="F80" s="9"/>
      <c r="H80" s="57"/>
      <c r="I80" s="58"/>
      <c r="J80" s="58"/>
      <c r="K80" s="58"/>
      <c r="L80" s="58"/>
      <c r="M80" s="59"/>
      <c r="O80" s="57"/>
      <c r="P80" s="58"/>
      <c r="Q80" s="58"/>
      <c r="R80" s="58"/>
      <c r="S80" s="58"/>
      <c r="T80" s="59"/>
    </row>
    <row r="81" spans="1:20" ht="14.25" x14ac:dyDescent="0.45">
      <c r="A81" s="10">
        <v>16619</v>
      </c>
      <c r="B81" s="88">
        <v>40874</v>
      </c>
      <c r="C81" s="89">
        <f t="shared" si="17"/>
        <v>-6.6830299642761659E-3</v>
      </c>
      <c r="D81" s="9">
        <f t="shared" si="18"/>
        <v>-2.4579992363497505E-2</v>
      </c>
      <c r="E81" s="85" t="str">
        <f>IFERROR(VLOOKUP(A81,SPY!$A$2:$E$379,5,FALSE),"")</f>
        <v/>
      </c>
      <c r="F81" s="9"/>
      <c r="H81" s="71" t="s">
        <v>39</v>
      </c>
      <c r="I81" s="72"/>
      <c r="J81" s="72"/>
      <c r="K81" s="73" t="s">
        <v>40</v>
      </c>
      <c r="L81" s="72"/>
      <c r="M81" s="74"/>
      <c r="O81" s="71" t="s">
        <v>39</v>
      </c>
      <c r="P81" s="72"/>
      <c r="Q81" s="72"/>
      <c r="R81" s="73" t="s">
        <v>40</v>
      </c>
      <c r="S81" s="72"/>
      <c r="T81" s="74"/>
    </row>
    <row r="82" spans="1:20" ht="14.25" x14ac:dyDescent="0.45">
      <c r="A82" s="10">
        <v>16650</v>
      </c>
      <c r="B82" s="88">
        <v>40466</v>
      </c>
      <c r="C82" s="89">
        <f t="shared" si="17"/>
        <v>-9.9818955815432764E-3</v>
      </c>
      <c r="D82" s="9">
        <f t="shared" si="18"/>
        <v>-3.3070489844683415E-2</v>
      </c>
      <c r="E82" s="85" t="str">
        <f>IFERROR(VLOOKUP(A82,SPY!$A$2:$E$379,5,FALSE),"")</f>
        <v/>
      </c>
      <c r="F82" s="9"/>
      <c r="H82" s="75">
        <v>0.01</v>
      </c>
      <c r="I82" s="38">
        <f>_xlfn.PERCENTILE.INC(C:C,H82)</f>
        <v>-8.0229545236921978E-3</v>
      </c>
      <c r="J82" s="1"/>
      <c r="K82" s="79">
        <v>45444</v>
      </c>
      <c r="L82" s="38">
        <f>VLOOKUP(K82,$A:$D,3,FALSE)</f>
        <v>1.2993320424112831E-3</v>
      </c>
      <c r="M82" s="39"/>
      <c r="O82" s="75">
        <v>0.01</v>
      </c>
      <c r="P82" s="38">
        <f t="shared" ref="P82:P96" si="19">_xlfn.PERCENTILE.INC(D:D,O82)</f>
        <v>-6.2766638833596691E-2</v>
      </c>
      <c r="Q82" s="1"/>
      <c r="R82" s="79">
        <f>LARGE(A:A,1)</f>
        <v>45444</v>
      </c>
      <c r="S82" s="38">
        <f>VLOOKUP(R82,$A:$D,4,FALSE)</f>
        <v>1.7445698500900386E-2</v>
      </c>
      <c r="T82" s="39"/>
    </row>
    <row r="83" spans="1:20" ht="14.25" x14ac:dyDescent="0.45">
      <c r="A83" s="10">
        <v>16681</v>
      </c>
      <c r="B83" s="88">
        <v>38507</v>
      </c>
      <c r="C83" s="89">
        <f t="shared" si="17"/>
        <v>-4.8411011713537344E-2</v>
      </c>
      <c r="D83" s="9">
        <f t="shared" si="18"/>
        <v>-7.6105472780057082E-2</v>
      </c>
      <c r="E83" s="85" t="str">
        <f>IFERROR(VLOOKUP(A83,SPY!$A$2:$E$379,5,FALSE),"")</f>
        <v/>
      </c>
      <c r="F83" s="9"/>
      <c r="H83" s="75">
        <v>0.02</v>
      </c>
      <c r="I83" s="38">
        <f t="shared" ref="I83:I96" si="20">_xlfn.PERCENTILE.INC(C:C,H83)</f>
        <v>-5.841000661320637E-3</v>
      </c>
      <c r="J83" s="1"/>
      <c r="K83" s="1" t="s">
        <v>41</v>
      </c>
      <c r="L83" s="80">
        <f>PERCENTRANK(C:C,L82)</f>
        <v>0.40799999999999997</v>
      </c>
      <c r="M83" s="39"/>
      <c r="O83" s="75">
        <v>0.02</v>
      </c>
      <c r="P83" s="38">
        <f t="shared" si="19"/>
        <v>-4.8325169801501582E-2</v>
      </c>
      <c r="Q83" s="1"/>
      <c r="R83" s="1" t="s">
        <v>41</v>
      </c>
      <c r="S83" s="80">
        <f>PERCENTRANK(D:D,S82)</f>
        <v>0.42199999999999999</v>
      </c>
      <c r="T83" s="39"/>
    </row>
    <row r="84" spans="1:20" ht="14.25" x14ac:dyDescent="0.45">
      <c r="A84" s="10">
        <v>16711</v>
      </c>
      <c r="B84" s="88">
        <v>38600</v>
      </c>
      <c r="C84" s="89">
        <f t="shared" si="17"/>
        <v>2.4151452982574817E-3</v>
      </c>
      <c r="D84" s="9">
        <f t="shared" si="18"/>
        <v>-7.4518078066557969E-2</v>
      </c>
      <c r="E84" s="85" t="str">
        <f>IFERROR(VLOOKUP(A84,SPY!$A$2:$E$379,5,FALSE),"")</f>
        <v/>
      </c>
      <c r="F84" s="9"/>
      <c r="H84" s="75">
        <v>0.03</v>
      </c>
      <c r="I84" s="38">
        <f t="shared" si="20"/>
        <v>-5.2727100174116172E-3</v>
      </c>
      <c r="J84" s="1"/>
      <c r="K84" s="1"/>
      <c r="L84" s="1"/>
      <c r="M84" s="39"/>
      <c r="O84" s="75">
        <v>0.03</v>
      </c>
      <c r="P84" s="38">
        <f t="shared" si="19"/>
        <v>-4.0536007189476871E-2</v>
      </c>
      <c r="Q84" s="1"/>
      <c r="R84" s="1"/>
      <c r="S84" s="1"/>
      <c r="T84" s="39"/>
    </row>
    <row r="85" spans="1:20" ht="14.25" x14ac:dyDescent="0.45">
      <c r="A85" s="10">
        <v>16742</v>
      </c>
      <c r="B85" s="88">
        <v>38996</v>
      </c>
      <c r="C85" s="89">
        <f t="shared" si="17"/>
        <v>1.0259067357512919E-2</v>
      </c>
      <c r="D85" s="9">
        <f t="shared" si="18"/>
        <v>-6.5090743448970256E-2</v>
      </c>
      <c r="E85" s="85" t="str">
        <f>IFERROR(VLOOKUP(A85,SPY!$A$2:$E$379,5,FALSE),"")</f>
        <v/>
      </c>
      <c r="F85" s="9"/>
      <c r="H85" s="75">
        <v>0.04</v>
      </c>
      <c r="I85" s="38">
        <f t="shared" si="20"/>
        <v>-4.3596454322686372E-3</v>
      </c>
      <c r="J85" s="1"/>
      <c r="K85" s="1"/>
      <c r="L85" s="1"/>
      <c r="M85" s="39"/>
      <c r="O85" s="75">
        <v>0.04</v>
      </c>
      <c r="P85" s="38">
        <f t="shared" si="19"/>
        <v>-3.3592892963413702E-2</v>
      </c>
      <c r="Q85" s="1"/>
      <c r="R85" s="1"/>
      <c r="S85" s="1"/>
      <c r="T85" s="39"/>
    </row>
    <row r="86" spans="1:20" ht="14.25" x14ac:dyDescent="0.45">
      <c r="A86" s="10">
        <v>16772</v>
      </c>
      <c r="B86" s="88">
        <v>39110</v>
      </c>
      <c r="C86" s="89">
        <f t="shared" si="17"/>
        <v>2.923376756590379E-3</v>
      </c>
      <c r="D86" s="9">
        <f t="shared" si="18"/>
        <v>-6.5695174390826616E-2</v>
      </c>
      <c r="E86" s="85" t="str">
        <f>IFERROR(VLOOKUP(A86,SPY!$A$2:$E$379,5,FALSE),"")</f>
        <v/>
      </c>
      <c r="F86" s="9"/>
      <c r="H86" s="75">
        <v>0.05</v>
      </c>
      <c r="I86" s="38">
        <f t="shared" si="20"/>
        <v>-3.6257616651892643E-3</v>
      </c>
      <c r="J86" s="1"/>
      <c r="K86" s="1"/>
      <c r="L86" s="1"/>
      <c r="M86" s="39"/>
      <c r="O86" s="75">
        <v>0.05</v>
      </c>
      <c r="P86" s="38">
        <f t="shared" si="19"/>
        <v>-2.8684313872319588E-2</v>
      </c>
      <c r="Q86" s="1"/>
      <c r="R86" s="1"/>
      <c r="S86" s="1"/>
      <c r="T86" s="39"/>
    </row>
    <row r="87" spans="1:20" ht="14.25" x14ac:dyDescent="0.45">
      <c r="A87" s="10">
        <v>16803</v>
      </c>
      <c r="B87" s="88">
        <v>39829</v>
      </c>
      <c r="C87" s="89">
        <f t="shared" si="17"/>
        <v>1.8384045001278437E-2</v>
      </c>
      <c r="D87" s="9">
        <f t="shared" si="18"/>
        <v>-4.9313760591956135E-2</v>
      </c>
      <c r="E87" s="85" t="str">
        <f>IFERROR(VLOOKUP(A87,SPY!$A$2:$E$379,5,FALSE),"")</f>
        <v/>
      </c>
      <c r="F87" s="9"/>
      <c r="H87" s="75">
        <v>0.1</v>
      </c>
      <c r="I87" s="38">
        <f t="shared" si="20"/>
        <v>-1.7317444649823874E-3</v>
      </c>
      <c r="J87" s="1"/>
      <c r="K87" s="1"/>
      <c r="L87" s="1"/>
      <c r="M87" s="39"/>
      <c r="O87" s="75">
        <v>0.1</v>
      </c>
      <c r="P87" s="38">
        <f t="shared" si="19"/>
        <v>-1.4595686856779377E-2</v>
      </c>
      <c r="Q87" s="1"/>
      <c r="R87" s="1"/>
      <c r="S87" s="1"/>
      <c r="T87" s="39"/>
    </row>
    <row r="88" spans="1:20" ht="14.25" x14ac:dyDescent="0.45">
      <c r="A88" s="10">
        <v>16834</v>
      </c>
      <c r="B88" s="88">
        <v>39244</v>
      </c>
      <c r="C88" s="89">
        <f t="shared" si="17"/>
        <v>-1.4687790303547721E-2</v>
      </c>
      <c r="D88" s="9">
        <f t="shared" si="18"/>
        <v>-6.3321956225982801E-2</v>
      </c>
      <c r="E88" s="85" t="str">
        <f>IFERROR(VLOOKUP(A88,SPY!$A$2:$E$379,5,FALSE),"")</f>
        <v/>
      </c>
      <c r="F88" s="9"/>
      <c r="H88" s="75">
        <v>0.25</v>
      </c>
      <c r="I88" s="38">
        <f t="shared" si="20"/>
        <v>3.2965600778900317E-4</v>
      </c>
      <c r="J88" s="1"/>
      <c r="K88" s="1"/>
      <c r="L88" s="1"/>
      <c r="M88" s="39"/>
      <c r="O88" s="75">
        <v>0.25</v>
      </c>
      <c r="P88" s="38">
        <f t="shared" si="19"/>
        <v>6.3816338870497646E-3</v>
      </c>
      <c r="Q88" s="1"/>
      <c r="R88" s="1"/>
      <c r="S88" s="1"/>
      <c r="T88" s="39"/>
    </row>
    <row r="89" spans="1:20" ht="14.25" x14ac:dyDescent="0.45">
      <c r="A89" s="10">
        <v>16862</v>
      </c>
      <c r="B89" s="88">
        <v>40195</v>
      </c>
      <c r="C89" s="89">
        <f t="shared" si="17"/>
        <v>2.4233003771277239E-2</v>
      </c>
      <c r="D89" s="9">
        <f t="shared" si="18"/>
        <v>-3.8351117278338731E-2</v>
      </c>
      <c r="E89" s="85" t="str">
        <f>IFERROR(VLOOKUP(A89,SPY!$A$2:$E$379,5,FALSE),"")</f>
        <v/>
      </c>
      <c r="F89" s="9"/>
      <c r="H89" s="75">
        <v>0.5</v>
      </c>
      <c r="I89" s="38">
        <f t="shared" si="20"/>
        <v>1.6776387234966883E-3</v>
      </c>
      <c r="J89" s="1"/>
      <c r="K89" s="1"/>
      <c r="L89" s="1"/>
      <c r="M89" s="39"/>
      <c r="O89" s="75">
        <v>0.5</v>
      </c>
      <c r="P89" s="38">
        <f t="shared" si="19"/>
        <v>1.9976399576729698E-2</v>
      </c>
      <c r="Q89" s="1"/>
      <c r="R89" s="1"/>
      <c r="S89" s="1"/>
      <c r="T89" s="39"/>
    </row>
    <row r="90" spans="1:20" ht="14.25" x14ac:dyDescent="0.45">
      <c r="A90" s="10">
        <v>16893</v>
      </c>
      <c r="B90" s="88">
        <v>40913</v>
      </c>
      <c r="C90" s="89">
        <f t="shared" si="17"/>
        <v>1.7862918273417128E-2</v>
      </c>
      <c r="D90" s="9">
        <f t="shared" si="18"/>
        <v>-1.2860107127346421E-2</v>
      </c>
      <c r="E90" s="85" t="str">
        <f>IFERROR(VLOOKUP(A90,SPY!$A$2:$E$379,5,FALSE),"")</f>
        <v/>
      </c>
      <c r="F90" s="9"/>
      <c r="H90" s="75">
        <v>0.75</v>
      </c>
      <c r="I90" s="38">
        <f t="shared" si="20"/>
        <v>3.1190998181100937E-3</v>
      </c>
      <c r="J90" s="1"/>
      <c r="K90" s="1"/>
      <c r="L90" s="1"/>
      <c r="M90" s="39"/>
      <c r="O90" s="75">
        <v>0.75</v>
      </c>
      <c r="P90" s="38">
        <f t="shared" si="19"/>
        <v>3.2825397568178372E-2</v>
      </c>
      <c r="Q90" s="1"/>
      <c r="R90" s="1"/>
      <c r="S90" s="1"/>
      <c r="T90" s="39"/>
    </row>
    <row r="91" spans="1:20" ht="14.25" x14ac:dyDescent="0.45">
      <c r="A91" s="10">
        <v>16923</v>
      </c>
      <c r="B91" s="88">
        <v>41349</v>
      </c>
      <c r="C91" s="89">
        <f t="shared" si="17"/>
        <v>1.0656759465206722E-2</v>
      </c>
      <c r="D91" s="9">
        <f t="shared" si="18"/>
        <v>1.0894828588030592E-3</v>
      </c>
      <c r="E91" s="85" t="str">
        <f>IFERROR(VLOOKUP(A91,SPY!$A$2:$E$379,5,FALSE),"")</f>
        <v/>
      </c>
      <c r="F91" s="9"/>
      <c r="H91" s="75">
        <v>0.9</v>
      </c>
      <c r="I91" s="38">
        <f t="shared" si="20"/>
        <v>5.2333321930658101E-3</v>
      </c>
      <c r="J91" s="1"/>
      <c r="K91" s="1"/>
      <c r="L91" s="1"/>
      <c r="M91" s="39"/>
      <c r="O91" s="75">
        <v>0.9</v>
      </c>
      <c r="P91" s="38">
        <f t="shared" si="19"/>
        <v>4.9581036780840693E-2</v>
      </c>
      <c r="Q91" s="1"/>
      <c r="R91" s="1"/>
      <c r="S91" s="1"/>
      <c r="T91" s="39"/>
    </row>
    <row r="92" spans="1:20" ht="14.25" x14ac:dyDescent="0.45">
      <c r="A92" s="10">
        <v>16954</v>
      </c>
      <c r="B92" s="88">
        <v>41735</v>
      </c>
      <c r="C92" s="89">
        <f t="shared" si="17"/>
        <v>9.3351713463445396E-3</v>
      </c>
      <c r="D92" s="9">
        <f t="shared" si="18"/>
        <v>1.4240929305693983E-2</v>
      </c>
      <c r="E92" s="85" t="str">
        <f>IFERROR(VLOOKUP(A92,SPY!$A$2:$E$379,5,FALSE),"")</f>
        <v/>
      </c>
      <c r="F92" s="9"/>
      <c r="H92" s="75">
        <v>0.95</v>
      </c>
      <c r="I92" s="38">
        <f t="shared" si="20"/>
        <v>7.203522868319775E-3</v>
      </c>
      <c r="J92" s="1"/>
      <c r="K92" s="1"/>
      <c r="L92" s="1"/>
      <c r="M92" s="39"/>
      <c r="O92" s="75">
        <v>0.95</v>
      </c>
      <c r="P92" s="38">
        <f t="shared" si="19"/>
        <v>6.1585777950843787E-2</v>
      </c>
      <c r="Q92" s="1"/>
      <c r="R92" s="1"/>
      <c r="S92" s="1"/>
      <c r="T92" s="39"/>
    </row>
    <row r="93" spans="1:20" ht="14.25" x14ac:dyDescent="0.45">
      <c r="A93" s="10">
        <v>16984</v>
      </c>
      <c r="B93" s="88">
        <v>42153</v>
      </c>
      <c r="C93" s="89">
        <f t="shared" si="17"/>
        <v>1.0015574457889143E-2</v>
      </c>
      <c r="D93" s="9">
        <f t="shared" si="18"/>
        <v>3.1291285413710401E-2</v>
      </c>
      <c r="E93" s="85" t="str">
        <f>IFERROR(VLOOKUP(A93,SPY!$A$2:$E$379,5,FALSE),"")</f>
        <v/>
      </c>
      <c r="F93" s="9"/>
      <c r="H93" s="75">
        <v>0.96</v>
      </c>
      <c r="I93" s="38">
        <f t="shared" si="20"/>
        <v>8.2567041006198858E-3</v>
      </c>
      <c r="J93" s="1"/>
      <c r="K93" s="1"/>
      <c r="L93" s="1"/>
      <c r="M93" s="39"/>
      <c r="O93" s="75">
        <v>0.96</v>
      </c>
      <c r="P93" s="38">
        <f t="shared" si="19"/>
        <v>8.3582129927822324E-2</v>
      </c>
      <c r="Q93" s="1"/>
      <c r="R93" s="1"/>
      <c r="S93" s="1"/>
      <c r="T93" s="39"/>
    </row>
    <row r="94" spans="1:20" ht="14.25" x14ac:dyDescent="0.45">
      <c r="A94" s="10">
        <v>17015</v>
      </c>
      <c r="B94" s="88">
        <v>42642</v>
      </c>
      <c r="C94" s="89">
        <f t="shared" si="17"/>
        <v>1.1600597822219116E-2</v>
      </c>
      <c r="D94" s="9">
        <f t="shared" si="18"/>
        <v>5.3773538279049182E-2</v>
      </c>
      <c r="E94" s="85" t="str">
        <f>IFERROR(VLOOKUP(A94,SPY!$A$2:$E$379,5,FALSE),"")</f>
        <v/>
      </c>
      <c r="F94" s="9"/>
      <c r="H94" s="75">
        <v>0.97</v>
      </c>
      <c r="I94" s="38">
        <f t="shared" si="20"/>
        <v>1.0540242517808484E-2</v>
      </c>
      <c r="J94" s="1"/>
      <c r="K94" s="1"/>
      <c r="L94" s="1"/>
      <c r="M94" s="39"/>
      <c r="O94" s="75">
        <v>0.97</v>
      </c>
      <c r="P94" s="38">
        <f t="shared" si="19"/>
        <v>9.2015459557920412E-2</v>
      </c>
      <c r="Q94" s="1"/>
      <c r="R94" s="1"/>
      <c r="S94" s="1"/>
      <c r="T94" s="39"/>
    </row>
    <row r="95" spans="1:20" ht="14.25" x14ac:dyDescent="0.45">
      <c r="A95" s="10">
        <v>17046</v>
      </c>
      <c r="B95" s="88">
        <v>42915</v>
      </c>
      <c r="C95" s="89">
        <f t="shared" si="17"/>
        <v>6.4021387364570082E-3</v>
      </c>
      <c r="D95" s="9">
        <f t="shared" si="18"/>
        <v>0.11447269327654719</v>
      </c>
      <c r="E95" s="85" t="str">
        <f>IFERROR(VLOOKUP(A95,SPY!$A$2:$E$379,5,FALSE),"")</f>
        <v/>
      </c>
      <c r="F95" s="9"/>
      <c r="H95" s="75">
        <v>0.98</v>
      </c>
      <c r="I95" s="38">
        <f t="shared" si="20"/>
        <v>1.1809033130838389E-2</v>
      </c>
      <c r="J95" s="1"/>
      <c r="K95" s="1"/>
      <c r="L95" s="1"/>
      <c r="M95" s="39"/>
      <c r="O95" s="75">
        <v>0.98</v>
      </c>
      <c r="P95" s="38">
        <f t="shared" si="19"/>
        <v>0.10057669480618536</v>
      </c>
      <c r="Q95" s="1"/>
      <c r="R95" s="1"/>
      <c r="S95" s="1"/>
      <c r="T95" s="39"/>
    </row>
    <row r="96" spans="1:20" ht="14.25" x14ac:dyDescent="0.45">
      <c r="A96" s="10">
        <v>17076</v>
      </c>
      <c r="B96" s="88">
        <v>43093</v>
      </c>
      <c r="C96" s="89">
        <f t="shared" si="17"/>
        <v>4.1477338925783869E-3</v>
      </c>
      <c r="D96" s="9">
        <f t="shared" si="18"/>
        <v>0.11639896373057002</v>
      </c>
      <c r="E96" s="85" t="str">
        <f>IFERROR(VLOOKUP(A96,SPY!$A$2:$E$379,5,FALSE),"")</f>
        <v/>
      </c>
      <c r="F96" s="9"/>
      <c r="H96" s="75">
        <v>0.99</v>
      </c>
      <c r="I96" s="38">
        <f t="shared" si="20"/>
        <v>1.4102032624368694E-2</v>
      </c>
      <c r="J96" s="1"/>
      <c r="K96" s="1"/>
      <c r="L96" s="1"/>
      <c r="M96" s="39"/>
      <c r="O96" s="75">
        <v>0.99</v>
      </c>
      <c r="P96" s="38">
        <f t="shared" si="19"/>
        <v>0.11425608056981855</v>
      </c>
      <c r="Q96" s="1"/>
      <c r="R96" s="1"/>
      <c r="S96" s="1"/>
      <c r="T96" s="39"/>
    </row>
    <row r="97" spans="1:20" ht="14.65" thickBot="1" x14ac:dyDescent="0.5">
      <c r="A97" s="10">
        <v>17107</v>
      </c>
      <c r="B97" s="88">
        <v>43395</v>
      </c>
      <c r="C97" s="89">
        <f t="shared" si="17"/>
        <v>7.0080987631402358E-3</v>
      </c>
      <c r="D97" s="9">
        <f t="shared" si="18"/>
        <v>0.11280644168632681</v>
      </c>
      <c r="E97" s="85" t="str">
        <f>IFERROR(VLOOKUP(A97,SPY!$A$2:$E$379,5,FALSE),"")</f>
        <v/>
      </c>
      <c r="F97" s="9"/>
      <c r="H97" s="76"/>
      <c r="I97" s="77"/>
      <c r="J97" s="77"/>
      <c r="K97" s="77"/>
      <c r="L97" s="77"/>
      <c r="M97" s="78"/>
      <c r="O97" s="76"/>
      <c r="P97" s="77"/>
      <c r="Q97" s="77"/>
      <c r="R97" s="77"/>
      <c r="S97" s="77"/>
      <c r="T97" s="78"/>
    </row>
    <row r="98" spans="1:20" x14ac:dyDescent="0.45">
      <c r="A98" s="10">
        <v>17137</v>
      </c>
      <c r="B98" s="88">
        <v>43379</v>
      </c>
      <c r="C98" s="89">
        <f t="shared" si="17"/>
        <v>-3.6870607212813322E-4</v>
      </c>
      <c r="D98" s="9">
        <f t="shared" si="18"/>
        <v>0.10915366913832769</v>
      </c>
      <c r="E98" s="85" t="str">
        <f>IFERROR(VLOOKUP(A98,SPY!$A$2:$E$379,5,FALSE),"")</f>
        <v/>
      </c>
      <c r="F98" s="9"/>
    </row>
    <row r="99" spans="1:20" x14ac:dyDescent="0.45">
      <c r="A99" s="10">
        <v>17168</v>
      </c>
      <c r="B99" s="88">
        <v>43535</v>
      </c>
      <c r="C99" s="89">
        <f t="shared" si="17"/>
        <v>3.5962101477673425E-3</v>
      </c>
      <c r="D99" s="9">
        <f t="shared" si="18"/>
        <v>9.3047779256320684E-2</v>
      </c>
      <c r="E99" s="85" t="str">
        <f>IFERROR(VLOOKUP(A99,SPY!$A$2:$E$379,5,FALSE),"")</f>
        <v/>
      </c>
      <c r="F99" s="9"/>
    </row>
    <row r="100" spans="1:20" x14ac:dyDescent="0.45">
      <c r="A100" s="10">
        <v>17199</v>
      </c>
      <c r="B100" s="88">
        <v>43557</v>
      </c>
      <c r="C100" s="89">
        <f t="shared" si="17"/>
        <v>5.0534053060746764E-4</v>
      </c>
      <c r="D100" s="9">
        <f t="shared" si="18"/>
        <v>0.10990215064723263</v>
      </c>
      <c r="E100" s="85" t="str">
        <f>IFERROR(VLOOKUP(A100,SPY!$A$2:$E$379,5,FALSE),"")</f>
        <v/>
      </c>
      <c r="F100" s="9"/>
    </row>
    <row r="101" spans="1:20" x14ac:dyDescent="0.45">
      <c r="A101" s="10">
        <v>17227</v>
      </c>
      <c r="B101" s="88">
        <v>43607</v>
      </c>
      <c r="C101" s="89">
        <f t="shared" si="17"/>
        <v>1.1479211148610613E-3</v>
      </c>
      <c r="D101" s="9">
        <f t="shared" si="18"/>
        <v>8.4886179873118639E-2</v>
      </c>
      <c r="E101" s="85" t="str">
        <f>IFERROR(VLOOKUP(A101,SPY!$A$2:$E$379,5,FALSE),"")</f>
        <v/>
      </c>
      <c r="F101" s="9"/>
    </row>
    <row r="102" spans="1:20" x14ac:dyDescent="0.45">
      <c r="A102" s="10">
        <v>17258</v>
      </c>
      <c r="B102" s="88">
        <v>43499</v>
      </c>
      <c r="C102" s="89">
        <f t="shared" si="17"/>
        <v>-2.476666590226384E-3</v>
      </c>
      <c r="D102" s="9">
        <f t="shared" si="18"/>
        <v>6.3207293525285424E-2</v>
      </c>
      <c r="E102" s="85" t="str">
        <f>IFERROR(VLOOKUP(A102,SPY!$A$2:$E$379,5,FALSE),"")</f>
        <v/>
      </c>
      <c r="F102" s="9"/>
    </row>
    <row r="103" spans="1:20" x14ac:dyDescent="0.45">
      <c r="A103" s="10">
        <v>17288</v>
      </c>
      <c r="B103" s="88">
        <v>43638</v>
      </c>
      <c r="C103" s="89">
        <f t="shared" si="17"/>
        <v>3.1954757580634485E-3</v>
      </c>
      <c r="D103" s="9">
        <f t="shared" si="18"/>
        <v>5.535804977145764E-2</v>
      </c>
      <c r="E103" s="85" t="str">
        <f>IFERROR(VLOOKUP(A103,SPY!$A$2:$E$379,5,FALSE),"")</f>
        <v/>
      </c>
      <c r="F103" s="9"/>
    </row>
    <row r="104" spans="1:20" x14ac:dyDescent="0.45">
      <c r="A104" s="10">
        <v>17319</v>
      </c>
      <c r="B104" s="88">
        <v>43810</v>
      </c>
      <c r="C104" s="89">
        <f t="shared" si="17"/>
        <v>3.941518859709392E-3</v>
      </c>
      <c r="D104" s="9">
        <f t="shared" si="18"/>
        <v>4.971846172277461E-2</v>
      </c>
      <c r="E104" s="85" t="str">
        <f>IFERROR(VLOOKUP(A104,SPY!$A$2:$E$379,5,FALSE),"")</f>
        <v/>
      </c>
      <c r="F104" s="9"/>
    </row>
    <row r="105" spans="1:20" x14ac:dyDescent="0.45">
      <c r="A105" s="10">
        <v>17349</v>
      </c>
      <c r="B105" s="88">
        <v>43743</v>
      </c>
      <c r="C105" s="89">
        <f t="shared" si="17"/>
        <v>-1.5293312029217576E-3</v>
      </c>
      <c r="D105" s="9">
        <f t="shared" si="18"/>
        <v>3.7719735250160147E-2</v>
      </c>
      <c r="E105" s="85" t="str">
        <f>IFERROR(VLOOKUP(A105,SPY!$A$2:$E$379,5,FALSE),"")</f>
        <v/>
      </c>
      <c r="F105" s="9"/>
    </row>
    <row r="106" spans="1:20" x14ac:dyDescent="0.45">
      <c r="A106" s="10">
        <v>17380</v>
      </c>
      <c r="B106" s="88">
        <v>43960</v>
      </c>
      <c r="C106" s="89">
        <f t="shared" si="17"/>
        <v>4.9607937269964264E-3</v>
      </c>
      <c r="D106" s="9">
        <f t="shared" si="18"/>
        <v>3.0908493973078155E-2</v>
      </c>
      <c r="E106" s="85" t="str">
        <f>IFERROR(VLOOKUP(A106,SPY!$A$2:$E$379,5,FALSE),"")</f>
        <v/>
      </c>
      <c r="F106" s="9"/>
    </row>
    <row r="107" spans="1:20" x14ac:dyDescent="0.45">
      <c r="A107" s="10">
        <v>17411</v>
      </c>
      <c r="B107" s="88">
        <v>44203</v>
      </c>
      <c r="C107" s="89">
        <f t="shared" si="17"/>
        <v>5.5277525022747742E-3</v>
      </c>
      <c r="D107" s="9">
        <f t="shared" si="18"/>
        <v>3.0012816031690592E-2</v>
      </c>
      <c r="E107" s="85" t="str">
        <f>IFERROR(VLOOKUP(A107,SPY!$A$2:$E$379,5,FALSE),"")</f>
        <v/>
      </c>
      <c r="F107" s="9"/>
    </row>
    <row r="108" spans="1:20" x14ac:dyDescent="0.45">
      <c r="A108" s="10">
        <v>17441</v>
      </c>
      <c r="B108" s="88">
        <v>44411</v>
      </c>
      <c r="C108" s="89">
        <f t="shared" si="17"/>
        <v>4.7055629708390168E-3</v>
      </c>
      <c r="D108" s="9">
        <f t="shared" si="18"/>
        <v>3.0585013807346906E-2</v>
      </c>
      <c r="E108" s="85" t="str">
        <f>IFERROR(VLOOKUP(A108,SPY!$A$2:$E$379,5,FALSE),"")</f>
        <v/>
      </c>
      <c r="F108" s="9"/>
    </row>
    <row r="109" spans="1:20" x14ac:dyDescent="0.45">
      <c r="A109" s="10">
        <v>17472</v>
      </c>
      <c r="B109" s="88">
        <v>44484</v>
      </c>
      <c r="C109" s="89">
        <f t="shared" si="17"/>
        <v>1.6437369120263501E-3</v>
      </c>
      <c r="D109" s="9">
        <f t="shared" si="18"/>
        <v>2.5095057034220547E-2</v>
      </c>
      <c r="E109" s="85" t="str">
        <f>IFERROR(VLOOKUP(A109,SPY!$A$2:$E$379,5,FALSE),"")</f>
        <v/>
      </c>
      <c r="F109" s="9"/>
    </row>
    <row r="110" spans="1:20" x14ac:dyDescent="0.45">
      <c r="A110" s="10">
        <v>17502</v>
      </c>
      <c r="B110" s="88">
        <v>44581</v>
      </c>
      <c r="C110" s="89">
        <f t="shared" si="17"/>
        <v>2.1805593022210523E-3</v>
      </c>
      <c r="D110" s="9">
        <f t="shared" si="18"/>
        <v>2.7709260241130407E-2</v>
      </c>
      <c r="E110" s="85" t="str">
        <f>IFERROR(VLOOKUP(A110,SPY!$A$2:$E$379,5,FALSE),"")</f>
        <v/>
      </c>
      <c r="F110" s="9"/>
    </row>
    <row r="111" spans="1:20" x14ac:dyDescent="0.45">
      <c r="A111" s="10">
        <v>17533</v>
      </c>
      <c r="B111" s="88">
        <v>44679</v>
      </c>
      <c r="C111" s="89">
        <f t="shared" si="17"/>
        <v>2.1982458895044577E-3</v>
      </c>
      <c r="D111" s="9">
        <f t="shared" si="18"/>
        <v>2.627770759159298E-2</v>
      </c>
      <c r="E111" s="85" t="str">
        <f>IFERROR(VLOOKUP(A111,SPY!$A$2:$E$379,5,FALSE),"")</f>
        <v/>
      </c>
      <c r="F111" s="9"/>
    </row>
    <row r="112" spans="1:20" x14ac:dyDescent="0.45">
      <c r="A112" s="10">
        <v>17564</v>
      </c>
      <c r="B112" s="88">
        <v>44533</v>
      </c>
      <c r="C112" s="89">
        <f t="shared" si="17"/>
        <v>-3.267754426016678E-3</v>
      </c>
      <c r="D112" s="9">
        <f t="shared" si="18"/>
        <v>2.2407420162086522E-2</v>
      </c>
      <c r="E112" s="85" t="str">
        <f>IFERROR(VLOOKUP(A112,SPY!$A$2:$E$379,5,FALSE),"")</f>
        <v/>
      </c>
      <c r="F112" s="9"/>
    </row>
    <row r="113" spans="1:6" x14ac:dyDescent="0.45">
      <c r="A113" s="10">
        <v>17593</v>
      </c>
      <c r="B113" s="88">
        <v>44683</v>
      </c>
      <c r="C113" s="89">
        <f t="shared" si="17"/>
        <v>3.3682886847954396E-3</v>
      </c>
      <c r="D113" s="9">
        <f t="shared" si="18"/>
        <v>2.4674937510032802E-2</v>
      </c>
      <c r="E113" s="85" t="str">
        <f>IFERROR(VLOOKUP(A113,SPY!$A$2:$E$379,5,FALSE),"")</f>
        <v/>
      </c>
      <c r="F113" s="9"/>
    </row>
    <row r="114" spans="1:6" x14ac:dyDescent="0.45">
      <c r="A114" s="10">
        <v>17624</v>
      </c>
      <c r="B114" s="88">
        <v>44379</v>
      </c>
      <c r="C114" s="89">
        <f t="shared" si="17"/>
        <v>-6.8034823087079754E-3</v>
      </c>
      <c r="D114" s="9">
        <f t="shared" si="18"/>
        <v>2.0230350122991236E-2</v>
      </c>
      <c r="E114" s="85" t="str">
        <f>IFERROR(VLOOKUP(A114,SPY!$A$2:$E$379,5,FALSE),"")</f>
        <v/>
      </c>
      <c r="F114" s="9"/>
    </row>
    <row r="115" spans="1:6" x14ac:dyDescent="0.45">
      <c r="A115" s="10">
        <v>17654</v>
      </c>
      <c r="B115" s="88">
        <v>44796</v>
      </c>
      <c r="C115" s="89">
        <f t="shared" si="17"/>
        <v>9.3963361049145266E-3</v>
      </c>
      <c r="D115" s="9">
        <f t="shared" si="18"/>
        <v>2.6536504881067069E-2</v>
      </c>
      <c r="E115" s="85" t="str">
        <f>IFERROR(VLOOKUP(A115,SPY!$A$2:$E$379,5,FALSE),"")</f>
        <v/>
      </c>
      <c r="F115" s="9"/>
    </row>
    <row r="116" spans="1:6" x14ac:dyDescent="0.45">
      <c r="A116" s="10">
        <v>17685</v>
      </c>
      <c r="B116" s="88">
        <v>45034</v>
      </c>
      <c r="C116" s="89">
        <f t="shared" si="17"/>
        <v>5.3129743727118317E-3</v>
      </c>
      <c r="D116" s="9">
        <f t="shared" si="18"/>
        <v>2.7938826751883195E-2</v>
      </c>
      <c r="E116" s="85" t="str">
        <f>IFERROR(VLOOKUP(A116,SPY!$A$2:$E$379,5,FALSE),"")</f>
        <v/>
      </c>
      <c r="F116" s="9"/>
    </row>
    <row r="117" spans="1:6" x14ac:dyDescent="0.45">
      <c r="A117" s="10">
        <v>17715</v>
      </c>
      <c r="B117" s="88">
        <v>45160</v>
      </c>
      <c r="C117" s="89">
        <f t="shared" si="17"/>
        <v>2.7978860416573159E-3</v>
      </c>
      <c r="D117" s="9">
        <f t="shared" si="18"/>
        <v>3.2393754429280053E-2</v>
      </c>
      <c r="E117" s="85" t="str">
        <f>IFERROR(VLOOKUP(A117,SPY!$A$2:$E$379,5,FALSE),"")</f>
        <v/>
      </c>
      <c r="F117" s="9"/>
    </row>
    <row r="118" spans="1:6" x14ac:dyDescent="0.45">
      <c r="A118" s="10">
        <v>17746</v>
      </c>
      <c r="B118" s="88">
        <v>45178</v>
      </c>
      <c r="C118" s="89">
        <f t="shared" si="17"/>
        <v>3.9858281665194895E-4</v>
      </c>
      <c r="D118" s="9">
        <f t="shared" si="18"/>
        <v>2.770700636942669E-2</v>
      </c>
      <c r="E118" s="85" t="str">
        <f>IFERROR(VLOOKUP(A118,SPY!$A$2:$E$379,5,FALSE),"")</f>
        <v/>
      </c>
      <c r="F118" s="9"/>
    </row>
    <row r="119" spans="1:6" x14ac:dyDescent="0.45">
      <c r="A119" s="10">
        <v>17777</v>
      </c>
      <c r="B119" s="88">
        <v>45294</v>
      </c>
      <c r="C119" s="89">
        <f t="shared" si="17"/>
        <v>2.5676214086503002E-3</v>
      </c>
      <c r="D119" s="9">
        <f t="shared" si="18"/>
        <v>2.468158269800691E-2</v>
      </c>
      <c r="E119" s="85" t="str">
        <f>IFERROR(VLOOKUP(A119,SPY!$A$2:$E$379,5,FALSE),"")</f>
        <v/>
      </c>
      <c r="F119" s="9"/>
    </row>
    <row r="120" spans="1:6" x14ac:dyDescent="0.45">
      <c r="A120" s="10">
        <v>17807</v>
      </c>
      <c r="B120" s="88">
        <v>45245</v>
      </c>
      <c r="C120" s="89">
        <f t="shared" si="17"/>
        <v>-1.0818209917428101E-3</v>
      </c>
      <c r="D120" s="9">
        <f t="shared" si="18"/>
        <v>1.8779131296300378E-2</v>
      </c>
      <c r="E120" s="85" t="str">
        <f>IFERROR(VLOOKUP(A120,SPY!$A$2:$E$379,5,FALSE),"")</f>
        <v/>
      </c>
      <c r="F120" s="9"/>
    </row>
    <row r="121" spans="1:6" x14ac:dyDescent="0.45">
      <c r="A121" s="10">
        <v>17838</v>
      </c>
      <c r="B121" s="88">
        <v>45192</v>
      </c>
      <c r="C121" s="89">
        <f t="shared" si="17"/>
        <v>-1.1714001547131758E-3</v>
      </c>
      <c r="D121" s="9">
        <f t="shared" si="18"/>
        <v>1.5915834906932824E-2</v>
      </c>
      <c r="E121" s="85" t="str">
        <f>IFERROR(VLOOKUP(A121,SPY!$A$2:$E$379,5,FALSE),"")</f>
        <v/>
      </c>
      <c r="F121" s="9"/>
    </row>
    <row r="122" spans="1:6" x14ac:dyDescent="0.45">
      <c r="A122" s="10">
        <v>17868</v>
      </c>
      <c r="B122" s="88">
        <v>45032</v>
      </c>
      <c r="C122" s="89">
        <f t="shared" si="17"/>
        <v>-3.5404496371038707E-3</v>
      </c>
      <c r="D122" s="9">
        <f t="shared" si="18"/>
        <v>1.0116417307821646E-2</v>
      </c>
      <c r="E122" s="85" t="str">
        <f>IFERROR(VLOOKUP(A122,SPY!$A$2:$E$379,5,FALSE),"")</f>
        <v/>
      </c>
      <c r="F122" s="9"/>
    </row>
    <row r="123" spans="1:6" x14ac:dyDescent="0.45">
      <c r="A123" s="10">
        <v>17899</v>
      </c>
      <c r="B123" s="88">
        <v>44668</v>
      </c>
      <c r="C123" s="89">
        <f t="shared" si="17"/>
        <v>-8.083140877598205E-3</v>
      </c>
      <c r="D123" s="9">
        <f t="shared" si="18"/>
        <v>-2.4620067593272843E-4</v>
      </c>
      <c r="E123" s="85" t="str">
        <f>IFERROR(VLOOKUP(A123,SPY!$A$2:$E$379,5,FALSE),"")</f>
        <v/>
      </c>
      <c r="F123" s="9"/>
    </row>
    <row r="124" spans="1:6" x14ac:dyDescent="0.45">
      <c r="A124" s="10">
        <v>17930</v>
      </c>
      <c r="B124" s="88">
        <v>44497</v>
      </c>
      <c r="C124" s="89">
        <f t="shared" si="17"/>
        <v>-3.8282439330169504E-3</v>
      </c>
      <c r="D124" s="9">
        <f t="shared" si="18"/>
        <v>-8.0838928435089663E-4</v>
      </c>
      <c r="E124" s="85" t="str">
        <f>IFERROR(VLOOKUP(A124,SPY!$A$2:$E$379,5,FALSE),"")</f>
        <v/>
      </c>
      <c r="F124" s="9"/>
    </row>
    <row r="125" spans="1:6" x14ac:dyDescent="0.45">
      <c r="A125" s="10">
        <v>17958</v>
      </c>
      <c r="B125" s="88">
        <v>44240</v>
      </c>
      <c r="C125" s="89">
        <f t="shared" si="17"/>
        <v>-5.7756702699058859E-3</v>
      </c>
      <c r="D125" s="9">
        <f t="shared" si="18"/>
        <v>-9.9142850748606959E-3</v>
      </c>
      <c r="E125" s="85" t="str">
        <f>IFERROR(VLOOKUP(A125,SPY!$A$2:$E$379,5,FALSE),"")</f>
        <v/>
      </c>
      <c r="F125" s="9"/>
    </row>
    <row r="126" spans="1:6" x14ac:dyDescent="0.45">
      <c r="A126" s="10">
        <v>17989</v>
      </c>
      <c r="B126" s="88">
        <v>44236</v>
      </c>
      <c r="C126" s="89">
        <f t="shared" si="17"/>
        <v>-9.0415913200692088E-5</v>
      </c>
      <c r="D126" s="9">
        <f t="shared" si="18"/>
        <v>-3.222244755402337E-3</v>
      </c>
      <c r="E126" s="85" t="str">
        <f>IFERROR(VLOOKUP(A126,SPY!$A$2:$E$379,5,FALSE),"")</f>
        <v/>
      </c>
      <c r="F126" s="9"/>
    </row>
    <row r="127" spans="1:6" x14ac:dyDescent="0.45">
      <c r="A127" s="10">
        <v>18019</v>
      </c>
      <c r="B127" s="88">
        <v>43984</v>
      </c>
      <c r="C127" s="89">
        <f t="shared" si="17"/>
        <v>-5.6967176055701119E-3</v>
      </c>
      <c r="D127" s="9">
        <f t="shared" si="18"/>
        <v>-1.8126618448075726E-2</v>
      </c>
      <c r="E127" s="85" t="str">
        <f>IFERROR(VLOOKUP(A127,SPY!$A$2:$E$379,5,FALSE),"")</f>
        <v/>
      </c>
      <c r="F127" s="9"/>
    </row>
    <row r="128" spans="1:6" x14ac:dyDescent="0.45">
      <c r="A128" s="10">
        <v>18050</v>
      </c>
      <c r="B128" s="88">
        <v>43739</v>
      </c>
      <c r="C128" s="89">
        <f t="shared" si="17"/>
        <v>-5.5702073481266323E-3</v>
      </c>
      <c r="D128" s="9">
        <f t="shared" si="18"/>
        <v>-2.8756050983701154E-2</v>
      </c>
      <c r="E128" s="85" t="str">
        <f>IFERROR(VLOOKUP(A128,SPY!$A$2:$E$379,5,FALSE),"")</f>
        <v/>
      </c>
      <c r="F128" s="9"/>
    </row>
    <row r="129" spans="1:6" x14ac:dyDescent="0.45">
      <c r="A129" s="10">
        <v>18080</v>
      </c>
      <c r="B129" s="88">
        <v>43531</v>
      </c>
      <c r="C129" s="89">
        <f t="shared" si="17"/>
        <v>-4.7554813781750527E-3</v>
      </c>
      <c r="D129" s="9">
        <f t="shared" si="18"/>
        <v>-3.6071744906997383E-2</v>
      </c>
      <c r="E129" s="85" t="str">
        <f>IFERROR(VLOOKUP(A129,SPY!$A$2:$E$379,5,FALSE),"")</f>
        <v/>
      </c>
      <c r="F129" s="9"/>
    </row>
    <row r="130" spans="1:6" x14ac:dyDescent="0.45">
      <c r="A130" s="10">
        <v>18111</v>
      </c>
      <c r="B130" s="88">
        <v>43624</v>
      </c>
      <c r="C130" s="89">
        <f t="shared" si="17"/>
        <v>2.1364085364452556E-3</v>
      </c>
      <c r="D130" s="9">
        <f t="shared" si="18"/>
        <v>-3.4397273008986651E-2</v>
      </c>
      <c r="E130" s="85" t="str">
        <f>IFERROR(VLOOKUP(A130,SPY!$A$2:$E$379,5,FALSE),"")</f>
        <v/>
      </c>
      <c r="F130" s="9"/>
    </row>
    <row r="131" spans="1:6" x14ac:dyDescent="0.45">
      <c r="A131" s="10">
        <v>18142</v>
      </c>
      <c r="B131" s="88">
        <v>43780</v>
      </c>
      <c r="C131" s="89">
        <f t="shared" si="17"/>
        <v>3.5760132037410131E-3</v>
      </c>
      <c r="D131" s="9">
        <f t="shared" si="18"/>
        <v>-3.3426060846911243E-2</v>
      </c>
      <c r="E131" s="85" t="str">
        <f>IFERROR(VLOOKUP(A131,SPY!$A$2:$E$379,5,FALSE),"")</f>
        <v/>
      </c>
      <c r="F131" s="9"/>
    </row>
    <row r="132" spans="1:6" x14ac:dyDescent="0.45">
      <c r="A132" s="10">
        <v>18172</v>
      </c>
      <c r="B132" s="88">
        <v>42942</v>
      </c>
      <c r="C132" s="89">
        <f t="shared" si="17"/>
        <v>-1.9141160347190489E-2</v>
      </c>
      <c r="D132" s="9">
        <f t="shared" si="18"/>
        <v>-5.090065200574645E-2</v>
      </c>
      <c r="E132" s="85" t="str">
        <f>IFERROR(VLOOKUP(A132,SPY!$A$2:$E$379,5,FALSE),"")</f>
        <v/>
      </c>
      <c r="F132" s="9"/>
    </row>
    <row r="133" spans="1:6" x14ac:dyDescent="0.45">
      <c r="A133" s="10">
        <v>18203</v>
      </c>
      <c r="B133" s="88">
        <v>43242</v>
      </c>
      <c r="C133" s="89">
        <f t="shared" ref="C133:C196" si="21">B133/B132-1</f>
        <v>6.9861673885707187E-3</v>
      </c>
      <c r="D133" s="9">
        <f t="shared" si="18"/>
        <v>-4.3149229952203938E-2</v>
      </c>
      <c r="E133" s="85" t="str">
        <f>IFERROR(VLOOKUP(A133,SPY!$A$2:$E$379,5,FALSE),"")</f>
        <v/>
      </c>
      <c r="F133" s="9"/>
    </row>
    <row r="134" spans="1:6" x14ac:dyDescent="0.45">
      <c r="A134" s="10">
        <v>18233</v>
      </c>
      <c r="B134" s="88">
        <v>43522</v>
      </c>
      <c r="C134" s="89">
        <f t="shared" si="21"/>
        <v>6.4751861616021422E-3</v>
      </c>
      <c r="D134" s="9">
        <f t="shared" si="18"/>
        <v>-3.3531710783442858E-2</v>
      </c>
      <c r="E134" s="85" t="str">
        <f>IFERROR(VLOOKUP(A134,SPY!$A$2:$E$379,5,FALSE),"")</f>
        <v/>
      </c>
      <c r="F134" s="9"/>
    </row>
    <row r="135" spans="1:6" x14ac:dyDescent="0.45">
      <c r="A135" s="10">
        <v>18264</v>
      </c>
      <c r="B135" s="88">
        <v>43526</v>
      </c>
      <c r="C135" s="89">
        <f t="shared" si="21"/>
        <v>9.1907541013735994E-5</v>
      </c>
      <c r="D135" s="9">
        <f t="shared" si="18"/>
        <v>-2.5566401002955152E-2</v>
      </c>
      <c r="E135" s="85" t="str">
        <f>IFERROR(VLOOKUP(A135,SPY!$A$2:$E$379,5,FALSE),"")</f>
        <v/>
      </c>
      <c r="F135" s="9"/>
    </row>
    <row r="136" spans="1:6" x14ac:dyDescent="0.45">
      <c r="A136" s="10">
        <v>18295</v>
      </c>
      <c r="B136" s="88">
        <v>43297</v>
      </c>
      <c r="C136" s="89">
        <f t="shared" si="21"/>
        <v>-5.2612231769516571E-3</v>
      </c>
      <c r="D136" s="9">
        <f t="shared" si="18"/>
        <v>-2.6968110209677043E-2</v>
      </c>
      <c r="E136" s="85" t="str">
        <f>IFERROR(VLOOKUP(A136,SPY!$A$2:$E$379,5,FALSE),"")</f>
        <v/>
      </c>
      <c r="F136" s="9"/>
    </row>
    <row r="137" spans="1:6" x14ac:dyDescent="0.45">
      <c r="A137" s="10">
        <v>18323</v>
      </c>
      <c r="B137" s="88">
        <v>43954</v>
      </c>
      <c r="C137" s="89">
        <f t="shared" si="21"/>
        <v>1.5174261496177621E-2</v>
      </c>
      <c r="D137" s="9">
        <f t="shared" si="18"/>
        <v>-6.4647377938517048E-3</v>
      </c>
      <c r="E137" s="85" t="str">
        <f>IFERROR(VLOOKUP(A137,SPY!$A$2:$E$379,5,FALSE),"")</f>
        <v/>
      </c>
      <c r="F137" s="9"/>
    </row>
    <row r="138" spans="1:6" x14ac:dyDescent="0.45">
      <c r="A138" s="10">
        <v>18354</v>
      </c>
      <c r="B138" s="88">
        <v>44382</v>
      </c>
      <c r="C138" s="89">
        <f t="shared" si="21"/>
        <v>9.7374527915548015E-3</v>
      </c>
      <c r="D138" s="9">
        <f t="shared" si="18"/>
        <v>3.3004792476716283E-3</v>
      </c>
      <c r="E138" s="85" t="str">
        <f>IFERROR(VLOOKUP(A138,SPY!$A$2:$E$379,5,FALSE),"")</f>
        <v/>
      </c>
      <c r="F138" s="9"/>
    </row>
    <row r="139" spans="1:6" x14ac:dyDescent="0.45">
      <c r="A139" s="10">
        <v>18384</v>
      </c>
      <c r="B139" s="88">
        <v>44718</v>
      </c>
      <c r="C139" s="89">
        <f t="shared" si="21"/>
        <v>7.5706367446262135E-3</v>
      </c>
      <c r="D139" s="9">
        <f t="shared" si="18"/>
        <v>1.6687886504183291E-2</v>
      </c>
      <c r="E139" s="85" t="str">
        <f>IFERROR(VLOOKUP(A139,SPY!$A$2:$E$379,5,FALSE),"")</f>
        <v/>
      </c>
      <c r="F139" s="9"/>
    </row>
    <row r="140" spans="1:6" x14ac:dyDescent="0.45">
      <c r="A140" s="10">
        <v>18415</v>
      </c>
      <c r="B140" s="88">
        <v>45083</v>
      </c>
      <c r="C140" s="89">
        <f t="shared" si="21"/>
        <v>8.1622612818104123E-3</v>
      </c>
      <c r="D140" s="9">
        <f t="shared" si="18"/>
        <v>3.0727725828208152E-2</v>
      </c>
      <c r="E140" s="85" t="str">
        <f>IFERROR(VLOOKUP(A140,SPY!$A$2:$E$379,5,FALSE),"")</f>
        <v/>
      </c>
      <c r="F140" s="9"/>
    </row>
    <row r="141" spans="1:6" x14ac:dyDescent="0.45">
      <c r="A141" s="10">
        <v>18445</v>
      </c>
      <c r="B141" s="88">
        <v>45454</v>
      </c>
      <c r="C141" s="89">
        <f t="shared" si="21"/>
        <v>8.2292660204512647E-3</v>
      </c>
      <c r="D141" s="9">
        <f t="shared" si="18"/>
        <v>4.41754152213365E-2</v>
      </c>
      <c r="E141" s="85" t="str">
        <f>IFERROR(VLOOKUP(A141,SPY!$A$2:$E$379,5,FALSE),"")</f>
        <v/>
      </c>
      <c r="F141" s="9"/>
    </row>
    <row r="142" spans="1:6" x14ac:dyDescent="0.45">
      <c r="A142" s="10">
        <v>18476</v>
      </c>
      <c r="B142" s="88">
        <v>46192</v>
      </c>
      <c r="C142" s="89">
        <f t="shared" si="21"/>
        <v>1.6236194834337914E-2</v>
      </c>
      <c r="D142" s="9">
        <f t="shared" si="18"/>
        <v>5.8866678892352864E-2</v>
      </c>
      <c r="E142" s="85" t="str">
        <f>IFERROR(VLOOKUP(A142,SPY!$A$2:$E$379,5,FALSE),"")</f>
        <v/>
      </c>
      <c r="F142" s="9"/>
    </row>
    <row r="143" spans="1:6" x14ac:dyDescent="0.45">
      <c r="A143" s="10">
        <v>18507</v>
      </c>
      <c r="B143" s="88">
        <v>46438</v>
      </c>
      <c r="C143" s="89">
        <f t="shared" si="21"/>
        <v>5.3255975060617633E-3</v>
      </c>
      <c r="D143" s="9">
        <f t="shared" si="18"/>
        <v>6.0712654179990944E-2</v>
      </c>
      <c r="E143" s="85" t="str">
        <f>IFERROR(VLOOKUP(A143,SPY!$A$2:$E$379,5,FALSE),"")</f>
        <v/>
      </c>
      <c r="F143" s="9"/>
    </row>
    <row r="144" spans="1:6" x14ac:dyDescent="0.45">
      <c r="A144" s="10">
        <v>18537</v>
      </c>
      <c r="B144" s="88">
        <v>46706</v>
      </c>
      <c r="C144" s="89">
        <f t="shared" si="21"/>
        <v>5.7711357078253922E-3</v>
      </c>
      <c r="D144" s="9">
        <f t="shared" ref="D144:D207" si="22">B144/B132-1</f>
        <v>8.7653113501932944E-2</v>
      </c>
      <c r="E144" s="85" t="str">
        <f>IFERROR(VLOOKUP(A144,SPY!$A$2:$E$379,5,FALSE),"")</f>
        <v/>
      </c>
      <c r="F144" s="9"/>
    </row>
    <row r="145" spans="1:6" x14ac:dyDescent="0.45">
      <c r="A145" s="10">
        <v>18568</v>
      </c>
      <c r="B145" s="88">
        <v>46776</v>
      </c>
      <c r="C145" s="89">
        <f t="shared" si="21"/>
        <v>1.4987367790004757E-3</v>
      </c>
      <c r="D145" s="9">
        <f t="shared" si="22"/>
        <v>8.1726099625364146E-2</v>
      </c>
      <c r="E145" s="85" t="str">
        <f>IFERROR(VLOOKUP(A145,SPY!$A$2:$E$379,5,FALSE),"")</f>
        <v/>
      </c>
      <c r="F145" s="9"/>
    </row>
    <row r="146" spans="1:6" x14ac:dyDescent="0.45">
      <c r="A146" s="10">
        <v>18598</v>
      </c>
      <c r="B146" s="88">
        <v>46861</v>
      </c>
      <c r="C146" s="89">
        <f t="shared" si="21"/>
        <v>1.817171198905454E-3</v>
      </c>
      <c r="D146" s="9">
        <f t="shared" si="22"/>
        <v>7.6719819861219563E-2</v>
      </c>
      <c r="E146" s="85" t="str">
        <f>IFERROR(VLOOKUP(A146,SPY!$A$2:$E$379,5,FALSE),"")</f>
        <v/>
      </c>
      <c r="F146" s="9"/>
    </row>
    <row r="147" spans="1:6" x14ac:dyDescent="0.45">
      <c r="A147" s="10">
        <v>18629</v>
      </c>
      <c r="B147" s="88">
        <v>47288</v>
      </c>
      <c r="C147" s="89">
        <f t="shared" si="21"/>
        <v>9.112054800367142E-3</v>
      </c>
      <c r="D147" s="9">
        <f t="shared" si="22"/>
        <v>8.6431098653678262E-2</v>
      </c>
      <c r="E147" s="85" t="str">
        <f>IFERROR(VLOOKUP(A147,SPY!$A$2:$E$379,5,FALSE),"")</f>
        <v/>
      </c>
      <c r="F147" s="9"/>
    </row>
    <row r="148" spans="1:6" x14ac:dyDescent="0.45">
      <c r="A148" s="10">
        <v>18660</v>
      </c>
      <c r="B148" s="88">
        <v>47577</v>
      </c>
      <c r="C148" s="89">
        <f t="shared" si="21"/>
        <v>6.1114870580274427E-3</v>
      </c>
      <c r="D148" s="9">
        <f t="shared" si="22"/>
        <v>9.8852114465205476E-2</v>
      </c>
      <c r="E148" s="85" t="str">
        <f>IFERROR(VLOOKUP(A148,SPY!$A$2:$E$379,5,FALSE),"")</f>
        <v/>
      </c>
      <c r="F148" s="9"/>
    </row>
    <row r="149" spans="1:6" x14ac:dyDescent="0.45">
      <c r="A149" s="10">
        <v>18688</v>
      </c>
      <c r="B149" s="88">
        <v>47873</v>
      </c>
      <c r="C149" s="89">
        <f t="shared" si="21"/>
        <v>6.2214935788300618E-3</v>
      </c>
      <c r="D149" s="9">
        <f t="shared" si="22"/>
        <v>8.916139600491424E-2</v>
      </c>
      <c r="E149" s="85" t="str">
        <f>IFERROR(VLOOKUP(A149,SPY!$A$2:$E$379,5,FALSE),"")</f>
        <v/>
      </c>
      <c r="F149" s="9"/>
    </row>
    <row r="150" spans="1:6" x14ac:dyDescent="0.45">
      <c r="A150" s="10">
        <v>18719</v>
      </c>
      <c r="B150" s="88">
        <v>47861</v>
      </c>
      <c r="C150" s="89">
        <f t="shared" si="21"/>
        <v>-2.5066321308464534E-4</v>
      </c>
      <c r="D150" s="9">
        <f t="shared" si="22"/>
        <v>7.8387634626650549E-2</v>
      </c>
      <c r="E150" s="85" t="str">
        <f>IFERROR(VLOOKUP(A150,SPY!$A$2:$E$379,5,FALSE),"")</f>
        <v/>
      </c>
      <c r="F150" s="9"/>
    </row>
    <row r="151" spans="1:6" x14ac:dyDescent="0.45">
      <c r="A151" s="10">
        <v>18749</v>
      </c>
      <c r="B151" s="88">
        <v>47952</v>
      </c>
      <c r="C151" s="89">
        <f t="shared" si="21"/>
        <v>1.9013392950419927E-3</v>
      </c>
      <c r="D151" s="9">
        <f t="shared" si="22"/>
        <v>7.231987119280836E-2</v>
      </c>
      <c r="E151" s="85" t="str">
        <f>IFERROR(VLOOKUP(A151,SPY!$A$2:$E$379,5,FALSE),"")</f>
        <v/>
      </c>
      <c r="F151" s="9"/>
    </row>
    <row r="152" spans="1:6" x14ac:dyDescent="0.45">
      <c r="A152" s="10">
        <v>18780</v>
      </c>
      <c r="B152" s="88">
        <v>48064</v>
      </c>
      <c r="C152" s="89">
        <f t="shared" si="21"/>
        <v>2.3356690023357274E-3</v>
      </c>
      <c r="D152" s="9">
        <f t="shared" si="22"/>
        <v>6.6122485193975455E-2</v>
      </c>
      <c r="E152" s="85" t="str">
        <f>IFERROR(VLOOKUP(A152,SPY!$A$2:$E$379,5,FALSE),"")</f>
        <v/>
      </c>
      <c r="F152" s="9"/>
    </row>
    <row r="153" spans="1:6" x14ac:dyDescent="0.45">
      <c r="A153" s="10">
        <v>18810</v>
      </c>
      <c r="B153" s="88">
        <v>48061</v>
      </c>
      <c r="C153" s="89">
        <f t="shared" si="21"/>
        <v>-6.2416777629858977E-5</v>
      </c>
      <c r="D153" s="9">
        <f t="shared" si="22"/>
        <v>5.7354688256259001E-2</v>
      </c>
      <c r="E153" s="85" t="str">
        <f>IFERROR(VLOOKUP(A153,SPY!$A$2:$E$379,5,FALSE),"")</f>
        <v/>
      </c>
      <c r="F153" s="9"/>
    </row>
    <row r="154" spans="1:6" x14ac:dyDescent="0.45">
      <c r="A154" s="10">
        <v>18841</v>
      </c>
      <c r="B154" s="88">
        <v>48012</v>
      </c>
      <c r="C154" s="89">
        <f t="shared" si="21"/>
        <v>-1.0195376708765913E-3</v>
      </c>
      <c r="D154" s="9">
        <f t="shared" si="22"/>
        <v>3.9400762036716275E-2</v>
      </c>
      <c r="E154" s="85" t="str">
        <f>IFERROR(VLOOKUP(A154,SPY!$A$2:$E$379,5,FALSE),"")</f>
        <v/>
      </c>
      <c r="F154" s="9"/>
    </row>
    <row r="155" spans="1:6" x14ac:dyDescent="0.45">
      <c r="A155" s="10">
        <v>18872</v>
      </c>
      <c r="B155" s="88">
        <v>47954</v>
      </c>
      <c r="C155" s="89">
        <f t="shared" si="21"/>
        <v>-1.208031325501957E-3</v>
      </c>
      <c r="D155" s="9">
        <f t="shared" si="22"/>
        <v>3.2645678108445653E-2</v>
      </c>
      <c r="E155" s="85" t="str">
        <f>IFERROR(VLOOKUP(A155,SPY!$A$2:$E$379,5,FALSE),"")</f>
        <v/>
      </c>
      <c r="F155" s="9"/>
    </row>
    <row r="156" spans="1:6" x14ac:dyDescent="0.45">
      <c r="A156" s="10">
        <v>18902</v>
      </c>
      <c r="B156" s="88">
        <v>48006</v>
      </c>
      <c r="C156" s="89">
        <f t="shared" si="21"/>
        <v>1.0843725236684421E-3</v>
      </c>
      <c r="D156" s="9">
        <f t="shared" si="22"/>
        <v>2.7833683038581691E-2</v>
      </c>
      <c r="E156" s="85" t="str">
        <f>IFERROR(VLOOKUP(A156,SPY!$A$2:$E$379,5,FALSE),"")</f>
        <v/>
      </c>
      <c r="F156" s="9"/>
    </row>
    <row r="157" spans="1:6" x14ac:dyDescent="0.45">
      <c r="A157" s="10">
        <v>18933</v>
      </c>
      <c r="B157" s="88">
        <v>48147</v>
      </c>
      <c r="C157" s="89">
        <f t="shared" si="21"/>
        <v>2.9371328583926992E-3</v>
      </c>
      <c r="D157" s="9">
        <f t="shared" si="22"/>
        <v>2.9309902514109698E-2</v>
      </c>
      <c r="E157" s="85" t="str">
        <f>IFERROR(VLOOKUP(A157,SPY!$A$2:$E$379,5,FALSE),"")</f>
        <v/>
      </c>
      <c r="F157" s="9"/>
    </row>
    <row r="158" spans="1:6" x14ac:dyDescent="0.45">
      <c r="A158" s="10">
        <v>18963</v>
      </c>
      <c r="B158" s="88">
        <v>48314</v>
      </c>
      <c r="C158" s="89">
        <f t="shared" si="21"/>
        <v>3.4685442499013952E-3</v>
      </c>
      <c r="D158" s="9">
        <f t="shared" si="22"/>
        <v>3.1006593969398866E-2</v>
      </c>
      <c r="E158" s="85" t="str">
        <f>IFERROR(VLOOKUP(A158,SPY!$A$2:$E$379,5,FALSE),"")</f>
        <v/>
      </c>
      <c r="F158" s="9"/>
    </row>
    <row r="159" spans="1:6" x14ac:dyDescent="0.45">
      <c r="A159" s="10">
        <v>18994</v>
      </c>
      <c r="B159" s="88">
        <v>48296</v>
      </c>
      <c r="C159" s="89">
        <f t="shared" si="21"/>
        <v>-3.7256281823072612E-4</v>
      </c>
      <c r="D159" s="9">
        <f t="shared" si="22"/>
        <v>2.1316190153950254E-2</v>
      </c>
      <c r="E159" s="85" t="str">
        <f>IFERROR(VLOOKUP(A159,SPY!$A$2:$E$379,5,FALSE),"")</f>
        <v/>
      </c>
      <c r="F159" s="9"/>
    </row>
    <row r="160" spans="1:6" x14ac:dyDescent="0.45">
      <c r="A160" s="10">
        <v>19025</v>
      </c>
      <c r="B160" s="88">
        <v>48522</v>
      </c>
      <c r="C160" s="89">
        <f t="shared" si="21"/>
        <v>4.6794765612059308E-3</v>
      </c>
      <c r="D160" s="9">
        <f t="shared" si="22"/>
        <v>1.9862538621602921E-2</v>
      </c>
      <c r="E160" s="85" t="str">
        <f>IFERROR(VLOOKUP(A160,SPY!$A$2:$E$379,5,FALSE),"")</f>
        <v/>
      </c>
      <c r="F160" s="9"/>
    </row>
    <row r="161" spans="1:6" x14ac:dyDescent="0.45">
      <c r="A161" s="10">
        <v>19054</v>
      </c>
      <c r="B161" s="88">
        <v>48504</v>
      </c>
      <c r="C161" s="89">
        <f t="shared" si="21"/>
        <v>-3.709657474959549E-4</v>
      </c>
      <c r="D161" s="9">
        <f t="shared" si="22"/>
        <v>1.3180707288033E-2</v>
      </c>
      <c r="E161" s="85" t="str">
        <f>IFERROR(VLOOKUP(A161,SPY!$A$2:$E$379,5,FALSE),"")</f>
        <v/>
      </c>
      <c r="F161" s="9"/>
    </row>
    <row r="162" spans="1:6" x14ac:dyDescent="0.45">
      <c r="A162" s="10">
        <v>19085</v>
      </c>
      <c r="B162" s="88">
        <v>48620</v>
      </c>
      <c r="C162" s="89">
        <f t="shared" si="21"/>
        <v>2.3915553356423924E-3</v>
      </c>
      <c r="D162" s="9">
        <f t="shared" si="22"/>
        <v>1.5858423350953776E-2</v>
      </c>
      <c r="E162" s="85" t="str">
        <f>IFERROR(VLOOKUP(A162,SPY!$A$2:$E$379,5,FALSE),"")</f>
        <v/>
      </c>
      <c r="F162" s="9"/>
    </row>
    <row r="163" spans="1:6" x14ac:dyDescent="0.45">
      <c r="A163" s="10">
        <v>19115</v>
      </c>
      <c r="B163" s="88">
        <v>48642</v>
      </c>
      <c r="C163" s="89">
        <f t="shared" si="21"/>
        <v>4.5248868778280382E-4</v>
      </c>
      <c r="D163" s="9">
        <f t="shared" si="22"/>
        <v>1.4389389389389384E-2</v>
      </c>
      <c r="E163" s="85" t="str">
        <f>IFERROR(VLOOKUP(A163,SPY!$A$2:$E$379,5,FALSE),"")</f>
        <v/>
      </c>
      <c r="F163" s="9"/>
    </row>
    <row r="164" spans="1:6" x14ac:dyDescent="0.45">
      <c r="A164" s="10">
        <v>19146</v>
      </c>
      <c r="B164" s="88">
        <v>48282</v>
      </c>
      <c r="C164" s="89">
        <f t="shared" si="21"/>
        <v>-7.4010114715677977E-3</v>
      </c>
      <c r="D164" s="9">
        <f t="shared" si="22"/>
        <v>4.5356191744341245E-3</v>
      </c>
      <c r="E164" s="85" t="str">
        <f>IFERROR(VLOOKUP(A164,SPY!$A$2:$E$379,5,FALSE),"")</f>
        <v/>
      </c>
      <c r="F164" s="9"/>
    </row>
    <row r="165" spans="1:6" x14ac:dyDescent="0.45">
      <c r="A165" s="10">
        <v>19176</v>
      </c>
      <c r="B165" s="88">
        <v>48143</v>
      </c>
      <c r="C165" s="89">
        <f t="shared" si="21"/>
        <v>-2.8789196802120331E-3</v>
      </c>
      <c r="D165" s="9">
        <f t="shared" si="22"/>
        <v>1.706165081875044E-3</v>
      </c>
      <c r="E165" s="85" t="str">
        <f>IFERROR(VLOOKUP(A165,SPY!$A$2:$E$379,5,FALSE),"")</f>
        <v/>
      </c>
      <c r="F165" s="9"/>
    </row>
    <row r="166" spans="1:6" x14ac:dyDescent="0.45">
      <c r="A166" s="10">
        <v>19207</v>
      </c>
      <c r="B166" s="88">
        <v>48924</v>
      </c>
      <c r="C166" s="89">
        <f t="shared" si="21"/>
        <v>1.6222503790789933E-2</v>
      </c>
      <c r="D166" s="9">
        <f t="shared" si="22"/>
        <v>1.8995251187203133E-2</v>
      </c>
      <c r="E166" s="85" t="str">
        <f>IFERROR(VLOOKUP(A166,SPY!$A$2:$E$379,5,FALSE),"")</f>
        <v/>
      </c>
      <c r="F166" s="9"/>
    </row>
    <row r="167" spans="1:6" x14ac:dyDescent="0.45">
      <c r="A167" s="10">
        <v>19238</v>
      </c>
      <c r="B167" s="88">
        <v>49320</v>
      </c>
      <c r="C167" s="89">
        <f t="shared" si="21"/>
        <v>8.0941869021338153E-3</v>
      </c>
      <c r="D167" s="9">
        <f t="shared" si="22"/>
        <v>2.8485632064061406E-2</v>
      </c>
      <c r="E167" s="85" t="str">
        <f>IFERROR(VLOOKUP(A167,SPY!$A$2:$E$379,5,FALSE),"")</f>
        <v/>
      </c>
      <c r="F167" s="9"/>
    </row>
    <row r="168" spans="1:6" x14ac:dyDescent="0.45">
      <c r="A168" s="10">
        <v>19268</v>
      </c>
      <c r="B168" s="88">
        <v>49597</v>
      </c>
      <c r="C168" s="89">
        <f t="shared" si="21"/>
        <v>5.6163828061637222E-3</v>
      </c>
      <c r="D168" s="9">
        <f t="shared" si="22"/>
        <v>3.3141690622005671E-2</v>
      </c>
      <c r="E168" s="85" t="str">
        <f>IFERROR(VLOOKUP(A168,SPY!$A$2:$E$379,5,FALSE),"")</f>
        <v/>
      </c>
      <c r="F168" s="9"/>
    </row>
    <row r="169" spans="1:6" x14ac:dyDescent="0.45">
      <c r="A169" s="10">
        <v>19299</v>
      </c>
      <c r="B169" s="88">
        <v>49816</v>
      </c>
      <c r="C169" s="89">
        <f t="shared" si="21"/>
        <v>4.4155896525999161E-3</v>
      </c>
      <c r="D169" s="9">
        <f t="shared" si="22"/>
        <v>3.4664672772966032E-2</v>
      </c>
      <c r="E169" s="85" t="str">
        <f>IFERROR(VLOOKUP(A169,SPY!$A$2:$E$379,5,FALSE),"")</f>
        <v/>
      </c>
      <c r="F169" s="9"/>
    </row>
    <row r="170" spans="1:6" x14ac:dyDescent="0.45">
      <c r="A170" s="10">
        <v>19329</v>
      </c>
      <c r="B170" s="88">
        <v>50166</v>
      </c>
      <c r="C170" s="89">
        <f t="shared" si="21"/>
        <v>7.0258551469406516E-3</v>
      </c>
      <c r="D170" s="9">
        <f t="shared" si="22"/>
        <v>3.8332574409073894E-2</v>
      </c>
      <c r="E170" s="85" t="str">
        <f>IFERROR(VLOOKUP(A170,SPY!$A$2:$E$379,5,FALSE),"")</f>
        <v/>
      </c>
      <c r="F170" s="9"/>
    </row>
    <row r="171" spans="1:6" x14ac:dyDescent="0.45">
      <c r="A171" s="10">
        <v>19360</v>
      </c>
      <c r="B171" s="88">
        <v>50144</v>
      </c>
      <c r="C171" s="89">
        <f t="shared" si="21"/>
        <v>-4.3854403380771956E-4</v>
      </c>
      <c r="D171" s="9">
        <f t="shared" si="22"/>
        <v>3.8264038429683511E-2</v>
      </c>
      <c r="E171" s="85" t="str">
        <f>IFERROR(VLOOKUP(A171,SPY!$A$2:$E$379,5,FALSE),"")</f>
        <v/>
      </c>
      <c r="F171" s="9"/>
    </row>
    <row r="172" spans="1:6" x14ac:dyDescent="0.45">
      <c r="A172" s="10">
        <v>19391</v>
      </c>
      <c r="B172" s="88">
        <v>50339</v>
      </c>
      <c r="C172" s="89">
        <f t="shared" si="21"/>
        <v>3.8888002552648349E-3</v>
      </c>
      <c r="D172" s="9">
        <f t="shared" si="22"/>
        <v>3.7446931288899865E-2</v>
      </c>
      <c r="E172" s="85" t="str">
        <f>IFERROR(VLOOKUP(A172,SPY!$A$2:$E$379,5,FALSE),"")</f>
        <v/>
      </c>
      <c r="F172" s="9"/>
    </row>
    <row r="173" spans="1:6" x14ac:dyDescent="0.45">
      <c r="A173" s="10">
        <v>19419</v>
      </c>
      <c r="B173" s="88">
        <v>50473</v>
      </c>
      <c r="C173" s="89">
        <f t="shared" si="21"/>
        <v>2.6619519656727597E-3</v>
      </c>
      <c r="D173" s="9">
        <f t="shared" si="22"/>
        <v>4.0594590136896036E-2</v>
      </c>
      <c r="E173" s="85" t="str">
        <f>IFERROR(VLOOKUP(A173,SPY!$A$2:$E$379,5,FALSE),"")</f>
        <v/>
      </c>
      <c r="F173" s="9"/>
    </row>
    <row r="174" spans="1:6" x14ac:dyDescent="0.45">
      <c r="A174" s="10">
        <v>19450</v>
      </c>
      <c r="B174" s="88">
        <v>50435</v>
      </c>
      <c r="C174" s="89">
        <f t="shared" si="21"/>
        <v>-7.528777762367822E-4</v>
      </c>
      <c r="D174" s="9">
        <f t="shared" si="22"/>
        <v>3.7330316742081537E-2</v>
      </c>
      <c r="E174" s="85" t="str">
        <f>IFERROR(VLOOKUP(A174,SPY!$A$2:$E$379,5,FALSE),"")</f>
        <v/>
      </c>
      <c r="F174" s="9"/>
    </row>
    <row r="175" spans="1:6" x14ac:dyDescent="0.45">
      <c r="A175" s="10">
        <v>19480</v>
      </c>
      <c r="B175" s="88">
        <v>50490</v>
      </c>
      <c r="C175" s="89">
        <f t="shared" si="21"/>
        <v>1.0905125408942062E-3</v>
      </c>
      <c r="D175" s="9">
        <f t="shared" si="22"/>
        <v>3.7991858887381325E-2</v>
      </c>
      <c r="E175" s="85" t="str">
        <f>IFERROR(VLOOKUP(A175,SPY!$A$2:$E$379,5,FALSE),"")</f>
        <v/>
      </c>
      <c r="F175" s="9"/>
    </row>
    <row r="176" spans="1:6" x14ac:dyDescent="0.45">
      <c r="A176" s="10">
        <v>19511</v>
      </c>
      <c r="B176" s="88">
        <v>50519</v>
      </c>
      <c r="C176" s="89">
        <f t="shared" si="21"/>
        <v>5.7437116260650178E-4</v>
      </c>
      <c r="D176" s="9">
        <f t="shared" si="22"/>
        <v>4.63319663642765E-2</v>
      </c>
      <c r="E176" s="85" t="str">
        <f>IFERROR(VLOOKUP(A176,SPY!$A$2:$E$379,5,FALSE),"")</f>
        <v/>
      </c>
      <c r="F176" s="9"/>
    </row>
    <row r="177" spans="1:6" x14ac:dyDescent="0.45">
      <c r="A177" s="10">
        <v>19541</v>
      </c>
      <c r="B177" s="88">
        <v>50536</v>
      </c>
      <c r="C177" s="89">
        <f t="shared" si="21"/>
        <v>3.3650705675092318E-4</v>
      </c>
      <c r="D177" s="9">
        <f t="shared" si="22"/>
        <v>4.9706083958207747E-2</v>
      </c>
      <c r="E177" s="85" t="str">
        <f>IFERROR(VLOOKUP(A177,SPY!$A$2:$E$379,5,FALSE),"")</f>
        <v/>
      </c>
      <c r="F177" s="9"/>
    </row>
    <row r="178" spans="1:6" x14ac:dyDescent="0.45">
      <c r="A178" s="10">
        <v>19572</v>
      </c>
      <c r="B178" s="88">
        <v>50489</v>
      </c>
      <c r="C178" s="89">
        <f t="shared" si="21"/>
        <v>-9.3003007756842226E-4</v>
      </c>
      <c r="D178" s="9">
        <f t="shared" si="22"/>
        <v>3.1988390156160618E-2</v>
      </c>
      <c r="E178" s="85" t="str">
        <f>IFERROR(VLOOKUP(A178,SPY!$A$2:$E$379,5,FALSE),"")</f>
        <v/>
      </c>
      <c r="F178" s="9"/>
    </row>
    <row r="179" spans="1:6" x14ac:dyDescent="0.45">
      <c r="A179" s="10">
        <v>19603</v>
      </c>
      <c r="B179" s="88">
        <v>50368</v>
      </c>
      <c r="C179" s="89">
        <f t="shared" si="21"/>
        <v>-2.3965616272851875E-3</v>
      </c>
      <c r="D179" s="9">
        <f t="shared" si="22"/>
        <v>2.1248986212489829E-2</v>
      </c>
      <c r="E179" s="85" t="str">
        <f>IFERROR(VLOOKUP(A179,SPY!$A$2:$E$379,5,FALSE),"")</f>
        <v/>
      </c>
      <c r="F179" s="9"/>
    </row>
    <row r="180" spans="1:6" x14ac:dyDescent="0.45">
      <c r="A180" s="10">
        <v>19633</v>
      </c>
      <c r="B180" s="88">
        <v>50240</v>
      </c>
      <c r="C180" s="89">
        <f t="shared" si="21"/>
        <v>-2.5412960609910717E-3</v>
      </c>
      <c r="D180" s="9">
        <f t="shared" si="22"/>
        <v>1.2964493820190715E-2</v>
      </c>
      <c r="E180" s="85" t="str">
        <f>IFERROR(VLOOKUP(A180,SPY!$A$2:$E$379,5,FALSE),"")</f>
        <v/>
      </c>
      <c r="F180" s="9"/>
    </row>
    <row r="181" spans="1:6" x14ac:dyDescent="0.45">
      <c r="A181" s="10">
        <v>19664</v>
      </c>
      <c r="B181" s="88">
        <v>49908</v>
      </c>
      <c r="C181" s="89">
        <f t="shared" si="21"/>
        <v>-6.6082802547771102E-3</v>
      </c>
      <c r="D181" s="9">
        <f t="shared" si="22"/>
        <v>1.8467962100530144E-3</v>
      </c>
      <c r="E181" s="85" t="str">
        <f>IFERROR(VLOOKUP(A181,SPY!$A$2:$E$379,5,FALSE),"")</f>
        <v/>
      </c>
      <c r="F181" s="9"/>
    </row>
    <row r="182" spans="1:6" x14ac:dyDescent="0.45">
      <c r="A182" s="10">
        <v>19694</v>
      </c>
      <c r="B182" s="88">
        <v>49703</v>
      </c>
      <c r="C182" s="89">
        <f t="shared" si="21"/>
        <v>-4.1075579065480428E-3</v>
      </c>
      <c r="D182" s="9">
        <f t="shared" si="22"/>
        <v>-9.2293585296814307E-3</v>
      </c>
      <c r="E182" s="85" t="str">
        <f>IFERROR(VLOOKUP(A182,SPY!$A$2:$E$379,5,FALSE),"")</f>
        <v/>
      </c>
      <c r="F182" s="9"/>
    </row>
    <row r="183" spans="1:6" x14ac:dyDescent="0.45">
      <c r="A183" s="10">
        <v>19725</v>
      </c>
      <c r="B183" s="88">
        <v>49469</v>
      </c>
      <c r="C183" s="89">
        <f t="shared" si="21"/>
        <v>-4.7079653139650013E-3</v>
      </c>
      <c r="D183" s="9">
        <f t="shared" si="22"/>
        <v>-1.3461231652839856E-2</v>
      </c>
      <c r="E183" s="85" t="str">
        <f>IFERROR(VLOOKUP(A183,SPY!$A$2:$E$379,5,FALSE),"")</f>
        <v/>
      </c>
      <c r="F183" s="9"/>
    </row>
    <row r="184" spans="1:6" x14ac:dyDescent="0.45">
      <c r="A184" s="10">
        <v>19756</v>
      </c>
      <c r="B184" s="88">
        <v>49382</v>
      </c>
      <c r="C184" s="89">
        <f t="shared" si="21"/>
        <v>-1.7586771513472543E-3</v>
      </c>
      <c r="D184" s="9">
        <f t="shared" si="22"/>
        <v>-1.9011104710065729E-2</v>
      </c>
      <c r="E184" s="85" t="str">
        <f>IFERROR(VLOOKUP(A184,SPY!$A$2:$E$379,5,FALSE),"")</f>
        <v/>
      </c>
      <c r="F184" s="9"/>
    </row>
    <row r="185" spans="1:6" x14ac:dyDescent="0.45">
      <c r="A185" s="10">
        <v>19784</v>
      </c>
      <c r="B185" s="88">
        <v>49157</v>
      </c>
      <c r="C185" s="89">
        <f t="shared" si="21"/>
        <v>-4.5563160665829106E-3</v>
      </c>
      <c r="D185" s="9">
        <f t="shared" si="22"/>
        <v>-2.607334614546386E-2</v>
      </c>
      <c r="E185" s="85" t="str">
        <f>IFERROR(VLOOKUP(A185,SPY!$A$2:$E$379,5,FALSE),"")</f>
        <v/>
      </c>
      <c r="F185" s="9"/>
    </row>
    <row r="186" spans="1:6" x14ac:dyDescent="0.45">
      <c r="A186" s="10">
        <v>19815</v>
      </c>
      <c r="B186" s="88">
        <v>49179</v>
      </c>
      <c r="C186" s="89">
        <f t="shared" si="21"/>
        <v>4.475456191386229E-4</v>
      </c>
      <c r="D186" s="9">
        <f t="shared" si="22"/>
        <v>-2.4903340933875251E-2</v>
      </c>
      <c r="E186" s="85" t="str">
        <f>IFERROR(VLOOKUP(A186,SPY!$A$2:$E$379,5,FALSE),"")</f>
        <v/>
      </c>
      <c r="F186" s="9"/>
    </row>
    <row r="187" spans="1:6" x14ac:dyDescent="0.45">
      <c r="A187" s="10">
        <v>19845</v>
      </c>
      <c r="B187" s="88">
        <v>48965</v>
      </c>
      <c r="C187" s="89">
        <f t="shared" si="21"/>
        <v>-4.3514508225055426E-3</v>
      </c>
      <c r="D187" s="9">
        <f t="shared" si="22"/>
        <v>-3.0204000792236063E-2</v>
      </c>
      <c r="E187" s="85" t="str">
        <f>IFERROR(VLOOKUP(A187,SPY!$A$2:$E$379,5,FALSE),"")</f>
        <v/>
      </c>
      <c r="F187" s="9"/>
    </row>
    <row r="188" spans="1:6" x14ac:dyDescent="0.45">
      <c r="A188" s="10">
        <v>19876</v>
      </c>
      <c r="B188" s="88">
        <v>48895</v>
      </c>
      <c r="C188" s="89">
        <f t="shared" si="21"/>
        <v>-1.4295925661186315E-3</v>
      </c>
      <c r="D188" s="9">
        <f t="shared" si="22"/>
        <v>-3.21463211860884E-2</v>
      </c>
      <c r="E188" s="85" t="str">
        <f>IFERROR(VLOOKUP(A188,SPY!$A$2:$E$379,5,FALSE),"")</f>
        <v/>
      </c>
      <c r="F188" s="9"/>
    </row>
    <row r="189" spans="1:6" x14ac:dyDescent="0.45">
      <c r="A189" s="10">
        <v>19906</v>
      </c>
      <c r="B189" s="88">
        <v>48835</v>
      </c>
      <c r="C189" s="89">
        <f t="shared" si="21"/>
        <v>-1.2271193373555311E-3</v>
      </c>
      <c r="D189" s="9">
        <f t="shared" si="22"/>
        <v>-3.3659173658382113E-2</v>
      </c>
      <c r="E189" s="85" t="str">
        <f>IFERROR(VLOOKUP(A189,SPY!$A$2:$E$379,5,FALSE),"")</f>
        <v/>
      </c>
      <c r="F189" s="9"/>
    </row>
    <row r="190" spans="1:6" x14ac:dyDescent="0.45">
      <c r="A190" s="10">
        <v>19937</v>
      </c>
      <c r="B190" s="88">
        <v>48826</v>
      </c>
      <c r="C190" s="89">
        <f t="shared" si="21"/>
        <v>-1.8429405139752664E-4</v>
      </c>
      <c r="D190" s="9">
        <f t="shared" si="22"/>
        <v>-3.2937867654340591E-2</v>
      </c>
      <c r="E190" s="85" t="str">
        <f>IFERROR(VLOOKUP(A190,SPY!$A$2:$E$379,5,FALSE),"")</f>
        <v/>
      </c>
      <c r="F190" s="9"/>
    </row>
    <row r="191" spans="1:6" x14ac:dyDescent="0.45">
      <c r="A191" s="10">
        <v>19968</v>
      </c>
      <c r="B191" s="88">
        <v>48886</v>
      </c>
      <c r="C191" s="89">
        <f t="shared" si="21"/>
        <v>1.2288534797033623E-3</v>
      </c>
      <c r="D191" s="9">
        <f t="shared" si="22"/>
        <v>-2.9423443456162657E-2</v>
      </c>
      <c r="E191" s="85" t="str">
        <f>IFERROR(VLOOKUP(A191,SPY!$A$2:$E$379,5,FALSE),"")</f>
        <v/>
      </c>
      <c r="F191" s="9"/>
    </row>
    <row r="192" spans="1:6" x14ac:dyDescent="0.45">
      <c r="A192" s="10">
        <v>19998</v>
      </c>
      <c r="B192" s="88">
        <v>48942</v>
      </c>
      <c r="C192" s="89">
        <f t="shared" si="21"/>
        <v>1.1455222354048722E-3</v>
      </c>
      <c r="D192" s="9">
        <f t="shared" si="22"/>
        <v>-2.5835987261146443E-2</v>
      </c>
      <c r="E192" s="85" t="str">
        <f>IFERROR(VLOOKUP(A192,SPY!$A$2:$E$379,5,FALSE),"")</f>
        <v/>
      </c>
      <c r="F192" s="9"/>
    </row>
    <row r="193" spans="1:6" x14ac:dyDescent="0.45">
      <c r="A193" s="10">
        <v>20029</v>
      </c>
      <c r="B193" s="88">
        <v>49180</v>
      </c>
      <c r="C193" s="89">
        <f t="shared" si="21"/>
        <v>4.8628989416044099E-3</v>
      </c>
      <c r="D193" s="9">
        <f t="shared" si="22"/>
        <v>-1.4586839785204808E-2</v>
      </c>
      <c r="E193" s="85" t="str">
        <f>IFERROR(VLOOKUP(A193,SPY!$A$2:$E$379,5,FALSE),"")</f>
        <v/>
      </c>
      <c r="F193" s="9"/>
    </row>
    <row r="194" spans="1:6" x14ac:dyDescent="0.45">
      <c r="A194" s="10">
        <v>20059</v>
      </c>
      <c r="B194" s="88">
        <v>49331</v>
      </c>
      <c r="C194" s="89">
        <f t="shared" si="21"/>
        <v>3.0703538023586496E-3</v>
      </c>
      <c r="D194" s="9">
        <f t="shared" si="22"/>
        <v>-7.4844576786109451E-3</v>
      </c>
      <c r="E194" s="85" t="str">
        <f>IFERROR(VLOOKUP(A194,SPY!$A$2:$E$379,5,FALSE),"")</f>
        <v/>
      </c>
      <c r="F194" s="9"/>
    </row>
    <row r="195" spans="1:6" x14ac:dyDescent="0.45">
      <c r="A195" s="10">
        <v>20090</v>
      </c>
      <c r="B195" s="88">
        <v>49496</v>
      </c>
      <c r="C195" s="89">
        <f t="shared" si="21"/>
        <v>3.3447527923617937E-3</v>
      </c>
      <c r="D195" s="9">
        <f t="shared" si="22"/>
        <v>5.4579635731477616E-4</v>
      </c>
      <c r="E195" s="85" t="str">
        <f>IFERROR(VLOOKUP(A195,SPY!$A$2:$E$379,5,FALSE),"")</f>
        <v/>
      </c>
      <c r="F195" s="9"/>
    </row>
    <row r="196" spans="1:6" x14ac:dyDescent="0.45">
      <c r="A196" s="10">
        <v>20121</v>
      </c>
      <c r="B196" s="88">
        <v>49644</v>
      </c>
      <c r="C196" s="89">
        <f t="shared" si="21"/>
        <v>2.9901406174235312E-3</v>
      </c>
      <c r="D196" s="9">
        <f t="shared" si="22"/>
        <v>5.3055769308654188E-3</v>
      </c>
      <c r="E196" s="85" t="str">
        <f>IFERROR(VLOOKUP(A196,SPY!$A$2:$E$379,5,FALSE),"")</f>
        <v/>
      </c>
      <c r="F196" s="9"/>
    </row>
    <row r="197" spans="1:6" x14ac:dyDescent="0.45">
      <c r="A197" s="10">
        <v>20149</v>
      </c>
      <c r="B197" s="88">
        <v>49962</v>
      </c>
      <c r="C197" s="89">
        <f t="shared" ref="C197:C260" si="23">B197/B196-1</f>
        <v>6.405607928450463E-3</v>
      </c>
      <c r="D197" s="9">
        <f t="shared" si="22"/>
        <v>1.6376101063938053E-2</v>
      </c>
      <c r="E197" s="85" t="str">
        <f>IFERROR(VLOOKUP(A197,SPY!$A$2:$E$379,5,FALSE),"")</f>
        <v/>
      </c>
      <c r="F197" s="9"/>
    </row>
    <row r="198" spans="1:6" x14ac:dyDescent="0.45">
      <c r="A198" s="10">
        <v>20180</v>
      </c>
      <c r="B198" s="88">
        <v>50248</v>
      </c>
      <c r="C198" s="89">
        <f t="shared" si="23"/>
        <v>5.7243505063848676E-3</v>
      </c>
      <c r="D198" s="9">
        <f t="shared" si="22"/>
        <v>2.1736920230179591E-2</v>
      </c>
      <c r="E198" s="85" t="str">
        <f>IFERROR(VLOOKUP(A198,SPY!$A$2:$E$379,5,FALSE),"")</f>
        <v/>
      </c>
      <c r="F198" s="9"/>
    </row>
    <row r="199" spans="1:6" x14ac:dyDescent="0.45">
      <c r="A199" s="10">
        <v>20210</v>
      </c>
      <c r="B199" s="88">
        <v>50512</v>
      </c>
      <c r="C199" s="89">
        <f t="shared" si="23"/>
        <v>5.2539404553415547E-3</v>
      </c>
      <c r="D199" s="9">
        <f t="shared" si="22"/>
        <v>3.1593995711222345E-2</v>
      </c>
      <c r="E199" s="85" t="str">
        <f>IFERROR(VLOOKUP(A199,SPY!$A$2:$E$379,5,FALSE),"")</f>
        <v/>
      </c>
      <c r="F199" s="9"/>
    </row>
    <row r="200" spans="1:6" x14ac:dyDescent="0.45">
      <c r="A200" s="10">
        <v>20241</v>
      </c>
      <c r="B200" s="88">
        <v>50790</v>
      </c>
      <c r="C200" s="89">
        <f t="shared" si="23"/>
        <v>5.503642698764688E-3</v>
      </c>
      <c r="D200" s="9">
        <f t="shared" si="22"/>
        <v>3.8756519071479811E-2</v>
      </c>
      <c r="E200" s="85" t="str">
        <f>IFERROR(VLOOKUP(A200,SPY!$A$2:$E$379,5,FALSE),"")</f>
        <v/>
      </c>
      <c r="F200" s="9"/>
    </row>
    <row r="201" spans="1:6" x14ac:dyDescent="0.45">
      <c r="A201" s="10">
        <v>20271</v>
      </c>
      <c r="B201" s="88">
        <v>50987</v>
      </c>
      <c r="C201" s="89">
        <f t="shared" si="23"/>
        <v>3.8787162827327304E-3</v>
      </c>
      <c r="D201" s="9">
        <f t="shared" si="22"/>
        <v>4.4066755400839597E-2</v>
      </c>
      <c r="E201" s="85" t="str">
        <f>IFERROR(VLOOKUP(A201,SPY!$A$2:$E$379,5,FALSE),"")</f>
        <v/>
      </c>
      <c r="F201" s="9"/>
    </row>
    <row r="202" spans="1:6" x14ac:dyDescent="0.45">
      <c r="A202" s="10">
        <v>20302</v>
      </c>
      <c r="B202" s="88">
        <v>51111</v>
      </c>
      <c r="C202" s="89">
        <f t="shared" si="23"/>
        <v>2.4319924686684313E-3</v>
      </c>
      <c r="D202" s="9">
        <f t="shared" si="22"/>
        <v>4.6798836685372658E-2</v>
      </c>
      <c r="E202" s="85" t="str">
        <f>IFERROR(VLOOKUP(A202,SPY!$A$2:$E$379,5,FALSE),"")</f>
        <v/>
      </c>
      <c r="F202" s="9"/>
    </row>
    <row r="203" spans="1:6" x14ac:dyDescent="0.45">
      <c r="A203" s="10">
        <v>20333</v>
      </c>
      <c r="B203" s="88">
        <v>51266</v>
      </c>
      <c r="C203" s="89">
        <f t="shared" si="23"/>
        <v>3.0326152882940161E-3</v>
      </c>
      <c r="D203" s="9">
        <f t="shared" si="22"/>
        <v>4.8684695004704848E-2</v>
      </c>
      <c r="E203" s="85" t="str">
        <f>IFERROR(VLOOKUP(A203,SPY!$A$2:$E$379,5,FALSE),"")</f>
        <v/>
      </c>
      <c r="F203" s="9"/>
    </row>
    <row r="204" spans="1:6" x14ac:dyDescent="0.45">
      <c r="A204" s="10">
        <v>20363</v>
      </c>
      <c r="B204" s="88">
        <v>51429</v>
      </c>
      <c r="C204" s="89">
        <f t="shared" si="23"/>
        <v>3.1794951819918982E-3</v>
      </c>
      <c r="D204" s="9">
        <f t="shared" si="22"/>
        <v>5.0815250704915993E-2</v>
      </c>
      <c r="E204" s="85" t="str">
        <f>IFERROR(VLOOKUP(A204,SPY!$A$2:$E$379,5,FALSE),"")</f>
        <v/>
      </c>
      <c r="F204" s="9"/>
    </row>
    <row r="205" spans="1:6" x14ac:dyDescent="0.45">
      <c r="A205" s="10">
        <v>20394</v>
      </c>
      <c r="B205" s="88">
        <v>51592</v>
      </c>
      <c r="C205" s="89">
        <f t="shared" si="23"/>
        <v>3.1694180326276022E-3</v>
      </c>
      <c r="D205" s="9">
        <f t="shared" si="22"/>
        <v>4.9044326962179641E-2</v>
      </c>
      <c r="E205" s="85" t="str">
        <f>IFERROR(VLOOKUP(A205,SPY!$A$2:$E$379,5,FALSE),"")</f>
        <v/>
      </c>
      <c r="F205" s="9"/>
    </row>
    <row r="206" spans="1:6" x14ac:dyDescent="0.45">
      <c r="A206" s="10">
        <v>20424</v>
      </c>
      <c r="B206" s="88">
        <v>51805</v>
      </c>
      <c r="C206" s="89">
        <f t="shared" si="23"/>
        <v>4.1285470615599618E-3</v>
      </c>
      <c r="D206" s="9">
        <f t="shared" si="22"/>
        <v>5.0151020656382439E-2</v>
      </c>
      <c r="E206" s="85" t="str">
        <f>IFERROR(VLOOKUP(A206,SPY!$A$2:$E$379,5,FALSE),"")</f>
        <v/>
      </c>
      <c r="F206" s="9"/>
    </row>
    <row r="207" spans="1:6" x14ac:dyDescent="0.45">
      <c r="A207" s="10">
        <v>20455</v>
      </c>
      <c r="B207" s="88">
        <v>51975</v>
      </c>
      <c r="C207" s="89">
        <f t="shared" si="23"/>
        <v>3.2815365312228728E-3</v>
      </c>
      <c r="D207" s="9">
        <f t="shared" si="22"/>
        <v>5.0084855341845813E-2</v>
      </c>
      <c r="E207" s="85" t="str">
        <f>IFERROR(VLOOKUP(A207,SPY!$A$2:$E$379,5,FALSE),"")</f>
        <v/>
      </c>
      <c r="F207" s="9"/>
    </row>
    <row r="208" spans="1:6" x14ac:dyDescent="0.45">
      <c r="A208" s="10">
        <v>20486</v>
      </c>
      <c r="B208" s="88">
        <v>52167</v>
      </c>
      <c r="C208" s="89">
        <f t="shared" si="23"/>
        <v>3.6940836940837496E-3</v>
      </c>
      <c r="D208" s="9">
        <f t="shared" ref="D208:D271" si="24">B208/B196-1</f>
        <v>5.0821851583272792E-2</v>
      </c>
      <c r="E208" s="85" t="str">
        <f>IFERROR(VLOOKUP(A208,SPY!$A$2:$E$379,5,FALSE),"")</f>
        <v/>
      </c>
      <c r="F208" s="9"/>
    </row>
    <row r="209" spans="1:6" x14ac:dyDescent="0.45">
      <c r="A209" s="10">
        <v>20515</v>
      </c>
      <c r="B209" s="88">
        <v>52294</v>
      </c>
      <c r="C209" s="89">
        <f t="shared" si="23"/>
        <v>2.434489236490478E-3</v>
      </c>
      <c r="D209" s="9">
        <f t="shared" si="24"/>
        <v>4.6675473359753417E-2</v>
      </c>
      <c r="E209" s="85" t="str">
        <f>IFERROR(VLOOKUP(A209,SPY!$A$2:$E$379,5,FALSE),"")</f>
        <v/>
      </c>
      <c r="F209" s="9"/>
    </row>
    <row r="210" spans="1:6" x14ac:dyDescent="0.45">
      <c r="A210" s="10">
        <v>20546</v>
      </c>
      <c r="B210" s="88">
        <v>52375</v>
      </c>
      <c r="C210" s="89">
        <f t="shared" si="23"/>
        <v>1.5489348682449222E-3</v>
      </c>
      <c r="D210" s="9">
        <f t="shared" si="24"/>
        <v>4.2330042986785443E-2</v>
      </c>
      <c r="E210" s="85" t="str">
        <f>IFERROR(VLOOKUP(A210,SPY!$A$2:$E$379,5,FALSE),"")</f>
        <v/>
      </c>
      <c r="F210" s="9"/>
    </row>
    <row r="211" spans="1:6" x14ac:dyDescent="0.45">
      <c r="A211" s="10">
        <v>20576</v>
      </c>
      <c r="B211" s="88">
        <v>52506</v>
      </c>
      <c r="C211" s="89">
        <f t="shared" si="23"/>
        <v>2.5011933174223788E-3</v>
      </c>
      <c r="D211" s="9">
        <f t="shared" si="24"/>
        <v>3.9475768134304756E-2</v>
      </c>
      <c r="E211" s="85" t="str">
        <f>IFERROR(VLOOKUP(A211,SPY!$A$2:$E$379,5,FALSE),"")</f>
        <v/>
      </c>
      <c r="F211" s="9"/>
    </row>
    <row r="212" spans="1:6" x14ac:dyDescent="0.45">
      <c r="A212" s="10">
        <v>20607</v>
      </c>
      <c r="B212" s="88">
        <v>52586</v>
      </c>
      <c r="C212" s="89">
        <f t="shared" si="23"/>
        <v>1.5236353940502045E-3</v>
      </c>
      <c r="D212" s="9">
        <f t="shared" si="24"/>
        <v>3.5361291592833188E-2</v>
      </c>
      <c r="E212" s="85" t="str">
        <f>IFERROR(VLOOKUP(A212,SPY!$A$2:$E$379,5,FALSE),"")</f>
        <v/>
      </c>
      <c r="F212" s="9"/>
    </row>
    <row r="213" spans="1:6" x14ac:dyDescent="0.45">
      <c r="A213" s="10">
        <v>20637</v>
      </c>
      <c r="B213" s="88">
        <v>51955</v>
      </c>
      <c r="C213" s="89">
        <f t="shared" si="23"/>
        <v>-1.1999391473015653E-2</v>
      </c>
      <c r="D213" s="9">
        <f t="shared" si="24"/>
        <v>1.8985231529605517E-2</v>
      </c>
      <c r="E213" s="85" t="str">
        <f>IFERROR(VLOOKUP(A213,SPY!$A$2:$E$379,5,FALSE),"")</f>
        <v/>
      </c>
      <c r="F213" s="9"/>
    </row>
    <row r="214" spans="1:6" x14ac:dyDescent="0.45">
      <c r="A214" s="10">
        <v>20668</v>
      </c>
      <c r="B214" s="88">
        <v>52631</v>
      </c>
      <c r="C214" s="89">
        <f t="shared" si="23"/>
        <v>1.3011259744009296E-2</v>
      </c>
      <c r="D214" s="9">
        <f t="shared" si="24"/>
        <v>2.9739195085206616E-2</v>
      </c>
      <c r="E214" s="85" t="str">
        <f>IFERROR(VLOOKUP(A214,SPY!$A$2:$E$379,5,FALSE),"")</f>
        <v/>
      </c>
      <c r="F214" s="9"/>
    </row>
    <row r="215" spans="1:6" x14ac:dyDescent="0.45">
      <c r="A215" s="10">
        <v>20699</v>
      </c>
      <c r="B215" s="88">
        <v>52604</v>
      </c>
      <c r="C215" s="89">
        <f t="shared" si="23"/>
        <v>-5.1300564306211438E-4</v>
      </c>
      <c r="D215" s="9">
        <f t="shared" si="24"/>
        <v>2.6099169039909498E-2</v>
      </c>
      <c r="E215" s="85" t="str">
        <f>IFERROR(VLOOKUP(A215,SPY!$A$2:$E$379,5,FALSE),"")</f>
        <v/>
      </c>
      <c r="F215" s="9"/>
    </row>
    <row r="216" spans="1:6" x14ac:dyDescent="0.45">
      <c r="A216" s="10">
        <v>20729</v>
      </c>
      <c r="B216" s="88">
        <v>52777</v>
      </c>
      <c r="C216" s="89">
        <f t="shared" si="23"/>
        <v>3.2887232910043807E-3</v>
      </c>
      <c r="D216" s="9">
        <f t="shared" si="24"/>
        <v>2.6210892687005494E-2</v>
      </c>
      <c r="E216" s="85" t="str">
        <f>IFERROR(VLOOKUP(A216,SPY!$A$2:$E$379,5,FALSE),"")</f>
        <v/>
      </c>
      <c r="F216" s="9"/>
    </row>
    <row r="217" spans="1:6" x14ac:dyDescent="0.45">
      <c r="A217" s="10">
        <v>20760</v>
      </c>
      <c r="B217" s="88">
        <v>52821</v>
      </c>
      <c r="C217" s="89">
        <f t="shared" si="23"/>
        <v>8.3369649658004974E-4</v>
      </c>
      <c r="D217" s="9">
        <f t="shared" si="24"/>
        <v>2.3821522716700239E-2</v>
      </c>
      <c r="E217" s="85" t="str">
        <f>IFERROR(VLOOKUP(A217,SPY!$A$2:$E$379,5,FALSE),"")</f>
        <v/>
      </c>
      <c r="F217" s="9"/>
    </row>
    <row r="218" spans="1:6" x14ac:dyDescent="0.45">
      <c r="A218" s="10">
        <v>20790</v>
      </c>
      <c r="B218" s="88">
        <v>52929</v>
      </c>
      <c r="C218" s="89">
        <f t="shared" si="23"/>
        <v>2.0446413358323756E-3</v>
      </c>
      <c r="D218" s="9">
        <f t="shared" si="24"/>
        <v>2.1696747418202822E-2</v>
      </c>
      <c r="E218" s="85" t="str">
        <f>IFERROR(VLOOKUP(A218,SPY!$A$2:$E$379,5,FALSE),"")</f>
        <v/>
      </c>
      <c r="F218" s="9"/>
    </row>
    <row r="219" spans="1:6" x14ac:dyDescent="0.45">
      <c r="A219" s="10">
        <v>20821</v>
      </c>
      <c r="B219" s="88">
        <v>52887</v>
      </c>
      <c r="C219" s="89">
        <f t="shared" si="23"/>
        <v>-7.9351584197695502E-4</v>
      </c>
      <c r="D219" s="9">
        <f t="shared" si="24"/>
        <v>1.7546897546897533E-2</v>
      </c>
      <c r="E219" s="85" t="str">
        <f>IFERROR(VLOOKUP(A219,SPY!$A$2:$E$379,5,FALSE),"")</f>
        <v/>
      </c>
      <c r="F219" s="9"/>
    </row>
    <row r="220" spans="1:6" x14ac:dyDescent="0.45">
      <c r="A220" s="10">
        <v>20852</v>
      </c>
      <c r="B220" s="88">
        <v>53097</v>
      </c>
      <c r="C220" s="89">
        <f t="shared" si="23"/>
        <v>3.9707300470814832E-3</v>
      </c>
      <c r="D220" s="9">
        <f t="shared" si="24"/>
        <v>1.7827362125481638E-2</v>
      </c>
      <c r="E220" s="85" t="str">
        <f>IFERROR(VLOOKUP(A220,SPY!$A$2:$E$379,5,FALSE),"")</f>
        <v/>
      </c>
      <c r="F220" s="9"/>
    </row>
    <row r="221" spans="1:6" x14ac:dyDescent="0.45">
      <c r="A221" s="10">
        <v>20880</v>
      </c>
      <c r="B221" s="88">
        <v>53156</v>
      </c>
      <c r="C221" s="89">
        <f t="shared" si="23"/>
        <v>1.1111738892970457E-3</v>
      </c>
      <c r="D221" s="9">
        <f t="shared" si="24"/>
        <v>1.6483726622557038E-2</v>
      </c>
      <c r="E221" s="85" t="str">
        <f>IFERROR(VLOOKUP(A221,SPY!$A$2:$E$379,5,FALSE),"")</f>
        <v/>
      </c>
      <c r="F221" s="9"/>
    </row>
    <row r="222" spans="1:6" x14ac:dyDescent="0.45">
      <c r="A222" s="10">
        <v>20911</v>
      </c>
      <c r="B222" s="88">
        <v>53238</v>
      </c>
      <c r="C222" s="89">
        <f t="shared" si="23"/>
        <v>1.5426292422304755E-3</v>
      </c>
      <c r="D222" s="9">
        <f t="shared" si="24"/>
        <v>1.6477326968973749E-2</v>
      </c>
      <c r="E222" s="85" t="str">
        <f>IFERROR(VLOOKUP(A222,SPY!$A$2:$E$379,5,FALSE),"")</f>
        <v/>
      </c>
      <c r="F222" s="9"/>
    </row>
    <row r="223" spans="1:6" x14ac:dyDescent="0.45">
      <c r="A223" s="10">
        <v>20941</v>
      </c>
      <c r="B223" s="88">
        <v>53150</v>
      </c>
      <c r="C223" s="89">
        <f t="shared" si="23"/>
        <v>-1.6529546564484354E-3</v>
      </c>
      <c r="D223" s="9">
        <f t="shared" si="24"/>
        <v>1.2265264922104224E-2</v>
      </c>
      <c r="E223" s="85" t="str">
        <f>IFERROR(VLOOKUP(A223,SPY!$A$2:$E$379,5,FALSE),"")</f>
        <v/>
      </c>
      <c r="F223" s="9"/>
    </row>
    <row r="224" spans="1:6" x14ac:dyDescent="0.45">
      <c r="A224" s="10">
        <v>20972</v>
      </c>
      <c r="B224" s="88">
        <v>53067</v>
      </c>
      <c r="C224" s="89">
        <f t="shared" si="23"/>
        <v>-1.5616180620884323E-3</v>
      </c>
      <c r="D224" s="9">
        <f t="shared" si="24"/>
        <v>9.1469212337884631E-3</v>
      </c>
      <c r="E224" s="85" t="str">
        <f>IFERROR(VLOOKUP(A224,SPY!$A$2:$E$379,5,FALSE),"")</f>
        <v/>
      </c>
      <c r="F224" s="9"/>
    </row>
    <row r="225" spans="1:6" x14ac:dyDescent="0.45">
      <c r="A225" s="10">
        <v>21002</v>
      </c>
      <c r="B225" s="88">
        <v>53123</v>
      </c>
      <c r="C225" s="89">
        <f t="shared" si="23"/>
        <v>1.0552697533305899E-3</v>
      </c>
      <c r="D225" s="9">
        <f t="shared" si="24"/>
        <v>2.2480993167163899E-2</v>
      </c>
      <c r="E225" s="85" t="str">
        <f>IFERROR(VLOOKUP(A225,SPY!$A$2:$E$379,5,FALSE),"")</f>
        <v/>
      </c>
      <c r="F225" s="9"/>
    </row>
    <row r="226" spans="1:6" x14ac:dyDescent="0.45">
      <c r="A226" s="10">
        <v>21033</v>
      </c>
      <c r="B226" s="88">
        <v>53128</v>
      </c>
      <c r="C226" s="89">
        <f t="shared" si="23"/>
        <v>9.4121190444829139E-5</v>
      </c>
      <c r="D226" s="9">
        <f t="shared" si="24"/>
        <v>9.4431038741427109E-3</v>
      </c>
      <c r="E226" s="85" t="str">
        <f>IFERROR(VLOOKUP(A226,SPY!$A$2:$E$379,5,FALSE),"")</f>
        <v/>
      </c>
      <c r="F226" s="9"/>
    </row>
    <row r="227" spans="1:6" x14ac:dyDescent="0.45">
      <c r="A227" s="10">
        <v>21064</v>
      </c>
      <c r="B227" s="88">
        <v>52934</v>
      </c>
      <c r="C227" s="89">
        <f t="shared" si="23"/>
        <v>-3.6515585002259154E-3</v>
      </c>
      <c r="D227" s="9">
        <f t="shared" si="24"/>
        <v>6.2732872024942044E-3</v>
      </c>
      <c r="E227" s="85" t="str">
        <f>IFERROR(VLOOKUP(A227,SPY!$A$2:$E$379,5,FALSE),"")</f>
        <v/>
      </c>
      <c r="F227" s="9"/>
    </row>
    <row r="228" spans="1:6" x14ac:dyDescent="0.45">
      <c r="A228" s="10">
        <v>21094</v>
      </c>
      <c r="B228" s="88">
        <v>52763</v>
      </c>
      <c r="C228" s="89">
        <f t="shared" si="23"/>
        <v>-3.2304379038047282E-3</v>
      </c>
      <c r="D228" s="9">
        <f t="shared" si="24"/>
        <v>-2.6526706709362191E-4</v>
      </c>
      <c r="E228" s="85" t="str">
        <f>IFERROR(VLOOKUP(A228,SPY!$A$2:$E$379,5,FALSE),"")</f>
        <v/>
      </c>
      <c r="F228" s="9"/>
    </row>
    <row r="229" spans="1:6" x14ac:dyDescent="0.45">
      <c r="A229" s="10">
        <v>21125</v>
      </c>
      <c r="B229" s="88">
        <v>52558</v>
      </c>
      <c r="C229" s="89">
        <f t="shared" si="23"/>
        <v>-3.8852984098705079E-3</v>
      </c>
      <c r="D229" s="9">
        <f t="shared" si="24"/>
        <v>-4.9790802900361308E-3</v>
      </c>
      <c r="E229" s="85" t="str">
        <f>IFERROR(VLOOKUP(A229,SPY!$A$2:$E$379,5,FALSE),"")</f>
        <v/>
      </c>
      <c r="F229" s="9"/>
    </row>
    <row r="230" spans="1:6" x14ac:dyDescent="0.45">
      <c r="A230" s="10">
        <v>21155</v>
      </c>
      <c r="B230" s="88">
        <v>52384</v>
      </c>
      <c r="C230" s="89">
        <f t="shared" si="23"/>
        <v>-3.3106282583050817E-3</v>
      </c>
      <c r="D230" s="9">
        <f t="shared" si="24"/>
        <v>-1.0296812711368064E-2</v>
      </c>
      <c r="E230" s="85" t="str">
        <f>IFERROR(VLOOKUP(A230,SPY!$A$2:$E$379,5,FALSE),"")</f>
        <v/>
      </c>
      <c r="F230" s="9"/>
    </row>
    <row r="231" spans="1:6" x14ac:dyDescent="0.45">
      <c r="A231" s="10">
        <v>21186</v>
      </c>
      <c r="B231" s="88">
        <v>52076</v>
      </c>
      <c r="C231" s="89">
        <f t="shared" si="23"/>
        <v>-5.8796579108124636E-3</v>
      </c>
      <c r="D231" s="9">
        <f t="shared" si="24"/>
        <v>-1.5334581277062442E-2</v>
      </c>
      <c r="E231" s="85" t="str">
        <f>IFERROR(VLOOKUP(A231,SPY!$A$2:$E$379,5,FALSE),"")</f>
        <v/>
      </c>
      <c r="F231" s="9"/>
    </row>
    <row r="232" spans="1:6" x14ac:dyDescent="0.45">
      <c r="A232" s="10">
        <v>21217</v>
      </c>
      <c r="B232" s="88">
        <v>51576</v>
      </c>
      <c r="C232" s="89">
        <f t="shared" si="23"/>
        <v>-9.6013518703433887E-3</v>
      </c>
      <c r="D232" s="9">
        <f t="shared" si="24"/>
        <v>-2.8645686196960285E-2</v>
      </c>
      <c r="E232" s="85" t="str">
        <f>IFERROR(VLOOKUP(A232,SPY!$A$2:$E$379,5,FALSE),"")</f>
        <v/>
      </c>
      <c r="F232" s="9"/>
    </row>
    <row r="233" spans="1:6" x14ac:dyDescent="0.45">
      <c r="A233" s="10">
        <v>21245</v>
      </c>
      <c r="B233" s="88">
        <v>51299</v>
      </c>
      <c r="C233" s="89">
        <f t="shared" si="23"/>
        <v>-5.3707150612688492E-3</v>
      </c>
      <c r="D233" s="9">
        <f t="shared" si="24"/>
        <v>-3.4934908570998568E-2</v>
      </c>
      <c r="E233" s="85" t="str">
        <f>IFERROR(VLOOKUP(A233,SPY!$A$2:$E$379,5,FALSE),"")</f>
        <v/>
      </c>
      <c r="F233" s="9"/>
    </row>
    <row r="234" spans="1:6" x14ac:dyDescent="0.45">
      <c r="A234" s="10">
        <v>21276</v>
      </c>
      <c r="B234" s="88">
        <v>51027</v>
      </c>
      <c r="C234" s="89">
        <f t="shared" si="23"/>
        <v>-5.3022476071657998E-3</v>
      </c>
      <c r="D234" s="9">
        <f t="shared" si="24"/>
        <v>-4.1530485743266121E-2</v>
      </c>
      <c r="E234" s="85" t="str">
        <f>IFERROR(VLOOKUP(A234,SPY!$A$2:$E$379,5,FALSE),"")</f>
        <v/>
      </c>
      <c r="F234" s="9"/>
    </row>
    <row r="235" spans="1:6" x14ac:dyDescent="0.45">
      <c r="A235" s="10">
        <v>21306</v>
      </c>
      <c r="B235" s="88">
        <v>50914</v>
      </c>
      <c r="C235" s="89">
        <f t="shared" si="23"/>
        <v>-2.2145138848060908E-3</v>
      </c>
      <c r="D235" s="9">
        <f t="shared" si="24"/>
        <v>-4.2069614299153346E-2</v>
      </c>
      <c r="E235" s="85" t="str">
        <f>IFERROR(VLOOKUP(A235,SPY!$A$2:$E$379,5,FALSE),"")</f>
        <v/>
      </c>
      <c r="F235" s="9"/>
    </row>
    <row r="236" spans="1:6" x14ac:dyDescent="0.45">
      <c r="A236" s="10">
        <v>21337</v>
      </c>
      <c r="B236" s="88">
        <v>50914</v>
      </c>
      <c r="C236" s="89">
        <f t="shared" si="23"/>
        <v>0</v>
      </c>
      <c r="D236" s="9">
        <f t="shared" si="24"/>
        <v>-4.057135319501759E-2</v>
      </c>
      <c r="E236" s="85" t="str">
        <f>IFERROR(VLOOKUP(A236,SPY!$A$2:$E$379,5,FALSE),"")</f>
        <v/>
      </c>
      <c r="F236" s="9"/>
    </row>
    <row r="237" spans="1:6" x14ac:dyDescent="0.45">
      <c r="A237" s="10">
        <v>21367</v>
      </c>
      <c r="B237" s="88">
        <v>51039</v>
      </c>
      <c r="C237" s="89">
        <f t="shared" si="23"/>
        <v>2.455120399104338E-3</v>
      </c>
      <c r="D237" s="9">
        <f t="shared" si="24"/>
        <v>-3.9229712177399567E-2</v>
      </c>
      <c r="E237" s="85" t="str">
        <f>IFERROR(VLOOKUP(A237,SPY!$A$2:$E$379,5,FALSE),"")</f>
        <v/>
      </c>
      <c r="F237" s="9"/>
    </row>
    <row r="238" spans="1:6" x14ac:dyDescent="0.45">
      <c r="A238" s="10">
        <v>21398</v>
      </c>
      <c r="B238" s="88">
        <v>51233</v>
      </c>
      <c r="C238" s="89">
        <f t="shared" si="23"/>
        <v>3.8010149101668222E-3</v>
      </c>
      <c r="D238" s="9">
        <f t="shared" si="24"/>
        <v>-3.5668574009938281E-2</v>
      </c>
      <c r="E238" s="85" t="str">
        <f>IFERROR(VLOOKUP(A238,SPY!$A$2:$E$379,5,FALSE),"")</f>
        <v/>
      </c>
      <c r="F238" s="9"/>
    </row>
    <row r="239" spans="1:6" x14ac:dyDescent="0.45">
      <c r="A239" s="10">
        <v>21429</v>
      </c>
      <c r="B239" s="88">
        <v>51506</v>
      </c>
      <c r="C239" s="89">
        <f t="shared" si="23"/>
        <v>5.3285968028418118E-3</v>
      </c>
      <c r="D239" s="9">
        <f t="shared" si="24"/>
        <v>-2.6976990214229057E-2</v>
      </c>
      <c r="E239" s="85" t="str">
        <f>IFERROR(VLOOKUP(A239,SPY!$A$2:$E$379,5,FALSE),"")</f>
        <v/>
      </c>
      <c r="F239" s="9"/>
    </row>
    <row r="240" spans="1:6" x14ac:dyDescent="0.45">
      <c r="A240" s="10">
        <v>21459</v>
      </c>
      <c r="B240" s="88">
        <v>51485</v>
      </c>
      <c r="C240" s="89">
        <f t="shared" si="23"/>
        <v>-4.0771948899154253E-4</v>
      </c>
      <c r="D240" s="9">
        <f t="shared" si="24"/>
        <v>-2.4221518867388103E-2</v>
      </c>
      <c r="E240" s="85" t="str">
        <f>IFERROR(VLOOKUP(A240,SPY!$A$2:$E$379,5,FALSE),"")</f>
        <v/>
      </c>
      <c r="F240" s="9"/>
    </row>
    <row r="241" spans="1:6" x14ac:dyDescent="0.45">
      <c r="A241" s="10">
        <v>21490</v>
      </c>
      <c r="B241" s="88">
        <v>51944</v>
      </c>
      <c r="C241" s="89">
        <f t="shared" si="23"/>
        <v>8.9152180246674373E-3</v>
      </c>
      <c r="D241" s="9">
        <f t="shared" si="24"/>
        <v>-1.1682331899996234E-2</v>
      </c>
      <c r="E241" s="85" t="str">
        <f>IFERROR(VLOOKUP(A241,SPY!$A$2:$E$379,5,FALSE),"")</f>
        <v/>
      </c>
      <c r="F241" s="9"/>
    </row>
    <row r="242" spans="1:6" x14ac:dyDescent="0.45">
      <c r="A242" s="10">
        <v>21520</v>
      </c>
      <c r="B242" s="88">
        <v>52085</v>
      </c>
      <c r="C242" s="89">
        <f t="shared" si="23"/>
        <v>2.7144617280148164E-3</v>
      </c>
      <c r="D242" s="9">
        <f t="shared" si="24"/>
        <v>-5.7078497251068505E-3</v>
      </c>
      <c r="E242" s="85" t="str">
        <f>IFERROR(VLOOKUP(A242,SPY!$A$2:$E$379,5,FALSE),"")</f>
        <v/>
      </c>
      <c r="F242" s="9"/>
    </row>
    <row r="243" spans="1:6" x14ac:dyDescent="0.45">
      <c r="A243" s="10">
        <v>21551</v>
      </c>
      <c r="B243" s="88">
        <v>52478</v>
      </c>
      <c r="C243" s="89">
        <f t="shared" si="23"/>
        <v>7.5453585485263375E-3</v>
      </c>
      <c r="D243" s="9">
        <f t="shared" si="24"/>
        <v>7.7194869037560121E-3</v>
      </c>
      <c r="E243" s="85" t="str">
        <f>IFERROR(VLOOKUP(A243,SPY!$A$2:$E$379,5,FALSE),"")</f>
        <v/>
      </c>
      <c r="F243" s="9"/>
    </row>
    <row r="244" spans="1:6" x14ac:dyDescent="0.45">
      <c r="A244" s="10">
        <v>21582</v>
      </c>
      <c r="B244" s="88">
        <v>52688</v>
      </c>
      <c r="C244" s="89">
        <f t="shared" si="23"/>
        <v>4.0016768931743218E-3</v>
      </c>
      <c r="D244" s="9">
        <f t="shared" si="24"/>
        <v>2.1560415697223556E-2</v>
      </c>
      <c r="E244" s="85" t="str">
        <f>IFERROR(VLOOKUP(A244,SPY!$A$2:$E$379,5,FALSE),"")</f>
        <v/>
      </c>
      <c r="F244" s="9"/>
    </row>
    <row r="245" spans="1:6" x14ac:dyDescent="0.45">
      <c r="A245" s="10">
        <v>21610</v>
      </c>
      <c r="B245" s="88">
        <v>53014</v>
      </c>
      <c r="C245" s="89">
        <f t="shared" si="23"/>
        <v>6.1873671424232946E-3</v>
      </c>
      <c r="D245" s="9">
        <f t="shared" si="24"/>
        <v>3.3431450905475835E-2</v>
      </c>
      <c r="E245" s="85" t="str">
        <f>IFERROR(VLOOKUP(A245,SPY!$A$2:$E$379,5,FALSE),"")</f>
        <v/>
      </c>
      <c r="F245" s="9"/>
    </row>
    <row r="246" spans="1:6" x14ac:dyDescent="0.45">
      <c r="A246" s="10">
        <v>21641</v>
      </c>
      <c r="B246" s="88">
        <v>53321</v>
      </c>
      <c r="C246" s="89">
        <f t="shared" si="23"/>
        <v>5.7909231523749494E-3</v>
      </c>
      <c r="D246" s="9">
        <f t="shared" si="24"/>
        <v>4.4956591608364294E-2</v>
      </c>
      <c r="E246" s="85" t="str">
        <f>IFERROR(VLOOKUP(A246,SPY!$A$2:$E$379,5,FALSE),"")</f>
        <v/>
      </c>
      <c r="F246" s="9"/>
    </row>
    <row r="247" spans="1:6" x14ac:dyDescent="0.45">
      <c r="A247" s="10">
        <v>21671</v>
      </c>
      <c r="B247" s="88">
        <v>53550</v>
      </c>
      <c r="C247" s="89">
        <f t="shared" si="23"/>
        <v>4.2947431593556296E-3</v>
      </c>
      <c r="D247" s="9">
        <f t="shared" si="24"/>
        <v>5.1773578976312962E-2</v>
      </c>
      <c r="E247" s="85" t="str">
        <f>IFERROR(VLOOKUP(A247,SPY!$A$2:$E$379,5,FALSE),"")</f>
        <v/>
      </c>
      <c r="F247" s="9"/>
    </row>
    <row r="248" spans="1:6" x14ac:dyDescent="0.45">
      <c r="A248" s="10">
        <v>21702</v>
      </c>
      <c r="B248" s="88">
        <v>53681</v>
      </c>
      <c r="C248" s="89">
        <f t="shared" si="23"/>
        <v>2.4463118580766441E-3</v>
      </c>
      <c r="D248" s="9">
        <f t="shared" si="24"/>
        <v>5.4346545154574377E-2</v>
      </c>
      <c r="E248" s="85" t="str">
        <f>IFERROR(VLOOKUP(A248,SPY!$A$2:$E$379,5,FALSE),"")</f>
        <v/>
      </c>
      <c r="F248" s="9"/>
    </row>
    <row r="249" spans="1:6" x14ac:dyDescent="0.45">
      <c r="A249" s="10">
        <v>21732</v>
      </c>
      <c r="B249" s="88">
        <v>53804</v>
      </c>
      <c r="C249" s="89">
        <f t="shared" si="23"/>
        <v>2.2913135001210172E-3</v>
      </c>
      <c r="D249" s="9">
        <f t="shared" si="24"/>
        <v>5.4174258900056893E-2</v>
      </c>
      <c r="E249" s="85" t="str">
        <f>IFERROR(VLOOKUP(A249,SPY!$A$2:$E$379,5,FALSE),"")</f>
        <v/>
      </c>
      <c r="F249" s="9"/>
    </row>
    <row r="250" spans="1:6" x14ac:dyDescent="0.45">
      <c r="A250" s="10">
        <v>21763</v>
      </c>
      <c r="B250" s="88">
        <v>53336</v>
      </c>
      <c r="C250" s="89">
        <f t="shared" si="23"/>
        <v>-8.6982380492156564E-3</v>
      </c>
      <c r="D250" s="9">
        <f t="shared" si="24"/>
        <v>4.1047762184529546E-2</v>
      </c>
      <c r="E250" s="85" t="str">
        <f>IFERROR(VLOOKUP(A250,SPY!$A$2:$E$379,5,FALSE),"")</f>
        <v/>
      </c>
      <c r="F250" s="9"/>
    </row>
    <row r="251" spans="1:6" x14ac:dyDescent="0.45">
      <c r="A251" s="10">
        <v>21794</v>
      </c>
      <c r="B251" s="88">
        <v>53428</v>
      </c>
      <c r="C251" s="89">
        <f t="shared" si="23"/>
        <v>1.7249137543122739E-3</v>
      </c>
      <c r="D251" s="9">
        <f t="shared" si="24"/>
        <v>3.7316040849609822E-2</v>
      </c>
      <c r="E251" s="85" t="str">
        <f>IFERROR(VLOOKUP(A251,SPY!$A$2:$E$379,5,FALSE),"")</f>
        <v/>
      </c>
      <c r="F251" s="9"/>
    </row>
    <row r="252" spans="1:6" x14ac:dyDescent="0.45">
      <c r="A252" s="10">
        <v>21824</v>
      </c>
      <c r="B252" s="88">
        <v>53358</v>
      </c>
      <c r="C252" s="89">
        <f t="shared" si="23"/>
        <v>-1.3101744403682947E-3</v>
      </c>
      <c r="D252" s="9">
        <f t="shared" si="24"/>
        <v>3.6379528017869367E-2</v>
      </c>
      <c r="E252" s="85" t="str">
        <f>IFERROR(VLOOKUP(A252,SPY!$A$2:$E$379,5,FALSE),"")</f>
        <v/>
      </c>
      <c r="F252" s="9"/>
    </row>
    <row r="253" spans="1:6" x14ac:dyDescent="0.45">
      <c r="A253" s="10">
        <v>21855</v>
      </c>
      <c r="B253" s="88">
        <v>53634</v>
      </c>
      <c r="C253" s="89">
        <f t="shared" si="23"/>
        <v>5.1726076689531109E-3</v>
      </c>
      <c r="D253" s="9">
        <f t="shared" si="24"/>
        <v>3.2535037732943195E-2</v>
      </c>
      <c r="E253" s="85" t="str">
        <f>IFERROR(VLOOKUP(A253,SPY!$A$2:$E$379,5,FALSE),"")</f>
        <v/>
      </c>
      <c r="F253" s="9"/>
    </row>
    <row r="254" spans="1:6" x14ac:dyDescent="0.45">
      <c r="A254" s="10">
        <v>21885</v>
      </c>
      <c r="B254" s="88">
        <v>54174</v>
      </c>
      <c r="C254" s="89">
        <f t="shared" si="23"/>
        <v>1.0068240295335151E-2</v>
      </c>
      <c r="D254" s="9">
        <f t="shared" si="24"/>
        <v>4.0107516559470202E-2</v>
      </c>
      <c r="E254" s="85" t="str">
        <f>IFERROR(VLOOKUP(A254,SPY!$A$2:$E$379,5,FALSE),"")</f>
        <v/>
      </c>
      <c r="F254" s="9"/>
    </row>
    <row r="255" spans="1:6" x14ac:dyDescent="0.45">
      <c r="A255" s="10">
        <v>21916</v>
      </c>
      <c r="B255" s="88">
        <v>54274</v>
      </c>
      <c r="C255" s="89">
        <f t="shared" si="23"/>
        <v>1.8459039391589549E-3</v>
      </c>
      <c r="D255" s="9">
        <f t="shared" si="24"/>
        <v>3.4223865238766749E-2</v>
      </c>
      <c r="E255" s="85" t="str">
        <f>IFERROR(VLOOKUP(A255,SPY!$A$2:$E$379,5,FALSE),"")</f>
        <v/>
      </c>
      <c r="F255" s="9"/>
    </row>
    <row r="256" spans="1:6" x14ac:dyDescent="0.45">
      <c r="A256" s="10">
        <v>21947</v>
      </c>
      <c r="B256" s="88">
        <v>54513</v>
      </c>
      <c r="C256" s="89">
        <f t="shared" si="23"/>
        <v>4.4035818255518944E-3</v>
      </c>
      <c r="D256" s="9">
        <f t="shared" si="24"/>
        <v>3.4637868205283917E-2</v>
      </c>
      <c r="E256" s="85" t="str">
        <f>IFERROR(VLOOKUP(A256,SPY!$A$2:$E$379,5,FALSE),"")</f>
        <v/>
      </c>
      <c r="F256" s="9"/>
    </row>
    <row r="257" spans="1:6" x14ac:dyDescent="0.45">
      <c r="A257" s="10">
        <v>21976</v>
      </c>
      <c r="B257" s="88">
        <v>54454</v>
      </c>
      <c r="C257" s="89">
        <f t="shared" si="23"/>
        <v>-1.0823106414983297E-3</v>
      </c>
      <c r="D257" s="9">
        <f t="shared" si="24"/>
        <v>2.7162636284755015E-2</v>
      </c>
      <c r="E257" s="85" t="str">
        <f>IFERROR(VLOOKUP(A257,SPY!$A$2:$E$379,5,FALSE),"")</f>
        <v/>
      </c>
      <c r="F257" s="9"/>
    </row>
    <row r="258" spans="1:6" x14ac:dyDescent="0.45">
      <c r="A258" s="10">
        <v>22007</v>
      </c>
      <c r="B258" s="88">
        <v>54813</v>
      </c>
      <c r="C258" s="89">
        <f t="shared" si="23"/>
        <v>6.5927204613067669E-3</v>
      </c>
      <c r="D258" s="9">
        <f t="shared" si="24"/>
        <v>2.798147071510293E-2</v>
      </c>
      <c r="E258" s="85" t="str">
        <f>IFERROR(VLOOKUP(A258,SPY!$A$2:$E$379,5,FALSE),"")</f>
        <v/>
      </c>
      <c r="F258" s="9"/>
    </row>
    <row r="259" spans="1:6" x14ac:dyDescent="0.45">
      <c r="A259" s="10">
        <v>22037</v>
      </c>
      <c r="B259" s="88">
        <v>54475</v>
      </c>
      <c r="C259" s="89">
        <f t="shared" si="23"/>
        <v>-6.1664203747285873E-3</v>
      </c>
      <c r="D259" s="9">
        <f t="shared" si="24"/>
        <v>1.7273576097105448E-2</v>
      </c>
      <c r="E259" s="85" t="str">
        <f>IFERROR(VLOOKUP(A259,SPY!$A$2:$E$379,5,FALSE),"")</f>
        <v/>
      </c>
      <c r="F259" s="9"/>
    </row>
    <row r="260" spans="1:6" x14ac:dyDescent="0.45">
      <c r="A260" s="10">
        <v>22068</v>
      </c>
      <c r="B260" s="88">
        <v>54348</v>
      </c>
      <c r="C260" s="89">
        <f t="shared" si="23"/>
        <v>-2.331344653510814E-3</v>
      </c>
      <c r="D260" s="9">
        <f t="shared" si="24"/>
        <v>1.242525288277041E-2</v>
      </c>
      <c r="E260" s="85" t="str">
        <f>IFERROR(VLOOKUP(A260,SPY!$A$2:$E$379,5,FALSE),"")</f>
        <v/>
      </c>
      <c r="F260" s="9"/>
    </row>
    <row r="261" spans="1:6" x14ac:dyDescent="0.45">
      <c r="A261" s="10">
        <v>22098</v>
      </c>
      <c r="B261" s="88">
        <v>54306</v>
      </c>
      <c r="C261" s="89">
        <f t="shared" ref="C261:C324" si="25">B261/B260-1</f>
        <v>-7.7279752704795257E-4</v>
      </c>
      <c r="D261" s="9">
        <f t="shared" si="24"/>
        <v>9.3301613262954941E-3</v>
      </c>
      <c r="E261" s="85" t="str">
        <f>IFERROR(VLOOKUP(A261,SPY!$A$2:$E$379,5,FALSE),"")</f>
        <v/>
      </c>
      <c r="F261" s="9"/>
    </row>
    <row r="262" spans="1:6" x14ac:dyDescent="0.45">
      <c r="A262" s="10">
        <v>22129</v>
      </c>
      <c r="B262" s="88">
        <v>54272</v>
      </c>
      <c r="C262" s="89">
        <f t="shared" si="25"/>
        <v>-6.2608183257839567E-4</v>
      </c>
      <c r="D262" s="9">
        <f t="shared" si="24"/>
        <v>1.7549122543872864E-2</v>
      </c>
      <c r="E262" s="85" t="str">
        <f>IFERROR(VLOOKUP(A262,SPY!$A$2:$E$379,5,FALSE),"")</f>
        <v/>
      </c>
      <c r="F262" s="9"/>
    </row>
    <row r="263" spans="1:6" x14ac:dyDescent="0.45">
      <c r="A263" s="10">
        <v>22160</v>
      </c>
      <c r="B263" s="88">
        <v>54227</v>
      </c>
      <c r="C263" s="89">
        <f t="shared" si="25"/>
        <v>-8.2915683962259124E-4</v>
      </c>
      <c r="D263" s="9">
        <f t="shared" si="24"/>
        <v>1.4954705397918655E-2</v>
      </c>
      <c r="E263" s="85" t="str">
        <f>IFERROR(VLOOKUP(A263,SPY!$A$2:$E$379,5,FALSE),"")</f>
        <v/>
      </c>
      <c r="F263" s="9"/>
    </row>
    <row r="264" spans="1:6" x14ac:dyDescent="0.45">
      <c r="A264" s="10">
        <v>22190</v>
      </c>
      <c r="B264" s="88">
        <v>54142</v>
      </c>
      <c r="C264" s="89">
        <f t="shared" si="25"/>
        <v>-1.5674848322790869E-3</v>
      </c>
      <c r="D264" s="9">
        <f t="shared" si="24"/>
        <v>1.4693204392968173E-2</v>
      </c>
      <c r="E264" s="85" t="str">
        <f>IFERROR(VLOOKUP(A264,SPY!$A$2:$E$379,5,FALSE),"")</f>
        <v/>
      </c>
      <c r="F264" s="9"/>
    </row>
    <row r="265" spans="1:6" x14ac:dyDescent="0.45">
      <c r="A265" s="10">
        <v>22221</v>
      </c>
      <c r="B265" s="88">
        <v>53961</v>
      </c>
      <c r="C265" s="89">
        <f t="shared" si="25"/>
        <v>-3.3430608400133455E-3</v>
      </c>
      <c r="D265" s="9">
        <f t="shared" si="24"/>
        <v>6.0968788455084688E-3</v>
      </c>
      <c r="E265" s="85" t="str">
        <f>IFERROR(VLOOKUP(A265,SPY!$A$2:$E$379,5,FALSE),"")</f>
        <v/>
      </c>
      <c r="F265" s="9"/>
    </row>
    <row r="266" spans="1:6" x14ac:dyDescent="0.45">
      <c r="A266" s="10">
        <v>22251</v>
      </c>
      <c r="B266" s="88">
        <v>53742</v>
      </c>
      <c r="C266" s="89">
        <f t="shared" si="25"/>
        <v>-4.0584866848278889E-3</v>
      </c>
      <c r="D266" s="9">
        <f t="shared" si="24"/>
        <v>-7.9743050171668939E-3</v>
      </c>
      <c r="E266" s="85" t="str">
        <f>IFERROR(VLOOKUP(A266,SPY!$A$2:$E$379,5,FALSE),"")</f>
        <v/>
      </c>
      <c r="F266" s="9"/>
    </row>
    <row r="267" spans="1:6" x14ac:dyDescent="0.45">
      <c r="A267" s="10">
        <v>22282</v>
      </c>
      <c r="B267" s="88">
        <v>53683</v>
      </c>
      <c r="C267" s="89">
        <f t="shared" si="25"/>
        <v>-1.0978378177216586E-3</v>
      </c>
      <c r="D267" s="9">
        <f t="shared" si="24"/>
        <v>-1.088919187824744E-2</v>
      </c>
      <c r="E267" s="85" t="str">
        <f>IFERROR(VLOOKUP(A267,SPY!$A$2:$E$379,5,FALSE),"")</f>
        <v/>
      </c>
      <c r="F267" s="9"/>
    </row>
    <row r="268" spans="1:6" x14ac:dyDescent="0.45">
      <c r="A268" s="10">
        <v>22313</v>
      </c>
      <c r="B268" s="88">
        <v>53557</v>
      </c>
      <c r="C268" s="89">
        <f t="shared" si="25"/>
        <v>-2.3471117485982518E-3</v>
      </c>
      <c r="D268" s="9">
        <f t="shared" si="24"/>
        <v>-1.7537101241905551E-2</v>
      </c>
      <c r="E268" s="85" t="str">
        <f>IFERROR(VLOOKUP(A268,SPY!$A$2:$E$379,5,FALSE),"")</f>
        <v/>
      </c>
      <c r="F268" s="9"/>
    </row>
    <row r="269" spans="1:6" x14ac:dyDescent="0.45">
      <c r="A269" s="10">
        <v>22341</v>
      </c>
      <c r="B269" s="88">
        <v>53659</v>
      </c>
      <c r="C269" s="89">
        <f t="shared" si="25"/>
        <v>1.9045129488208801E-3</v>
      </c>
      <c r="D269" s="9">
        <f t="shared" si="24"/>
        <v>-1.4599478458882764E-2</v>
      </c>
      <c r="E269" s="85" t="str">
        <f>IFERROR(VLOOKUP(A269,SPY!$A$2:$E$379,5,FALSE),"")</f>
        <v/>
      </c>
      <c r="F269" s="9"/>
    </row>
    <row r="270" spans="1:6" x14ac:dyDescent="0.45">
      <c r="A270" s="10">
        <v>22372</v>
      </c>
      <c r="B270" s="88">
        <v>53627</v>
      </c>
      <c r="C270" s="89">
        <f t="shared" si="25"/>
        <v>-5.9635848599493002E-4</v>
      </c>
      <c r="D270" s="9">
        <f t="shared" si="24"/>
        <v>-2.16372028533377E-2</v>
      </c>
      <c r="E270" s="85" t="str">
        <f>IFERROR(VLOOKUP(A270,SPY!$A$2:$E$379,5,FALSE),"")</f>
        <v/>
      </c>
      <c r="F270" s="9"/>
    </row>
    <row r="271" spans="1:6" x14ac:dyDescent="0.45">
      <c r="A271" s="10">
        <v>22402</v>
      </c>
      <c r="B271" s="88">
        <v>53786</v>
      </c>
      <c r="C271" s="89">
        <f t="shared" si="25"/>
        <v>2.9649243851044282E-3</v>
      </c>
      <c r="D271" s="9">
        <f t="shared" si="24"/>
        <v>-1.2648003671408947E-2</v>
      </c>
      <c r="E271" s="85" t="str">
        <f>IFERROR(VLOOKUP(A271,SPY!$A$2:$E$379,5,FALSE),"")</f>
        <v/>
      </c>
      <c r="F271" s="9"/>
    </row>
    <row r="272" spans="1:6" x14ac:dyDescent="0.45">
      <c r="A272" s="10">
        <v>22433</v>
      </c>
      <c r="B272" s="88">
        <v>53977</v>
      </c>
      <c r="C272" s="89">
        <f t="shared" si="25"/>
        <v>3.5511099542631097E-3</v>
      </c>
      <c r="D272" s="9">
        <f t="shared" ref="D272:D335" si="26">B272/B260-1</f>
        <v>-6.8263781555899516E-3</v>
      </c>
      <c r="E272" s="85" t="str">
        <f>IFERROR(VLOOKUP(A272,SPY!$A$2:$E$379,5,FALSE),"")</f>
        <v/>
      </c>
      <c r="F272" s="9"/>
    </row>
    <row r="273" spans="1:6" x14ac:dyDescent="0.45">
      <c r="A273" s="10">
        <v>22463</v>
      </c>
      <c r="B273" s="88">
        <v>54123</v>
      </c>
      <c r="C273" s="89">
        <f t="shared" si="25"/>
        <v>2.7048557719029365E-3</v>
      </c>
      <c r="D273" s="9">
        <f t="shared" si="26"/>
        <v>-3.3697933929952573E-3</v>
      </c>
      <c r="E273" s="85" t="str">
        <f>IFERROR(VLOOKUP(A273,SPY!$A$2:$E$379,5,FALSE),"")</f>
        <v/>
      </c>
      <c r="F273" s="9"/>
    </row>
    <row r="274" spans="1:6" x14ac:dyDescent="0.45">
      <c r="A274" s="10">
        <v>22494</v>
      </c>
      <c r="B274" s="88">
        <v>54298</v>
      </c>
      <c r="C274" s="89">
        <f t="shared" si="25"/>
        <v>3.2333758291298587E-3</v>
      </c>
      <c r="D274" s="9">
        <f t="shared" si="26"/>
        <v>4.7906839622635644E-4</v>
      </c>
      <c r="E274" s="85" t="str">
        <f>IFERROR(VLOOKUP(A274,SPY!$A$2:$E$379,5,FALSE),"")</f>
        <v/>
      </c>
      <c r="F274" s="9"/>
    </row>
    <row r="275" spans="1:6" x14ac:dyDescent="0.45">
      <c r="A275" s="10">
        <v>22525</v>
      </c>
      <c r="B275" s="88">
        <v>54388</v>
      </c>
      <c r="C275" s="89">
        <f t="shared" si="25"/>
        <v>1.6575196139820836E-3</v>
      </c>
      <c r="D275" s="9">
        <f t="shared" si="26"/>
        <v>2.9690006823168691E-3</v>
      </c>
      <c r="E275" s="85" t="str">
        <f>IFERROR(VLOOKUP(A275,SPY!$A$2:$E$379,5,FALSE),"")</f>
        <v/>
      </c>
      <c r="F275" s="9"/>
    </row>
    <row r="276" spans="1:6" x14ac:dyDescent="0.45">
      <c r="A276" s="10">
        <v>22555</v>
      </c>
      <c r="B276" s="88">
        <v>54522</v>
      </c>
      <c r="C276" s="89">
        <f t="shared" si="25"/>
        <v>2.4637787747296969E-3</v>
      </c>
      <c r="D276" s="9">
        <f t="shared" si="26"/>
        <v>7.0185807690887891E-3</v>
      </c>
      <c r="E276" s="85" t="str">
        <f>IFERROR(VLOOKUP(A276,SPY!$A$2:$E$379,5,FALSE),"")</f>
        <v/>
      </c>
      <c r="F276" s="9"/>
    </row>
    <row r="277" spans="1:6" x14ac:dyDescent="0.45">
      <c r="A277" s="10">
        <v>22586</v>
      </c>
      <c r="B277" s="88">
        <v>54742</v>
      </c>
      <c r="C277" s="89">
        <f t="shared" si="25"/>
        <v>4.0350684127508085E-3</v>
      </c>
      <c r="D277" s="9">
        <f t="shared" si="26"/>
        <v>1.4473415985619242E-2</v>
      </c>
      <c r="E277" s="85" t="str">
        <f>IFERROR(VLOOKUP(A277,SPY!$A$2:$E$379,5,FALSE),"")</f>
        <v/>
      </c>
      <c r="F277" s="9"/>
    </row>
    <row r="278" spans="1:6" x14ac:dyDescent="0.45">
      <c r="A278" s="10">
        <v>22616</v>
      </c>
      <c r="B278" s="88">
        <v>54872</v>
      </c>
      <c r="C278" s="89">
        <f t="shared" si="25"/>
        <v>2.3747762230097447E-3</v>
      </c>
      <c r="D278" s="9">
        <f t="shared" si="26"/>
        <v>2.102638532246659E-2</v>
      </c>
      <c r="E278" s="85" t="str">
        <f>IFERROR(VLOOKUP(A278,SPY!$A$2:$E$379,5,FALSE),"")</f>
        <v/>
      </c>
      <c r="F278" s="9"/>
    </row>
    <row r="279" spans="1:6" x14ac:dyDescent="0.45">
      <c r="A279" s="10">
        <v>22647</v>
      </c>
      <c r="B279" s="88">
        <v>54891</v>
      </c>
      <c r="C279" s="89">
        <f t="shared" si="25"/>
        <v>3.4626038781171431E-4</v>
      </c>
      <c r="D279" s="9">
        <f t="shared" si="26"/>
        <v>2.2502468192910241E-2</v>
      </c>
      <c r="E279" s="85" t="str">
        <f>IFERROR(VLOOKUP(A279,SPY!$A$2:$E$379,5,FALSE),"")</f>
        <v/>
      </c>
      <c r="F279" s="9"/>
    </row>
    <row r="280" spans="1:6" x14ac:dyDescent="0.45">
      <c r="A280" s="10">
        <v>22678</v>
      </c>
      <c r="B280" s="88">
        <v>55188</v>
      </c>
      <c r="C280" s="89">
        <f t="shared" si="25"/>
        <v>5.4107230693556385E-3</v>
      </c>
      <c r="D280" s="9">
        <f t="shared" si="26"/>
        <v>3.0453535485557515E-2</v>
      </c>
      <c r="E280" s="85" t="str">
        <f>IFERROR(VLOOKUP(A280,SPY!$A$2:$E$379,5,FALSE),"")</f>
        <v/>
      </c>
      <c r="F280" s="9"/>
    </row>
    <row r="281" spans="1:6" x14ac:dyDescent="0.45">
      <c r="A281" s="10">
        <v>22706</v>
      </c>
      <c r="B281" s="88">
        <v>55275</v>
      </c>
      <c r="C281" s="89">
        <f t="shared" si="25"/>
        <v>1.57642965862137E-3</v>
      </c>
      <c r="D281" s="9">
        <f t="shared" si="26"/>
        <v>3.011610354274219E-2</v>
      </c>
      <c r="E281" s="85" t="str">
        <f>IFERROR(VLOOKUP(A281,SPY!$A$2:$E$379,5,FALSE),"")</f>
        <v/>
      </c>
      <c r="F281" s="9"/>
    </row>
    <row r="282" spans="1:6" x14ac:dyDescent="0.45">
      <c r="A282" s="10">
        <v>22737</v>
      </c>
      <c r="B282" s="88">
        <v>55602</v>
      </c>
      <c r="C282" s="89">
        <f t="shared" si="25"/>
        <v>5.9158751696064549E-3</v>
      </c>
      <c r="D282" s="9">
        <f t="shared" si="26"/>
        <v>3.6828463274096945E-2</v>
      </c>
      <c r="E282" s="85" t="str">
        <f>IFERROR(VLOOKUP(A282,SPY!$A$2:$E$379,5,FALSE),"")</f>
        <v/>
      </c>
      <c r="F282" s="9"/>
    </row>
    <row r="283" spans="1:6" x14ac:dyDescent="0.45">
      <c r="A283" s="10">
        <v>22767</v>
      </c>
      <c r="B283" s="88">
        <v>55628</v>
      </c>
      <c r="C283" s="89">
        <f t="shared" si="25"/>
        <v>4.6760907881004954E-4</v>
      </c>
      <c r="D283" s="9">
        <f t="shared" si="26"/>
        <v>3.4246830030119302E-2</v>
      </c>
      <c r="E283" s="85" t="str">
        <f>IFERROR(VLOOKUP(A283,SPY!$A$2:$E$379,5,FALSE),"")</f>
        <v/>
      </c>
      <c r="F283" s="9"/>
    </row>
    <row r="284" spans="1:6" x14ac:dyDescent="0.45">
      <c r="A284" s="10">
        <v>22798</v>
      </c>
      <c r="B284" s="88">
        <v>55644</v>
      </c>
      <c r="C284" s="89">
        <f t="shared" si="25"/>
        <v>2.8762493708200942E-4</v>
      </c>
      <c r="D284" s="9">
        <f t="shared" si="26"/>
        <v>3.0883524464123679E-2</v>
      </c>
      <c r="E284" s="85" t="str">
        <f>IFERROR(VLOOKUP(A284,SPY!$A$2:$E$379,5,FALSE),"")</f>
        <v/>
      </c>
      <c r="F284" s="9"/>
    </row>
    <row r="285" spans="1:6" x14ac:dyDescent="0.45">
      <c r="A285" s="10">
        <v>22828</v>
      </c>
      <c r="B285" s="88">
        <v>55746</v>
      </c>
      <c r="C285" s="89">
        <f t="shared" si="25"/>
        <v>1.8330817338796379E-3</v>
      </c>
      <c r="D285" s="9">
        <f t="shared" si="26"/>
        <v>2.9987251261016645E-2</v>
      </c>
      <c r="E285" s="85" t="str">
        <f>IFERROR(VLOOKUP(A285,SPY!$A$2:$E$379,5,FALSE),"")</f>
        <v/>
      </c>
      <c r="F285" s="9"/>
    </row>
    <row r="286" spans="1:6" x14ac:dyDescent="0.45">
      <c r="A286" s="10">
        <v>22859</v>
      </c>
      <c r="B286" s="88">
        <v>55838</v>
      </c>
      <c r="C286" s="89">
        <f t="shared" si="25"/>
        <v>1.6503426254799169E-3</v>
      </c>
      <c r="D286" s="9">
        <f t="shared" si="26"/>
        <v>2.8362002283693677E-2</v>
      </c>
      <c r="E286" s="85" t="str">
        <f>IFERROR(VLOOKUP(A286,SPY!$A$2:$E$379,5,FALSE),"")</f>
        <v/>
      </c>
      <c r="F286" s="9"/>
    </row>
    <row r="287" spans="1:6" x14ac:dyDescent="0.45">
      <c r="A287" s="10">
        <v>22890</v>
      </c>
      <c r="B287" s="88">
        <v>55978</v>
      </c>
      <c r="C287" s="89">
        <f t="shared" si="25"/>
        <v>2.5072531251120189E-3</v>
      </c>
      <c r="D287" s="9">
        <f t="shared" si="26"/>
        <v>2.9234389938957106E-2</v>
      </c>
      <c r="E287" s="85" t="str">
        <f>IFERROR(VLOOKUP(A287,SPY!$A$2:$E$379,5,FALSE),"")</f>
        <v/>
      </c>
      <c r="F287" s="9"/>
    </row>
    <row r="288" spans="1:6" x14ac:dyDescent="0.45">
      <c r="A288" s="10">
        <v>22920</v>
      </c>
      <c r="B288" s="88">
        <v>56041</v>
      </c>
      <c r="C288" s="89">
        <f t="shared" si="25"/>
        <v>1.1254421379827129E-3</v>
      </c>
      <c r="D288" s="9">
        <f t="shared" si="26"/>
        <v>2.7860313268038617E-2</v>
      </c>
      <c r="E288" s="85" t="str">
        <f>IFERROR(VLOOKUP(A288,SPY!$A$2:$E$379,5,FALSE),"")</f>
        <v/>
      </c>
      <c r="F288" s="9"/>
    </row>
    <row r="289" spans="1:6" x14ac:dyDescent="0.45">
      <c r="A289" s="10">
        <v>22951</v>
      </c>
      <c r="B289" s="88">
        <v>56056</v>
      </c>
      <c r="C289" s="89">
        <f t="shared" si="25"/>
        <v>2.6766117663856726E-4</v>
      </c>
      <c r="D289" s="9">
        <f t="shared" si="26"/>
        <v>2.4003507361806342E-2</v>
      </c>
      <c r="E289" s="85" t="str">
        <f>IFERROR(VLOOKUP(A289,SPY!$A$2:$E$379,5,FALSE),"")</f>
        <v/>
      </c>
      <c r="F289" s="9"/>
    </row>
    <row r="290" spans="1:6" x14ac:dyDescent="0.45">
      <c r="A290" s="10">
        <v>22981</v>
      </c>
      <c r="B290" s="88">
        <v>56028</v>
      </c>
      <c r="C290" s="89">
        <f t="shared" si="25"/>
        <v>-4.995004995005381E-4</v>
      </c>
      <c r="D290" s="9">
        <f t="shared" si="26"/>
        <v>2.1067210963697347E-2</v>
      </c>
      <c r="E290" s="85" t="str">
        <f>IFERROR(VLOOKUP(A290,SPY!$A$2:$E$379,5,FALSE),"")</f>
        <v/>
      </c>
      <c r="F290" s="9"/>
    </row>
    <row r="291" spans="1:6" x14ac:dyDescent="0.45">
      <c r="A291" s="10">
        <v>23012</v>
      </c>
      <c r="B291" s="88">
        <v>56115</v>
      </c>
      <c r="C291" s="89">
        <f t="shared" si="25"/>
        <v>1.5527950310558758E-3</v>
      </c>
      <c r="D291" s="9">
        <f t="shared" si="26"/>
        <v>2.2298737497950416E-2</v>
      </c>
      <c r="E291" s="85" t="str">
        <f>IFERROR(VLOOKUP(A291,SPY!$A$2:$E$379,5,FALSE),"")</f>
        <v/>
      </c>
      <c r="F291" s="9"/>
    </row>
    <row r="292" spans="1:6" x14ac:dyDescent="0.45">
      <c r="A292" s="10">
        <v>23043</v>
      </c>
      <c r="B292" s="88">
        <v>56230</v>
      </c>
      <c r="C292" s="89">
        <f t="shared" si="25"/>
        <v>2.0493629154414439E-3</v>
      </c>
      <c r="D292" s="9">
        <f t="shared" si="26"/>
        <v>1.8880916141190029E-2</v>
      </c>
      <c r="E292" s="85" t="str">
        <f>IFERROR(VLOOKUP(A292,SPY!$A$2:$E$379,5,FALSE),"")</f>
        <v/>
      </c>
      <c r="F292" s="9"/>
    </row>
    <row r="293" spans="1:6" x14ac:dyDescent="0.45">
      <c r="A293" s="10">
        <v>23071</v>
      </c>
      <c r="B293" s="88">
        <v>56320</v>
      </c>
      <c r="C293" s="89">
        <f t="shared" si="25"/>
        <v>1.6005690912324066E-3</v>
      </c>
      <c r="D293" s="9">
        <f t="shared" si="26"/>
        <v>1.8905472636815857E-2</v>
      </c>
      <c r="E293" s="85" t="str">
        <f>IFERROR(VLOOKUP(A293,SPY!$A$2:$E$379,5,FALSE),"")</f>
        <v/>
      </c>
      <c r="F293" s="9"/>
    </row>
    <row r="294" spans="1:6" x14ac:dyDescent="0.45">
      <c r="A294" s="10">
        <v>23102</v>
      </c>
      <c r="B294" s="88">
        <v>56580</v>
      </c>
      <c r="C294" s="89">
        <f t="shared" si="25"/>
        <v>4.6164772727272929E-3</v>
      </c>
      <c r="D294" s="9">
        <f t="shared" si="26"/>
        <v>1.7589295349088152E-2</v>
      </c>
      <c r="E294" s="85" t="str">
        <f>IFERROR(VLOOKUP(A294,SPY!$A$2:$E$379,5,FALSE),"")</f>
        <v/>
      </c>
      <c r="F294" s="9"/>
    </row>
    <row r="295" spans="1:6" x14ac:dyDescent="0.45">
      <c r="A295" s="10">
        <v>23132</v>
      </c>
      <c r="B295" s="88">
        <v>56616</v>
      </c>
      <c r="C295" s="89">
        <f t="shared" si="25"/>
        <v>6.3626723223753068E-4</v>
      </c>
      <c r="D295" s="9">
        <f t="shared" si="26"/>
        <v>1.7760839864816358E-2</v>
      </c>
      <c r="E295" s="85" t="str">
        <f>IFERROR(VLOOKUP(A295,SPY!$A$2:$E$379,5,FALSE),"")</f>
        <v/>
      </c>
      <c r="F295" s="9"/>
    </row>
    <row r="296" spans="1:6" x14ac:dyDescent="0.45">
      <c r="A296" s="10">
        <v>23163</v>
      </c>
      <c r="B296" s="88">
        <v>56659</v>
      </c>
      <c r="C296" s="89">
        <f t="shared" si="25"/>
        <v>7.5950261410206998E-4</v>
      </c>
      <c r="D296" s="9">
        <f t="shared" si="26"/>
        <v>1.8240960391057381E-2</v>
      </c>
      <c r="E296" s="85" t="str">
        <f>IFERROR(VLOOKUP(A296,SPY!$A$2:$E$379,5,FALSE),"")</f>
        <v/>
      </c>
      <c r="F296" s="9"/>
    </row>
    <row r="297" spans="1:6" x14ac:dyDescent="0.45">
      <c r="A297" s="10">
        <v>23193</v>
      </c>
      <c r="B297" s="88">
        <v>56794</v>
      </c>
      <c r="C297" s="89">
        <f t="shared" si="25"/>
        <v>2.3826753031293002E-3</v>
      </c>
      <c r="D297" s="9">
        <f t="shared" si="26"/>
        <v>1.8799555125031286E-2</v>
      </c>
      <c r="E297" s="85" t="str">
        <f>IFERROR(VLOOKUP(A297,SPY!$A$2:$E$379,5,FALSE),"")</f>
        <v/>
      </c>
      <c r="F297" s="9"/>
    </row>
    <row r="298" spans="1:6" x14ac:dyDescent="0.45">
      <c r="A298" s="10">
        <v>23224</v>
      </c>
      <c r="B298" s="88">
        <v>56910</v>
      </c>
      <c r="C298" s="89">
        <f t="shared" si="25"/>
        <v>2.0424692749234641E-3</v>
      </c>
      <c r="D298" s="9">
        <f t="shared" si="26"/>
        <v>1.9198395357999942E-2</v>
      </c>
      <c r="E298" s="85" t="str">
        <f>IFERROR(VLOOKUP(A298,SPY!$A$2:$E$379,5,FALSE),"")</f>
        <v/>
      </c>
      <c r="F298" s="9"/>
    </row>
    <row r="299" spans="1:6" x14ac:dyDescent="0.45">
      <c r="A299" s="10">
        <v>23255</v>
      </c>
      <c r="B299" s="88">
        <v>57078</v>
      </c>
      <c r="C299" s="89">
        <f t="shared" si="25"/>
        <v>2.952029520295163E-3</v>
      </c>
      <c r="D299" s="9">
        <f t="shared" si="26"/>
        <v>1.9650577012397807E-2</v>
      </c>
      <c r="E299" s="85" t="str">
        <f>IFERROR(VLOOKUP(A299,SPY!$A$2:$E$379,5,FALSE),"")</f>
        <v/>
      </c>
      <c r="F299" s="9"/>
    </row>
    <row r="300" spans="1:6" x14ac:dyDescent="0.45">
      <c r="A300" s="10">
        <v>23285</v>
      </c>
      <c r="B300" s="88">
        <v>57283</v>
      </c>
      <c r="C300" s="89">
        <f t="shared" si="25"/>
        <v>3.5915764392584482E-3</v>
      </c>
      <c r="D300" s="9">
        <f t="shared" si="26"/>
        <v>2.2162345425670527E-2</v>
      </c>
      <c r="E300" s="85" t="str">
        <f>IFERROR(VLOOKUP(A300,SPY!$A$2:$E$379,5,FALSE),"")</f>
        <v/>
      </c>
      <c r="F300" s="9"/>
    </row>
    <row r="301" spans="1:6" x14ac:dyDescent="0.45">
      <c r="A301" s="10">
        <v>23316</v>
      </c>
      <c r="B301" s="88">
        <v>57255</v>
      </c>
      <c r="C301" s="89">
        <f t="shared" si="25"/>
        <v>-4.888012150201515E-4</v>
      </c>
      <c r="D301" s="9">
        <f t="shared" si="26"/>
        <v>2.138932496075352E-2</v>
      </c>
      <c r="E301" s="85" t="str">
        <f>IFERROR(VLOOKUP(A301,SPY!$A$2:$E$379,5,FALSE),"")</f>
        <v/>
      </c>
      <c r="F301" s="9"/>
    </row>
    <row r="302" spans="1:6" x14ac:dyDescent="0.45">
      <c r="A302" s="10">
        <v>23346</v>
      </c>
      <c r="B302" s="88">
        <v>57361</v>
      </c>
      <c r="C302" s="89">
        <f t="shared" si="25"/>
        <v>1.8513666928652306E-3</v>
      </c>
      <c r="D302" s="9">
        <f t="shared" si="26"/>
        <v>2.3791675590776107E-2</v>
      </c>
      <c r="E302" s="85" t="str">
        <f>IFERROR(VLOOKUP(A302,SPY!$A$2:$E$379,5,FALSE),"")</f>
        <v/>
      </c>
      <c r="F302" s="9"/>
    </row>
    <row r="303" spans="1:6" x14ac:dyDescent="0.45">
      <c r="A303" s="10">
        <v>23377</v>
      </c>
      <c r="B303" s="88">
        <v>57487</v>
      </c>
      <c r="C303" s="89">
        <f t="shared" si="25"/>
        <v>2.1966144244347507E-3</v>
      </c>
      <c r="D303" s="9">
        <f t="shared" si="26"/>
        <v>2.4449790608571664E-2</v>
      </c>
      <c r="E303" s="85" t="str">
        <f>IFERROR(VLOOKUP(A303,SPY!$A$2:$E$379,5,FALSE),"")</f>
        <v/>
      </c>
      <c r="F303" s="9"/>
    </row>
    <row r="304" spans="1:6" x14ac:dyDescent="0.45">
      <c r="A304" s="10">
        <v>23408</v>
      </c>
      <c r="B304" s="88">
        <v>57753</v>
      </c>
      <c r="C304" s="89">
        <f t="shared" si="25"/>
        <v>4.6271330909597452E-3</v>
      </c>
      <c r="D304" s="9">
        <f t="shared" si="26"/>
        <v>2.7085185843855664E-2</v>
      </c>
      <c r="E304" s="85" t="str">
        <f>IFERROR(VLOOKUP(A304,SPY!$A$2:$E$379,5,FALSE),"")</f>
        <v/>
      </c>
      <c r="F304" s="9"/>
    </row>
    <row r="305" spans="1:6" x14ac:dyDescent="0.45">
      <c r="A305" s="10">
        <v>23437</v>
      </c>
      <c r="B305" s="88">
        <v>57897</v>
      </c>
      <c r="C305" s="89">
        <f t="shared" si="25"/>
        <v>2.4933769674302386E-3</v>
      </c>
      <c r="D305" s="9">
        <f t="shared" si="26"/>
        <v>2.8000710227272796E-2</v>
      </c>
      <c r="E305" s="85" t="str">
        <f>IFERROR(VLOOKUP(A305,SPY!$A$2:$E$379,5,FALSE),"")</f>
        <v/>
      </c>
      <c r="F305" s="9"/>
    </row>
    <row r="306" spans="1:6" x14ac:dyDescent="0.45">
      <c r="A306" s="10">
        <v>23468</v>
      </c>
      <c r="B306" s="88">
        <v>57922</v>
      </c>
      <c r="C306" s="89">
        <f t="shared" si="25"/>
        <v>4.3180130231279534E-4</v>
      </c>
      <c r="D306" s="9">
        <f t="shared" si="26"/>
        <v>2.3718628490632776E-2</v>
      </c>
      <c r="E306" s="85" t="str">
        <f>IFERROR(VLOOKUP(A306,SPY!$A$2:$E$379,5,FALSE),"")</f>
        <v/>
      </c>
      <c r="F306" s="9"/>
    </row>
    <row r="307" spans="1:6" x14ac:dyDescent="0.45">
      <c r="A307" s="10">
        <v>23498</v>
      </c>
      <c r="B307" s="88">
        <v>58089</v>
      </c>
      <c r="C307" s="89">
        <f t="shared" si="25"/>
        <v>2.8831877352302193E-3</v>
      </c>
      <c r="D307" s="9">
        <f t="shared" si="26"/>
        <v>2.6017380245866972E-2</v>
      </c>
      <c r="E307" s="85" t="str">
        <f>IFERROR(VLOOKUP(A307,SPY!$A$2:$E$379,5,FALSE),"")</f>
        <v/>
      </c>
      <c r="F307" s="9"/>
    </row>
    <row r="308" spans="1:6" x14ac:dyDescent="0.45">
      <c r="A308" s="10">
        <v>23529</v>
      </c>
      <c r="B308" s="88">
        <v>58219</v>
      </c>
      <c r="C308" s="89">
        <f t="shared" si="25"/>
        <v>2.2379452219869478E-3</v>
      </c>
      <c r="D308" s="9">
        <f t="shared" si="26"/>
        <v>2.753313683616021E-2</v>
      </c>
      <c r="E308" s="85" t="str">
        <f>IFERROR(VLOOKUP(A308,SPY!$A$2:$E$379,5,FALSE),"")</f>
        <v/>
      </c>
      <c r="F308" s="9"/>
    </row>
    <row r="309" spans="1:6" x14ac:dyDescent="0.45">
      <c r="A309" s="10">
        <v>23559</v>
      </c>
      <c r="B309" s="88">
        <v>58412</v>
      </c>
      <c r="C309" s="89">
        <f t="shared" si="25"/>
        <v>3.3150689637404529E-3</v>
      </c>
      <c r="D309" s="9">
        <f t="shared" si="26"/>
        <v>2.8488924886431732E-2</v>
      </c>
      <c r="E309" s="85" t="str">
        <f>IFERROR(VLOOKUP(A309,SPY!$A$2:$E$379,5,FALSE),"")</f>
        <v/>
      </c>
      <c r="F309" s="9"/>
    </row>
    <row r="310" spans="1:6" x14ac:dyDescent="0.45">
      <c r="A310" s="10">
        <v>23590</v>
      </c>
      <c r="B310" s="88">
        <v>58619</v>
      </c>
      <c r="C310" s="89">
        <f t="shared" si="25"/>
        <v>3.543792371430543E-3</v>
      </c>
      <c r="D310" s="9">
        <f t="shared" si="26"/>
        <v>3.0029871727288659E-2</v>
      </c>
      <c r="E310" s="85" t="str">
        <f>IFERROR(VLOOKUP(A310,SPY!$A$2:$E$379,5,FALSE),"")</f>
        <v/>
      </c>
      <c r="F310" s="9"/>
    </row>
    <row r="311" spans="1:6" x14ac:dyDescent="0.45">
      <c r="A311" s="10">
        <v>23621</v>
      </c>
      <c r="B311" s="88">
        <v>58903</v>
      </c>
      <c r="C311" s="89">
        <f t="shared" si="25"/>
        <v>4.8448455279004321E-3</v>
      </c>
      <c r="D311" s="9">
        <f t="shared" si="26"/>
        <v>3.1973790251935919E-2</v>
      </c>
      <c r="E311" s="85" t="str">
        <f>IFERROR(VLOOKUP(A311,SPY!$A$2:$E$379,5,FALSE),"")</f>
        <v/>
      </c>
      <c r="F311" s="9"/>
    </row>
    <row r="312" spans="1:6" x14ac:dyDescent="0.45">
      <c r="A312" s="10">
        <v>23651</v>
      </c>
      <c r="B312" s="88">
        <v>58793</v>
      </c>
      <c r="C312" s="89">
        <f t="shared" si="25"/>
        <v>-1.8674770385209705E-3</v>
      </c>
      <c r="D312" s="9">
        <f t="shared" si="26"/>
        <v>2.6360351238587265E-2</v>
      </c>
      <c r="E312" s="85" t="str">
        <f>IFERROR(VLOOKUP(A312,SPY!$A$2:$E$379,5,FALSE),"")</f>
        <v/>
      </c>
      <c r="F312" s="9"/>
    </row>
    <row r="313" spans="1:6" x14ac:dyDescent="0.45">
      <c r="A313" s="10">
        <v>23682</v>
      </c>
      <c r="B313" s="88">
        <v>59218</v>
      </c>
      <c r="C313" s="89">
        <f t="shared" si="25"/>
        <v>7.228751722143878E-3</v>
      </c>
      <c r="D313" s="9">
        <f t="shared" si="26"/>
        <v>3.4285215265042357E-2</v>
      </c>
      <c r="E313" s="85" t="str">
        <f>IFERROR(VLOOKUP(A313,SPY!$A$2:$E$379,5,FALSE),"")</f>
        <v/>
      </c>
      <c r="F313" s="9"/>
    </row>
    <row r="314" spans="1:6" x14ac:dyDescent="0.45">
      <c r="A314" s="10">
        <v>23712</v>
      </c>
      <c r="B314" s="88">
        <v>59421</v>
      </c>
      <c r="C314" s="89">
        <f t="shared" si="25"/>
        <v>3.42801175318308E-3</v>
      </c>
      <c r="D314" s="9">
        <f t="shared" si="26"/>
        <v>3.5912902494726451E-2</v>
      </c>
      <c r="E314" s="85" t="str">
        <f>IFERROR(VLOOKUP(A314,SPY!$A$2:$E$379,5,FALSE),"")</f>
        <v/>
      </c>
      <c r="F314" s="9"/>
    </row>
    <row r="315" spans="1:6" x14ac:dyDescent="0.45">
      <c r="A315" s="10">
        <v>23743</v>
      </c>
      <c r="B315" s="88">
        <v>59582</v>
      </c>
      <c r="C315" s="89">
        <f t="shared" si="25"/>
        <v>2.709479813533866E-3</v>
      </c>
      <c r="D315" s="9">
        <f t="shared" si="26"/>
        <v>3.6443021900603556E-2</v>
      </c>
      <c r="E315" s="85" t="str">
        <f>IFERROR(VLOOKUP(A315,SPY!$A$2:$E$379,5,FALSE),"")</f>
        <v/>
      </c>
      <c r="F315" s="9"/>
    </row>
    <row r="316" spans="1:6" x14ac:dyDescent="0.45">
      <c r="A316" s="10">
        <v>23774</v>
      </c>
      <c r="B316" s="88">
        <v>59800</v>
      </c>
      <c r="C316" s="89">
        <f t="shared" si="25"/>
        <v>3.6588231345036082E-3</v>
      </c>
      <c r="D316" s="9">
        <f t="shared" si="26"/>
        <v>3.5444046196734469E-2</v>
      </c>
      <c r="E316" s="85" t="str">
        <f>IFERROR(VLOOKUP(A316,SPY!$A$2:$E$379,5,FALSE),"")</f>
        <v/>
      </c>
      <c r="F316" s="9"/>
    </row>
    <row r="317" spans="1:6" x14ac:dyDescent="0.45">
      <c r="A317" s="10">
        <v>23802</v>
      </c>
      <c r="B317" s="88">
        <v>60003</v>
      </c>
      <c r="C317" s="89">
        <f t="shared" si="25"/>
        <v>3.3946488294314126E-3</v>
      </c>
      <c r="D317" s="9">
        <f t="shared" si="26"/>
        <v>3.6374941706824204E-2</v>
      </c>
      <c r="E317" s="85" t="str">
        <f>IFERROR(VLOOKUP(A317,SPY!$A$2:$E$379,5,FALSE),"")</f>
        <v/>
      </c>
      <c r="F317" s="9"/>
    </row>
    <row r="318" spans="1:6" x14ac:dyDescent="0.45">
      <c r="A318" s="10">
        <v>23833</v>
      </c>
      <c r="B318" s="88">
        <v>60259</v>
      </c>
      <c r="C318" s="89">
        <f t="shared" si="25"/>
        <v>4.2664533439995544E-3</v>
      </c>
      <c r="D318" s="9">
        <f t="shared" si="26"/>
        <v>4.0347363696005001E-2</v>
      </c>
      <c r="E318" s="85" t="str">
        <f>IFERROR(VLOOKUP(A318,SPY!$A$2:$E$379,5,FALSE),"")</f>
        <v/>
      </c>
      <c r="F318" s="9"/>
    </row>
    <row r="319" spans="1:6" x14ac:dyDescent="0.45">
      <c r="A319" s="10">
        <v>23863</v>
      </c>
      <c r="B319" s="88">
        <v>60491</v>
      </c>
      <c r="C319" s="89">
        <f t="shared" si="25"/>
        <v>3.8500472958395981E-3</v>
      </c>
      <c r="D319" s="9">
        <f t="shared" si="26"/>
        <v>4.1350341717020456E-2</v>
      </c>
      <c r="E319" s="85" t="str">
        <f>IFERROR(VLOOKUP(A319,SPY!$A$2:$E$379,5,FALSE),"")</f>
        <v/>
      </c>
      <c r="F319" s="9"/>
    </row>
    <row r="320" spans="1:6" x14ac:dyDescent="0.45">
      <c r="A320" s="10">
        <v>23894</v>
      </c>
      <c r="B320" s="88">
        <v>60690</v>
      </c>
      <c r="C320" s="89">
        <f t="shared" si="25"/>
        <v>3.2897455819873578E-3</v>
      </c>
      <c r="D320" s="9">
        <f t="shared" si="26"/>
        <v>4.2443188649753605E-2</v>
      </c>
      <c r="E320" s="85" t="str">
        <f>IFERROR(VLOOKUP(A320,SPY!$A$2:$E$379,5,FALSE),"")</f>
        <v/>
      </c>
      <c r="F320" s="9"/>
    </row>
    <row r="321" spans="1:6" x14ac:dyDescent="0.45">
      <c r="A321" s="10">
        <v>23924</v>
      </c>
      <c r="B321" s="88">
        <v>60965</v>
      </c>
      <c r="C321" s="89">
        <f t="shared" si="25"/>
        <v>4.5312242544075509E-3</v>
      </c>
      <c r="D321" s="9">
        <f t="shared" si="26"/>
        <v>4.3706772580976549E-2</v>
      </c>
      <c r="E321" s="85" t="str">
        <f>IFERROR(VLOOKUP(A321,SPY!$A$2:$E$379,5,FALSE),"")</f>
        <v/>
      </c>
      <c r="F321" s="9"/>
    </row>
    <row r="322" spans="1:6" x14ac:dyDescent="0.45">
      <c r="A322" s="10">
        <v>23955</v>
      </c>
      <c r="B322" s="88">
        <v>61228</v>
      </c>
      <c r="C322" s="89">
        <f t="shared" si="25"/>
        <v>4.3139506274092465E-3</v>
      </c>
      <c r="D322" s="9">
        <f t="shared" si="26"/>
        <v>4.4507753458776111E-2</v>
      </c>
      <c r="E322" s="85" t="str">
        <f>IFERROR(VLOOKUP(A322,SPY!$A$2:$E$379,5,FALSE),"")</f>
        <v/>
      </c>
      <c r="F322" s="9"/>
    </row>
    <row r="323" spans="1:6" x14ac:dyDescent="0.45">
      <c r="A323" s="10">
        <v>23986</v>
      </c>
      <c r="B323" s="88">
        <v>61490</v>
      </c>
      <c r="C323" s="89">
        <f t="shared" si="25"/>
        <v>4.2790879989547115E-3</v>
      </c>
      <c r="D323" s="9">
        <f t="shared" si="26"/>
        <v>4.3919664533215608E-2</v>
      </c>
      <c r="E323" s="85" t="str">
        <f>IFERROR(VLOOKUP(A323,SPY!$A$2:$E$379,5,FALSE),"")</f>
        <v/>
      </c>
      <c r="F323" s="9"/>
    </row>
    <row r="324" spans="1:6" x14ac:dyDescent="0.45">
      <c r="A324" s="10">
        <v>24016</v>
      </c>
      <c r="B324" s="88">
        <v>61719</v>
      </c>
      <c r="C324" s="89">
        <f t="shared" si="25"/>
        <v>3.7241827939502592E-3</v>
      </c>
      <c r="D324" s="9">
        <f t="shared" si="26"/>
        <v>4.9767829503512218E-2</v>
      </c>
      <c r="E324" s="85" t="str">
        <f>IFERROR(VLOOKUP(A324,SPY!$A$2:$E$379,5,FALSE),"")</f>
        <v/>
      </c>
      <c r="F324" s="9"/>
    </row>
    <row r="325" spans="1:6" x14ac:dyDescent="0.45">
      <c r="A325" s="10">
        <v>24047</v>
      </c>
      <c r="B325" s="88">
        <v>61996</v>
      </c>
      <c r="C325" s="89">
        <f t="shared" ref="C325:C388" si="27">B325/B324-1</f>
        <v>4.4880830862457088E-3</v>
      </c>
      <c r="D325" s="9">
        <f t="shared" si="26"/>
        <v>4.691141207065419E-2</v>
      </c>
      <c r="E325" s="85" t="str">
        <f>IFERROR(VLOOKUP(A325,SPY!$A$2:$E$379,5,FALSE),"")</f>
        <v/>
      </c>
      <c r="F325" s="9"/>
    </row>
    <row r="326" spans="1:6" x14ac:dyDescent="0.45">
      <c r="A326" s="10">
        <v>24077</v>
      </c>
      <c r="B326" s="88">
        <v>62322</v>
      </c>
      <c r="C326" s="89">
        <f t="shared" si="27"/>
        <v>5.2584037679850315E-3</v>
      </c>
      <c r="D326" s="9">
        <f t="shared" si="26"/>
        <v>4.8821123845105285E-2</v>
      </c>
      <c r="E326" s="85" t="str">
        <f>IFERROR(VLOOKUP(A326,SPY!$A$2:$E$379,5,FALSE),"")</f>
        <v/>
      </c>
      <c r="F326" s="9"/>
    </row>
    <row r="327" spans="1:6" x14ac:dyDescent="0.45">
      <c r="A327" s="10">
        <v>24108</v>
      </c>
      <c r="B327" s="88">
        <v>62529</v>
      </c>
      <c r="C327" s="89">
        <f t="shared" si="27"/>
        <v>3.3214595167034844E-3</v>
      </c>
      <c r="D327" s="9">
        <f t="shared" si="26"/>
        <v>4.9461246685240434E-2</v>
      </c>
      <c r="E327" s="85" t="str">
        <f>IFERROR(VLOOKUP(A327,SPY!$A$2:$E$379,5,FALSE),"")</f>
        <v/>
      </c>
      <c r="F327" s="9"/>
    </row>
    <row r="328" spans="1:6" x14ac:dyDescent="0.45">
      <c r="A328" s="10">
        <v>24139</v>
      </c>
      <c r="B328" s="88">
        <v>62796</v>
      </c>
      <c r="C328" s="89">
        <f t="shared" si="27"/>
        <v>4.2700187113180466E-3</v>
      </c>
      <c r="D328" s="9">
        <f t="shared" si="26"/>
        <v>5.0100334448160533E-2</v>
      </c>
      <c r="E328" s="85" t="str">
        <f>IFERROR(VLOOKUP(A328,SPY!$A$2:$E$379,5,FALSE),"")</f>
        <v/>
      </c>
      <c r="F328" s="9"/>
    </row>
    <row r="329" spans="1:6" x14ac:dyDescent="0.45">
      <c r="A329" s="10">
        <v>24167</v>
      </c>
      <c r="B329" s="88">
        <v>63192</v>
      </c>
      <c r="C329" s="89">
        <f t="shared" si="27"/>
        <v>6.3061341486718714E-3</v>
      </c>
      <c r="D329" s="9">
        <f t="shared" si="26"/>
        <v>5.3147342632868355E-2</v>
      </c>
      <c r="E329" s="85" t="str">
        <f>IFERROR(VLOOKUP(A329,SPY!$A$2:$E$379,5,FALSE),"")</f>
        <v/>
      </c>
      <c r="F329" s="9"/>
    </row>
    <row r="330" spans="1:6" x14ac:dyDescent="0.45">
      <c r="A330" s="10">
        <v>24198</v>
      </c>
      <c r="B330" s="88">
        <v>63437</v>
      </c>
      <c r="C330" s="89">
        <f t="shared" si="27"/>
        <v>3.877073047221069E-3</v>
      </c>
      <c r="D330" s="9">
        <f t="shared" si="26"/>
        <v>5.2739009940423909E-2</v>
      </c>
      <c r="E330" s="85" t="str">
        <f>IFERROR(VLOOKUP(A330,SPY!$A$2:$E$379,5,FALSE),"")</f>
        <v/>
      </c>
      <c r="F330" s="9"/>
    </row>
    <row r="331" spans="1:6" x14ac:dyDescent="0.45">
      <c r="A331" s="10">
        <v>24228</v>
      </c>
      <c r="B331" s="88">
        <v>63712</v>
      </c>
      <c r="C331" s="89">
        <f t="shared" si="27"/>
        <v>4.3350095370209285E-3</v>
      </c>
      <c r="D331" s="9">
        <f t="shared" si="26"/>
        <v>5.3247590550660417E-2</v>
      </c>
      <c r="E331" s="85" t="str">
        <f>IFERROR(VLOOKUP(A331,SPY!$A$2:$E$379,5,FALSE),"")</f>
        <v/>
      </c>
      <c r="F331" s="9"/>
    </row>
    <row r="332" spans="1:6" x14ac:dyDescent="0.45">
      <c r="A332" s="10">
        <v>24259</v>
      </c>
      <c r="B332" s="88">
        <v>64111</v>
      </c>
      <c r="C332" s="89">
        <f t="shared" si="27"/>
        <v>6.2625565042691012E-3</v>
      </c>
      <c r="D332" s="9">
        <f t="shared" si="26"/>
        <v>5.6368429724831026E-2</v>
      </c>
      <c r="E332" s="85" t="str">
        <f>IFERROR(VLOOKUP(A332,SPY!$A$2:$E$379,5,FALSE),"")</f>
        <v/>
      </c>
      <c r="F332" s="9"/>
    </row>
    <row r="333" spans="1:6" x14ac:dyDescent="0.45">
      <c r="A333" s="10">
        <v>24289</v>
      </c>
      <c r="B333" s="88">
        <v>64301</v>
      </c>
      <c r="C333" s="89">
        <f t="shared" si="27"/>
        <v>2.9636099889254197E-3</v>
      </c>
      <c r="D333" s="9">
        <f t="shared" si="26"/>
        <v>5.471992126630032E-2</v>
      </c>
      <c r="E333" s="85" t="str">
        <f>IFERROR(VLOOKUP(A333,SPY!$A$2:$E$379,5,FALSE),"")</f>
        <v/>
      </c>
      <c r="F333" s="9"/>
    </row>
    <row r="334" spans="1:6" x14ac:dyDescent="0.45">
      <c r="A334" s="10">
        <v>24320</v>
      </c>
      <c r="B334" s="88">
        <v>64507</v>
      </c>
      <c r="C334" s="89">
        <f t="shared" si="27"/>
        <v>3.2036826798960139E-3</v>
      </c>
      <c r="D334" s="9">
        <f t="shared" si="26"/>
        <v>5.3553929574704284E-2</v>
      </c>
      <c r="E334" s="85" t="str">
        <f>IFERROR(VLOOKUP(A334,SPY!$A$2:$E$379,5,FALSE),"")</f>
        <v/>
      </c>
      <c r="F334" s="9"/>
    </row>
    <row r="335" spans="1:6" x14ac:dyDescent="0.45">
      <c r="A335" s="10">
        <v>24351</v>
      </c>
      <c r="B335" s="88">
        <v>64643</v>
      </c>
      <c r="C335" s="89">
        <f t="shared" si="27"/>
        <v>2.1082983242128872E-3</v>
      </c>
      <c r="D335" s="9">
        <f t="shared" si="26"/>
        <v>5.1276630346397845E-2</v>
      </c>
      <c r="E335" s="85" t="str">
        <f>IFERROR(VLOOKUP(A335,SPY!$A$2:$E$379,5,FALSE),"")</f>
        <v/>
      </c>
      <c r="F335" s="9"/>
    </row>
    <row r="336" spans="1:6" x14ac:dyDescent="0.45">
      <c r="A336" s="10">
        <v>24381</v>
      </c>
      <c r="B336" s="88">
        <v>64854</v>
      </c>
      <c r="C336" s="89">
        <f t="shared" si="27"/>
        <v>3.2640811843509532E-3</v>
      </c>
      <c r="D336" s="9">
        <f t="shared" ref="D336:D399" si="28">B336/B324-1</f>
        <v>5.079473095805187E-2</v>
      </c>
      <c r="E336" s="85" t="str">
        <f>IFERROR(VLOOKUP(A336,SPY!$A$2:$E$379,5,FALSE),"")</f>
        <v/>
      </c>
      <c r="F336" s="9"/>
    </row>
    <row r="337" spans="1:6" x14ac:dyDescent="0.45">
      <c r="A337" s="10">
        <v>24412</v>
      </c>
      <c r="B337" s="88">
        <v>65019</v>
      </c>
      <c r="C337" s="89">
        <f t="shared" si="27"/>
        <v>2.5441761495050841E-3</v>
      </c>
      <c r="D337" s="9">
        <f t="shared" si="28"/>
        <v>4.876121040067094E-2</v>
      </c>
      <c r="E337" s="85" t="str">
        <f>IFERROR(VLOOKUP(A337,SPY!$A$2:$E$379,5,FALSE),"")</f>
        <v/>
      </c>
      <c r="F337" s="9"/>
    </row>
    <row r="338" spans="1:6" x14ac:dyDescent="0.45">
      <c r="A338" s="10">
        <v>24442</v>
      </c>
      <c r="B338" s="88">
        <v>65199</v>
      </c>
      <c r="C338" s="89">
        <f t="shared" si="27"/>
        <v>2.7684215383194655E-3</v>
      </c>
      <c r="D338" s="9">
        <f t="shared" si="28"/>
        <v>4.6163473572735203E-2</v>
      </c>
      <c r="E338" s="85" t="str">
        <f>IFERROR(VLOOKUP(A338,SPY!$A$2:$E$379,5,FALSE),"")</f>
        <v/>
      </c>
      <c r="F338" s="9"/>
    </row>
    <row r="339" spans="1:6" x14ac:dyDescent="0.45">
      <c r="A339" s="10">
        <v>24473</v>
      </c>
      <c r="B339" s="88">
        <v>65407</v>
      </c>
      <c r="C339" s="89">
        <f t="shared" si="27"/>
        <v>3.190232979033425E-3</v>
      </c>
      <c r="D339" s="9">
        <f t="shared" si="28"/>
        <v>4.6026643637352205E-2</v>
      </c>
      <c r="E339" s="85" t="str">
        <f>IFERROR(VLOOKUP(A339,SPY!$A$2:$E$379,5,FALSE),"")</f>
        <v/>
      </c>
      <c r="F339" s="9"/>
    </row>
    <row r="340" spans="1:6" x14ac:dyDescent="0.45">
      <c r="A340" s="10">
        <v>24504</v>
      </c>
      <c r="B340" s="88">
        <v>65429</v>
      </c>
      <c r="C340" s="89">
        <f t="shared" si="27"/>
        <v>3.3635543596255424E-4</v>
      </c>
      <c r="D340" s="9">
        <f t="shared" si="28"/>
        <v>4.192942225619456E-2</v>
      </c>
      <c r="E340" s="85" t="str">
        <f>IFERROR(VLOOKUP(A340,SPY!$A$2:$E$379,5,FALSE),"")</f>
        <v/>
      </c>
      <c r="F340" s="9"/>
    </row>
    <row r="341" spans="1:6" x14ac:dyDescent="0.45">
      <c r="A341" s="10">
        <v>24532</v>
      </c>
      <c r="B341" s="88">
        <v>65530</v>
      </c>
      <c r="C341" s="89">
        <f t="shared" si="27"/>
        <v>1.5436580109737807E-3</v>
      </c>
      <c r="D341" s="9">
        <f t="shared" si="28"/>
        <v>3.6998354222053331E-2</v>
      </c>
      <c r="E341" s="85" t="str">
        <f>IFERROR(VLOOKUP(A341,SPY!$A$2:$E$379,5,FALSE),"")</f>
        <v/>
      </c>
      <c r="F341" s="9"/>
    </row>
    <row r="342" spans="1:6" x14ac:dyDescent="0.45">
      <c r="A342" s="10">
        <v>24563</v>
      </c>
      <c r="B342" s="88">
        <v>65466</v>
      </c>
      <c r="C342" s="89">
        <f t="shared" si="27"/>
        <v>-9.7665191515339256E-4</v>
      </c>
      <c r="D342" s="9">
        <f t="shared" si="28"/>
        <v>3.198448854769298E-2</v>
      </c>
      <c r="E342" s="85" t="str">
        <f>IFERROR(VLOOKUP(A342,SPY!$A$2:$E$379,5,FALSE),"")</f>
        <v/>
      </c>
      <c r="F342" s="9"/>
    </row>
    <row r="343" spans="1:6" x14ac:dyDescent="0.45">
      <c r="A343" s="10">
        <v>24593</v>
      </c>
      <c r="B343" s="88">
        <v>65620</v>
      </c>
      <c r="C343" s="89">
        <f t="shared" si="27"/>
        <v>2.3523661137079266E-3</v>
      </c>
      <c r="D343" s="9">
        <f t="shared" si="28"/>
        <v>2.9947262682069375E-2</v>
      </c>
      <c r="E343" s="85" t="str">
        <f>IFERROR(VLOOKUP(A343,SPY!$A$2:$E$379,5,FALSE),"")</f>
        <v/>
      </c>
      <c r="F343" s="9"/>
    </row>
    <row r="344" spans="1:6" x14ac:dyDescent="0.45">
      <c r="A344" s="10">
        <v>24624</v>
      </c>
      <c r="B344" s="88">
        <v>65750</v>
      </c>
      <c r="C344" s="89">
        <f t="shared" si="27"/>
        <v>1.981103322157951E-3</v>
      </c>
      <c r="D344" s="9">
        <f t="shared" si="28"/>
        <v>2.5565035641309519E-2</v>
      </c>
      <c r="E344" s="85" t="str">
        <f>IFERROR(VLOOKUP(A344,SPY!$A$2:$E$379,5,FALSE),"")</f>
        <v/>
      </c>
      <c r="F344" s="9"/>
    </row>
    <row r="345" spans="1:6" x14ac:dyDescent="0.45">
      <c r="A345" s="10">
        <v>24654</v>
      </c>
      <c r="B345" s="88">
        <v>65888</v>
      </c>
      <c r="C345" s="89">
        <f t="shared" si="27"/>
        <v>2.0988593155892854E-3</v>
      </c>
      <c r="D345" s="9">
        <f t="shared" si="28"/>
        <v>2.4680798121335501E-2</v>
      </c>
      <c r="E345" s="85" t="str">
        <f>IFERROR(VLOOKUP(A345,SPY!$A$2:$E$379,5,FALSE),"")</f>
        <v/>
      </c>
      <c r="F345" s="9"/>
    </row>
    <row r="346" spans="1:6" x14ac:dyDescent="0.45">
      <c r="A346" s="10">
        <v>24685</v>
      </c>
      <c r="B346" s="88">
        <v>66143</v>
      </c>
      <c r="C346" s="89">
        <f t="shared" si="27"/>
        <v>3.8702039825158074E-3</v>
      </c>
      <c r="D346" s="9">
        <f t="shared" si="28"/>
        <v>2.5361588664795987E-2</v>
      </c>
      <c r="E346" s="85" t="str">
        <f>IFERROR(VLOOKUP(A346,SPY!$A$2:$E$379,5,FALSE),"")</f>
        <v/>
      </c>
      <c r="F346" s="9"/>
    </row>
    <row r="347" spans="1:6" x14ac:dyDescent="0.45">
      <c r="A347" s="10">
        <v>24716</v>
      </c>
      <c r="B347" s="88">
        <v>66164</v>
      </c>
      <c r="C347" s="89">
        <f t="shared" si="27"/>
        <v>3.1749391469992894E-4</v>
      </c>
      <c r="D347" s="9">
        <f t="shared" si="28"/>
        <v>2.3529229769657878E-2</v>
      </c>
      <c r="E347" s="85" t="str">
        <f>IFERROR(VLOOKUP(A347,SPY!$A$2:$E$379,5,FALSE),"")</f>
        <v/>
      </c>
      <c r="F347" s="9"/>
    </row>
    <row r="348" spans="1:6" x14ac:dyDescent="0.45">
      <c r="A348" s="10">
        <v>24746</v>
      </c>
      <c r="B348" s="88">
        <v>66225</v>
      </c>
      <c r="C348" s="89">
        <f t="shared" si="27"/>
        <v>9.2195151441876178E-4</v>
      </c>
      <c r="D348" s="9">
        <f t="shared" si="28"/>
        <v>2.1139790914978196E-2</v>
      </c>
      <c r="E348" s="85" t="str">
        <f>IFERROR(VLOOKUP(A348,SPY!$A$2:$E$379,5,FALSE),"")</f>
        <v/>
      </c>
      <c r="F348" s="9"/>
    </row>
    <row r="349" spans="1:6" x14ac:dyDescent="0.45">
      <c r="A349" s="10">
        <v>24777</v>
      </c>
      <c r="B349" s="88">
        <v>66703</v>
      </c>
      <c r="C349" s="89">
        <f t="shared" si="27"/>
        <v>7.2178180445450213E-3</v>
      </c>
      <c r="D349" s="9">
        <f t="shared" si="28"/>
        <v>2.5900121502945295E-2</v>
      </c>
      <c r="E349" s="85" t="str">
        <f>IFERROR(VLOOKUP(A349,SPY!$A$2:$E$379,5,FALSE),"")</f>
        <v/>
      </c>
      <c r="F349" s="9"/>
    </row>
    <row r="350" spans="1:6" x14ac:dyDescent="0.45">
      <c r="A350" s="10">
        <v>24807</v>
      </c>
      <c r="B350" s="88">
        <v>66900</v>
      </c>
      <c r="C350" s="89">
        <f t="shared" si="27"/>
        <v>2.9533904022307489E-3</v>
      </c>
      <c r="D350" s="9">
        <f t="shared" si="28"/>
        <v>2.6089357198729957E-2</v>
      </c>
      <c r="E350" s="85" t="str">
        <f>IFERROR(VLOOKUP(A350,SPY!$A$2:$E$379,5,FALSE),"")</f>
        <v/>
      </c>
      <c r="F350" s="9"/>
    </row>
    <row r="351" spans="1:6" x14ac:dyDescent="0.45">
      <c r="A351" s="10">
        <v>24838</v>
      </c>
      <c r="B351" s="88">
        <v>66804</v>
      </c>
      <c r="C351" s="89">
        <f t="shared" si="27"/>
        <v>-1.4349775784753271E-3</v>
      </c>
      <c r="D351" s="9">
        <f t="shared" si="28"/>
        <v>2.1358570183619419E-2</v>
      </c>
      <c r="E351" s="85" t="str">
        <f>IFERROR(VLOOKUP(A351,SPY!$A$2:$E$379,5,FALSE),"")</f>
        <v/>
      </c>
      <c r="F351" s="9"/>
    </row>
    <row r="352" spans="1:6" x14ac:dyDescent="0.45">
      <c r="A352" s="10">
        <v>24869</v>
      </c>
      <c r="B352" s="88">
        <v>67215</v>
      </c>
      <c r="C352" s="89">
        <f t="shared" si="27"/>
        <v>6.1523262080114272E-3</v>
      </c>
      <c r="D352" s="9">
        <f t="shared" si="28"/>
        <v>2.7296764431673948E-2</v>
      </c>
      <c r="E352" s="85" t="str">
        <f>IFERROR(VLOOKUP(A352,SPY!$A$2:$E$379,5,FALSE),"")</f>
        <v/>
      </c>
      <c r="F352" s="9"/>
    </row>
    <row r="353" spans="1:6" x14ac:dyDescent="0.45">
      <c r="A353" s="10">
        <v>24898</v>
      </c>
      <c r="B353" s="88">
        <v>67295</v>
      </c>
      <c r="C353" s="89">
        <f t="shared" si="27"/>
        <v>1.1902105184855571E-3</v>
      </c>
      <c r="D353" s="9">
        <f t="shared" si="28"/>
        <v>2.6934228597588872E-2</v>
      </c>
      <c r="E353" s="85" t="str">
        <f>IFERROR(VLOOKUP(A353,SPY!$A$2:$E$379,5,FALSE),"")</f>
        <v/>
      </c>
      <c r="F353" s="9"/>
    </row>
    <row r="354" spans="1:6" x14ac:dyDescent="0.45">
      <c r="A354" s="10">
        <v>24929</v>
      </c>
      <c r="B354" s="88">
        <v>67556</v>
      </c>
      <c r="C354" s="89">
        <f t="shared" si="27"/>
        <v>3.8784456497511499E-3</v>
      </c>
      <c r="D354" s="9">
        <f t="shared" si="28"/>
        <v>3.1924968686035449E-2</v>
      </c>
      <c r="E354" s="85" t="str">
        <f>IFERROR(VLOOKUP(A354,SPY!$A$2:$E$379,5,FALSE),"")</f>
        <v/>
      </c>
      <c r="F354" s="9"/>
    </row>
    <row r="355" spans="1:6" x14ac:dyDescent="0.45">
      <c r="A355" s="10">
        <v>24959</v>
      </c>
      <c r="B355" s="88">
        <v>67652</v>
      </c>
      <c r="C355" s="89">
        <f t="shared" si="27"/>
        <v>1.4210432826100572E-3</v>
      </c>
      <c r="D355" s="9">
        <f t="shared" si="28"/>
        <v>3.0966168850960152E-2</v>
      </c>
      <c r="E355" s="85" t="str">
        <f>IFERROR(VLOOKUP(A355,SPY!$A$2:$E$379,5,FALSE),"")</f>
        <v/>
      </c>
      <c r="F355" s="9"/>
    </row>
    <row r="356" spans="1:6" x14ac:dyDescent="0.45">
      <c r="A356" s="10">
        <v>24990</v>
      </c>
      <c r="B356" s="88">
        <v>67905</v>
      </c>
      <c r="C356" s="89">
        <f t="shared" si="27"/>
        <v>3.7397268373440262E-3</v>
      </c>
      <c r="D356" s="9">
        <f t="shared" si="28"/>
        <v>3.2775665399239484E-2</v>
      </c>
      <c r="E356" s="85" t="str">
        <f>IFERROR(VLOOKUP(A356,SPY!$A$2:$E$379,5,FALSE),"")</f>
        <v/>
      </c>
      <c r="F356" s="9"/>
    </row>
    <row r="357" spans="1:6" x14ac:dyDescent="0.45">
      <c r="A357" s="10">
        <v>25020</v>
      </c>
      <c r="B357" s="88">
        <v>68126</v>
      </c>
      <c r="C357" s="89">
        <f t="shared" si="27"/>
        <v>3.2545467933142724E-3</v>
      </c>
      <c r="D357" s="9">
        <f t="shared" si="28"/>
        <v>3.3966731423020979E-2</v>
      </c>
      <c r="E357" s="85" t="str">
        <f>IFERROR(VLOOKUP(A357,SPY!$A$2:$E$379,5,FALSE),"")</f>
        <v/>
      </c>
      <c r="F357" s="9"/>
    </row>
    <row r="358" spans="1:6" x14ac:dyDescent="0.45">
      <c r="A358" s="10">
        <v>25051</v>
      </c>
      <c r="B358" s="88">
        <v>68330</v>
      </c>
      <c r="C358" s="89">
        <f t="shared" si="27"/>
        <v>2.9944514575932502E-3</v>
      </c>
      <c r="D358" s="9">
        <f t="shared" si="28"/>
        <v>3.3064723402325358E-2</v>
      </c>
      <c r="E358" s="85" t="str">
        <f>IFERROR(VLOOKUP(A358,SPY!$A$2:$E$379,5,FALSE),"")</f>
        <v/>
      </c>
      <c r="F358" s="9"/>
    </row>
    <row r="359" spans="1:6" x14ac:dyDescent="0.45">
      <c r="A359" s="10">
        <v>25082</v>
      </c>
      <c r="B359" s="88">
        <v>68484</v>
      </c>
      <c r="C359" s="89">
        <f t="shared" si="27"/>
        <v>2.2537684765111532E-3</v>
      </c>
      <c r="D359" s="9">
        <f t="shared" si="28"/>
        <v>3.506438546641677E-2</v>
      </c>
      <c r="E359" s="85" t="str">
        <f>IFERROR(VLOOKUP(A359,SPY!$A$2:$E$379,5,FALSE),"")</f>
        <v/>
      </c>
      <c r="F359" s="9"/>
    </row>
    <row r="360" spans="1:6" x14ac:dyDescent="0.45">
      <c r="A360" s="10">
        <v>25112</v>
      </c>
      <c r="B360" s="88">
        <v>68721</v>
      </c>
      <c r="C360" s="89">
        <f t="shared" si="27"/>
        <v>3.4606623444892737E-3</v>
      </c>
      <c r="D360" s="9">
        <f t="shared" si="28"/>
        <v>3.7689694224235515E-2</v>
      </c>
      <c r="E360" s="85" t="str">
        <f>IFERROR(VLOOKUP(A360,SPY!$A$2:$E$379,5,FALSE),"")</f>
        <v/>
      </c>
      <c r="F360" s="9"/>
    </row>
    <row r="361" spans="1:6" x14ac:dyDescent="0.45">
      <c r="A361" s="10">
        <v>25143</v>
      </c>
      <c r="B361" s="88">
        <v>68984</v>
      </c>
      <c r="C361" s="89">
        <f t="shared" si="27"/>
        <v>3.827068872688022E-3</v>
      </c>
      <c r="D361" s="9">
        <f t="shared" si="28"/>
        <v>3.4196362982174655E-2</v>
      </c>
      <c r="E361" s="85" t="str">
        <f>IFERROR(VLOOKUP(A361,SPY!$A$2:$E$379,5,FALSE),"")</f>
        <v/>
      </c>
      <c r="F361" s="9"/>
    </row>
    <row r="362" spans="1:6" x14ac:dyDescent="0.45">
      <c r="A362" s="10">
        <v>25173</v>
      </c>
      <c r="B362" s="88">
        <v>69248</v>
      </c>
      <c r="C362" s="89">
        <f t="shared" si="27"/>
        <v>3.8269743708685411E-3</v>
      </c>
      <c r="D362" s="9">
        <f t="shared" si="28"/>
        <v>3.5097159940209233E-2</v>
      </c>
      <c r="E362" s="85" t="str">
        <f>IFERROR(VLOOKUP(A362,SPY!$A$2:$E$379,5,FALSE),"")</f>
        <v/>
      </c>
      <c r="F362" s="9"/>
    </row>
    <row r="363" spans="1:6" x14ac:dyDescent="0.45">
      <c r="A363" s="10">
        <v>25204</v>
      </c>
      <c r="B363" s="88">
        <v>69439</v>
      </c>
      <c r="C363" s="89">
        <f t="shared" si="27"/>
        <v>2.7582024029575436E-3</v>
      </c>
      <c r="D363" s="9">
        <f t="shared" si="28"/>
        <v>3.9443745883479986E-2</v>
      </c>
      <c r="E363" s="85" t="str">
        <f>IFERROR(VLOOKUP(A363,SPY!$A$2:$E$379,5,FALSE),"")</f>
        <v/>
      </c>
      <c r="F363" s="9"/>
    </row>
    <row r="364" spans="1:6" x14ac:dyDescent="0.45">
      <c r="A364" s="10">
        <v>25235</v>
      </c>
      <c r="B364" s="88">
        <v>69699</v>
      </c>
      <c r="C364" s="89">
        <f t="shared" si="27"/>
        <v>3.7442935526146304E-3</v>
      </c>
      <c r="D364" s="9">
        <f t="shared" si="28"/>
        <v>3.6956036598973396E-2</v>
      </c>
      <c r="E364" s="85" t="str">
        <f>IFERROR(VLOOKUP(A364,SPY!$A$2:$E$379,5,FALSE),"")</f>
        <v/>
      </c>
      <c r="F364" s="9"/>
    </row>
    <row r="365" spans="1:6" x14ac:dyDescent="0.45">
      <c r="A365" s="10">
        <v>25263</v>
      </c>
      <c r="B365" s="88">
        <v>69905</v>
      </c>
      <c r="C365" s="89">
        <f t="shared" si="27"/>
        <v>2.9555660769882142E-3</v>
      </c>
      <c r="D365" s="9">
        <f t="shared" si="28"/>
        <v>3.8784456497511055E-2</v>
      </c>
      <c r="E365" s="85" t="str">
        <f>IFERROR(VLOOKUP(A365,SPY!$A$2:$E$379,5,FALSE),"")</f>
        <v/>
      </c>
      <c r="F365" s="9"/>
    </row>
    <row r="366" spans="1:6" x14ac:dyDescent="0.45">
      <c r="A366" s="10">
        <v>25294</v>
      </c>
      <c r="B366" s="88">
        <v>70072</v>
      </c>
      <c r="C366" s="89">
        <f t="shared" si="27"/>
        <v>2.3889564408841046E-3</v>
      </c>
      <c r="D366" s="9">
        <f t="shared" si="28"/>
        <v>3.7243176031736658E-2</v>
      </c>
      <c r="E366" s="85" t="str">
        <f>IFERROR(VLOOKUP(A366,SPY!$A$2:$E$379,5,FALSE),"")</f>
        <v/>
      </c>
      <c r="F366" s="9"/>
    </row>
    <row r="367" spans="1:6" x14ac:dyDescent="0.45">
      <c r="A367" s="10">
        <v>25324</v>
      </c>
      <c r="B367" s="88">
        <v>70328</v>
      </c>
      <c r="C367" s="89">
        <f t="shared" si="27"/>
        <v>3.6533850896220965E-3</v>
      </c>
      <c r="D367" s="9">
        <f t="shared" si="28"/>
        <v>3.9555371607639112E-2</v>
      </c>
      <c r="E367" s="85" t="str">
        <f>IFERROR(VLOOKUP(A367,SPY!$A$2:$E$379,5,FALSE),"")</f>
        <v/>
      </c>
      <c r="F367" s="9"/>
    </row>
    <row r="368" spans="1:6" x14ac:dyDescent="0.45">
      <c r="A368" s="10">
        <v>25355</v>
      </c>
      <c r="B368" s="88">
        <v>70636</v>
      </c>
      <c r="C368" s="89">
        <f t="shared" si="27"/>
        <v>4.3794790126265859E-3</v>
      </c>
      <c r="D368" s="9">
        <f t="shared" si="28"/>
        <v>4.0217951549959441E-2</v>
      </c>
      <c r="E368" s="85" t="str">
        <f>IFERROR(VLOOKUP(A368,SPY!$A$2:$E$379,5,FALSE),"")</f>
        <v/>
      </c>
      <c r="F368" s="9"/>
    </row>
    <row r="369" spans="1:6" x14ac:dyDescent="0.45">
      <c r="A369" s="10">
        <v>25385</v>
      </c>
      <c r="B369" s="88">
        <v>70729</v>
      </c>
      <c r="C369" s="89">
        <f t="shared" si="27"/>
        <v>1.3166090945126996E-3</v>
      </c>
      <c r="D369" s="9">
        <f t="shared" si="28"/>
        <v>3.8208613451545581E-2</v>
      </c>
      <c r="E369" s="85" t="str">
        <f>IFERROR(VLOOKUP(A369,SPY!$A$2:$E$379,5,FALSE),"")</f>
        <v/>
      </c>
      <c r="F369" s="9"/>
    </row>
    <row r="370" spans="1:6" x14ac:dyDescent="0.45">
      <c r="A370" s="10">
        <v>25416</v>
      </c>
      <c r="B370" s="88">
        <v>71008</v>
      </c>
      <c r="C370" s="89">
        <f t="shared" si="27"/>
        <v>3.944633742877679E-3</v>
      </c>
      <c r="D370" s="9">
        <f t="shared" si="28"/>
        <v>3.9192155714912857E-2</v>
      </c>
      <c r="E370" s="85" t="str">
        <f>IFERROR(VLOOKUP(A370,SPY!$A$2:$E$379,5,FALSE),"")</f>
        <v/>
      </c>
      <c r="F370" s="9"/>
    </row>
    <row r="371" spans="1:6" x14ac:dyDescent="0.45">
      <c r="A371" s="10">
        <v>25447</v>
      </c>
      <c r="B371" s="88">
        <v>70914</v>
      </c>
      <c r="C371" s="89">
        <f t="shared" si="27"/>
        <v>-1.3237945020279085E-3</v>
      </c>
      <c r="D371" s="9">
        <f t="shared" si="28"/>
        <v>3.5482740494130027E-2</v>
      </c>
      <c r="E371" s="85" t="str">
        <f>IFERROR(VLOOKUP(A371,SPY!$A$2:$E$379,5,FALSE),"")</f>
        <v/>
      </c>
      <c r="F371" s="9"/>
    </row>
    <row r="372" spans="1:6" x14ac:dyDescent="0.45">
      <c r="A372" s="10">
        <v>25477</v>
      </c>
      <c r="B372" s="88">
        <v>71121</v>
      </c>
      <c r="C372" s="89">
        <f t="shared" si="27"/>
        <v>2.9190286826297207E-3</v>
      </c>
      <c r="D372" s="9">
        <f t="shared" si="28"/>
        <v>3.4923822412363137E-2</v>
      </c>
      <c r="E372" s="85" t="str">
        <f>IFERROR(VLOOKUP(A372,SPY!$A$2:$E$379,5,FALSE),"")</f>
        <v/>
      </c>
      <c r="F372" s="9"/>
    </row>
    <row r="373" spans="1:6" x14ac:dyDescent="0.45">
      <c r="A373" s="10">
        <v>25508</v>
      </c>
      <c r="B373" s="88">
        <v>71086</v>
      </c>
      <c r="C373" s="89">
        <f t="shared" si="27"/>
        <v>-4.921190646925977E-4</v>
      </c>
      <c r="D373" s="9">
        <f t="shared" si="28"/>
        <v>3.0470833816537146E-2</v>
      </c>
      <c r="E373" s="85" t="str">
        <f>IFERROR(VLOOKUP(A373,SPY!$A$2:$E$379,5,FALSE),"")</f>
        <v/>
      </c>
      <c r="F373" s="9"/>
    </row>
    <row r="374" spans="1:6" x14ac:dyDescent="0.45">
      <c r="A374" s="10">
        <v>25538</v>
      </c>
      <c r="B374" s="88">
        <v>71241</v>
      </c>
      <c r="C374" s="89">
        <f t="shared" si="27"/>
        <v>2.1804574740456051E-3</v>
      </c>
      <c r="D374" s="9">
        <f t="shared" si="28"/>
        <v>2.878061460258774E-2</v>
      </c>
      <c r="E374" s="85" t="str">
        <f>IFERROR(VLOOKUP(A374,SPY!$A$2:$E$379,5,FALSE),"")</f>
        <v/>
      </c>
      <c r="F374" s="9"/>
    </row>
    <row r="375" spans="1:6" x14ac:dyDescent="0.45">
      <c r="A375" s="10">
        <v>25569</v>
      </c>
      <c r="B375" s="88">
        <v>71176</v>
      </c>
      <c r="C375" s="89">
        <f t="shared" si="27"/>
        <v>-9.1239595176939581E-4</v>
      </c>
      <c r="D375" s="9">
        <f t="shared" si="28"/>
        <v>2.5014761157274634E-2</v>
      </c>
      <c r="E375" s="85" t="str">
        <f>IFERROR(VLOOKUP(A375,SPY!$A$2:$E$379,5,FALSE),"")</f>
        <v/>
      </c>
      <c r="F375" s="9"/>
    </row>
    <row r="376" spans="1:6" x14ac:dyDescent="0.45">
      <c r="A376" s="10">
        <v>25600</v>
      </c>
      <c r="B376" s="88">
        <v>71305</v>
      </c>
      <c r="C376" s="89">
        <f t="shared" si="27"/>
        <v>1.8124086770821002E-3</v>
      </c>
      <c r="D376" s="9">
        <f t="shared" si="28"/>
        <v>2.3041937473995411E-2</v>
      </c>
      <c r="E376" s="85" t="str">
        <f>IFERROR(VLOOKUP(A376,SPY!$A$2:$E$379,5,FALSE),"")</f>
        <v/>
      </c>
      <c r="F376" s="9"/>
    </row>
    <row r="377" spans="1:6" x14ac:dyDescent="0.45">
      <c r="A377" s="10">
        <v>25628</v>
      </c>
      <c r="B377" s="88">
        <v>71451</v>
      </c>
      <c r="C377" s="89">
        <f t="shared" si="27"/>
        <v>2.0475422480892291E-3</v>
      </c>
      <c r="D377" s="9">
        <f t="shared" si="28"/>
        <v>2.2115728488663278E-2</v>
      </c>
      <c r="E377" s="85" t="str">
        <f>IFERROR(VLOOKUP(A377,SPY!$A$2:$E$379,5,FALSE),"")</f>
        <v/>
      </c>
      <c r="F377" s="9"/>
    </row>
    <row r="378" spans="1:6" x14ac:dyDescent="0.45">
      <c r="A378" s="10">
        <v>25659</v>
      </c>
      <c r="B378" s="88">
        <v>71348</v>
      </c>
      <c r="C378" s="89">
        <f t="shared" si="27"/>
        <v>-1.4415473541308232E-3</v>
      </c>
      <c r="D378" s="9">
        <f t="shared" si="28"/>
        <v>1.8209841306085162E-2</v>
      </c>
      <c r="E378" s="85" t="str">
        <f>IFERROR(VLOOKUP(A378,SPY!$A$2:$E$379,5,FALSE),"")</f>
        <v/>
      </c>
      <c r="F378" s="9"/>
    </row>
    <row r="379" spans="1:6" x14ac:dyDescent="0.45">
      <c r="A379" s="10">
        <v>25689</v>
      </c>
      <c r="B379" s="88">
        <v>71124</v>
      </c>
      <c r="C379" s="89">
        <f t="shared" si="27"/>
        <v>-3.1395414027022284E-3</v>
      </c>
      <c r="D379" s="9">
        <f t="shared" si="28"/>
        <v>1.1318393811853067E-2</v>
      </c>
      <c r="E379" s="85" t="str">
        <f>IFERROR(VLOOKUP(A379,SPY!$A$2:$E$379,5,FALSE),"")</f>
        <v/>
      </c>
      <c r="F379" s="9"/>
    </row>
    <row r="380" spans="1:6" x14ac:dyDescent="0.45">
      <c r="A380" s="10">
        <v>25720</v>
      </c>
      <c r="B380" s="88">
        <v>71029</v>
      </c>
      <c r="C380" s="89">
        <f t="shared" si="27"/>
        <v>-1.3356954052078374E-3</v>
      </c>
      <c r="D380" s="9">
        <f t="shared" si="28"/>
        <v>5.5637352058439671E-3</v>
      </c>
      <c r="E380" s="85" t="str">
        <f>IFERROR(VLOOKUP(A380,SPY!$A$2:$E$379,5,FALSE),"")</f>
        <v/>
      </c>
      <c r="F380" s="9"/>
    </row>
    <row r="381" spans="1:6" x14ac:dyDescent="0.45">
      <c r="A381" s="10">
        <v>25750</v>
      </c>
      <c r="B381" s="88">
        <v>71053</v>
      </c>
      <c r="C381" s="89">
        <f t="shared" si="27"/>
        <v>3.3789015754126517E-4</v>
      </c>
      <c r="D381" s="9">
        <f t="shared" si="28"/>
        <v>4.580864991728939E-3</v>
      </c>
      <c r="E381" s="85" t="str">
        <f>IFERROR(VLOOKUP(A381,SPY!$A$2:$E$379,5,FALSE),"")</f>
        <v/>
      </c>
      <c r="F381" s="9"/>
    </row>
    <row r="382" spans="1:6" x14ac:dyDescent="0.45">
      <c r="A382" s="10">
        <v>25781</v>
      </c>
      <c r="B382" s="88">
        <v>70937</v>
      </c>
      <c r="C382" s="89">
        <f t="shared" si="27"/>
        <v>-1.6325841273415742E-3</v>
      </c>
      <c r="D382" s="9">
        <f t="shared" si="28"/>
        <v>-9.9988733663813889E-4</v>
      </c>
      <c r="E382" s="85" t="str">
        <f>IFERROR(VLOOKUP(A382,SPY!$A$2:$E$379,5,FALSE),"")</f>
        <v/>
      </c>
      <c r="F382" s="9"/>
    </row>
    <row r="383" spans="1:6" x14ac:dyDescent="0.45">
      <c r="A383" s="10">
        <v>25812</v>
      </c>
      <c r="B383" s="88">
        <v>70944</v>
      </c>
      <c r="C383" s="89">
        <f t="shared" si="27"/>
        <v>9.8679109632460182E-5</v>
      </c>
      <c r="D383" s="9">
        <f t="shared" si="28"/>
        <v>4.2304763516365362E-4</v>
      </c>
      <c r="E383" s="85" t="str">
        <f>IFERROR(VLOOKUP(A383,SPY!$A$2:$E$379,5,FALSE),"")</f>
        <v/>
      </c>
      <c r="F383" s="9"/>
    </row>
    <row r="384" spans="1:6" x14ac:dyDescent="0.45">
      <c r="A384" s="10">
        <v>25842</v>
      </c>
      <c r="B384" s="88">
        <v>70521</v>
      </c>
      <c r="C384" s="89">
        <f t="shared" si="27"/>
        <v>-5.9624492557510678E-3</v>
      </c>
      <c r="D384" s="9">
        <f t="shared" si="28"/>
        <v>-8.436326823301088E-3</v>
      </c>
      <c r="E384" s="85" t="str">
        <f>IFERROR(VLOOKUP(A384,SPY!$A$2:$E$379,5,FALSE),"")</f>
        <v/>
      </c>
      <c r="F384" s="9"/>
    </row>
    <row r="385" spans="1:6" x14ac:dyDescent="0.45">
      <c r="A385" s="10">
        <v>25873</v>
      </c>
      <c r="B385" s="88">
        <v>70409</v>
      </c>
      <c r="C385" s="89">
        <f t="shared" si="27"/>
        <v>-1.5881794075524036E-3</v>
      </c>
      <c r="D385" s="9">
        <f t="shared" si="28"/>
        <v>-9.523675547927879E-3</v>
      </c>
      <c r="E385" s="85" t="str">
        <f>IFERROR(VLOOKUP(A385,SPY!$A$2:$E$379,5,FALSE),"")</f>
        <v/>
      </c>
      <c r="F385" s="9"/>
    </row>
    <row r="386" spans="1:6" x14ac:dyDescent="0.45">
      <c r="A386" s="10">
        <v>25903</v>
      </c>
      <c r="B386" s="88">
        <v>70792</v>
      </c>
      <c r="C386" s="89">
        <f t="shared" si="27"/>
        <v>5.4396454998650867E-3</v>
      </c>
      <c r="D386" s="9">
        <f t="shared" si="28"/>
        <v>-6.3025504976067515E-3</v>
      </c>
      <c r="E386" s="85" t="str">
        <f>IFERROR(VLOOKUP(A386,SPY!$A$2:$E$379,5,FALSE),"")</f>
        <v/>
      </c>
      <c r="F386" s="9"/>
    </row>
    <row r="387" spans="1:6" x14ac:dyDescent="0.45">
      <c r="A387" s="10">
        <v>25934</v>
      </c>
      <c r="B387" s="88">
        <v>70865</v>
      </c>
      <c r="C387" s="89">
        <f t="shared" si="27"/>
        <v>1.0311899649677603E-3</v>
      </c>
      <c r="D387" s="9">
        <f t="shared" si="28"/>
        <v>-4.3694503765314696E-3</v>
      </c>
      <c r="E387" s="85" t="str">
        <f>IFERROR(VLOOKUP(A387,SPY!$A$2:$E$379,5,FALSE),"")</f>
        <v/>
      </c>
      <c r="F387" s="9"/>
    </row>
    <row r="388" spans="1:6" x14ac:dyDescent="0.45">
      <c r="A388" s="10">
        <v>25965</v>
      </c>
      <c r="B388" s="88">
        <v>70807</v>
      </c>
      <c r="C388" s="89">
        <f t="shared" si="27"/>
        <v>-8.1845763070631516E-4</v>
      </c>
      <c r="D388" s="9">
        <f t="shared" si="28"/>
        <v>-6.984082462660357E-3</v>
      </c>
      <c r="E388" s="85" t="str">
        <f>IFERROR(VLOOKUP(A388,SPY!$A$2:$E$379,5,FALSE),"")</f>
        <v/>
      </c>
      <c r="F388" s="9"/>
    </row>
    <row r="389" spans="1:6" x14ac:dyDescent="0.45">
      <c r="A389" s="10">
        <v>25993</v>
      </c>
      <c r="B389" s="88">
        <v>70860</v>
      </c>
      <c r="C389" s="89">
        <f t="shared" ref="C389:C452" si="29">B389/B388-1</f>
        <v>7.4851356504290756E-4</v>
      </c>
      <c r="D389" s="9">
        <f t="shared" si="28"/>
        <v>-8.2714027795272038E-3</v>
      </c>
      <c r="E389" s="85" t="str">
        <f>IFERROR(VLOOKUP(A389,SPY!$A$2:$E$379,5,FALSE),"")</f>
        <v/>
      </c>
      <c r="F389" s="9"/>
    </row>
    <row r="390" spans="1:6" x14ac:dyDescent="0.45">
      <c r="A390" s="10">
        <v>26024</v>
      </c>
      <c r="B390" s="88">
        <v>71036</v>
      </c>
      <c r="C390" s="89">
        <f t="shared" si="29"/>
        <v>2.4837708156928429E-3</v>
      </c>
      <c r="D390" s="9">
        <f t="shared" si="28"/>
        <v>-4.3729326680496117E-3</v>
      </c>
      <c r="E390" s="85" t="str">
        <f>IFERROR(VLOOKUP(A390,SPY!$A$2:$E$379,5,FALSE),"")</f>
        <v/>
      </c>
      <c r="F390" s="9"/>
    </row>
    <row r="391" spans="1:6" x14ac:dyDescent="0.45">
      <c r="A391" s="10">
        <v>26054</v>
      </c>
      <c r="B391" s="88">
        <v>71247</v>
      </c>
      <c r="C391" s="89">
        <f t="shared" si="29"/>
        <v>2.9703249056816095E-3</v>
      </c>
      <c r="D391" s="9">
        <f t="shared" si="28"/>
        <v>1.7293740509531919E-3</v>
      </c>
      <c r="E391" s="85" t="str">
        <f>IFERROR(VLOOKUP(A391,SPY!$A$2:$E$379,5,FALSE),"")</f>
        <v/>
      </c>
      <c r="F391" s="9"/>
    </row>
    <row r="392" spans="1:6" x14ac:dyDescent="0.45">
      <c r="A392" s="10">
        <v>26085</v>
      </c>
      <c r="B392" s="88">
        <v>71254</v>
      </c>
      <c r="C392" s="89">
        <f t="shared" si="29"/>
        <v>9.8249750866807872E-5</v>
      </c>
      <c r="D392" s="9">
        <f t="shared" si="28"/>
        <v>3.1677202269495552E-3</v>
      </c>
      <c r="E392" s="85" t="str">
        <f>IFERROR(VLOOKUP(A392,SPY!$A$2:$E$379,5,FALSE),"")</f>
        <v/>
      </c>
      <c r="F392" s="9"/>
    </row>
    <row r="393" spans="1:6" x14ac:dyDescent="0.45">
      <c r="A393" s="10">
        <v>26115</v>
      </c>
      <c r="B393" s="88">
        <v>71315</v>
      </c>
      <c r="C393" s="89">
        <f t="shared" si="29"/>
        <v>8.5609228955574324E-4</v>
      </c>
      <c r="D393" s="9">
        <f t="shared" si="28"/>
        <v>3.6873882876162778E-3</v>
      </c>
      <c r="E393" s="85" t="str">
        <f>IFERROR(VLOOKUP(A393,SPY!$A$2:$E$379,5,FALSE),"")</f>
        <v/>
      </c>
      <c r="F393" s="9"/>
    </row>
    <row r="394" spans="1:6" x14ac:dyDescent="0.45">
      <c r="A394" s="10">
        <v>26146</v>
      </c>
      <c r="B394" s="88">
        <v>71373</v>
      </c>
      <c r="C394" s="89">
        <f t="shared" si="29"/>
        <v>8.1329313608646814E-4</v>
      </c>
      <c r="D394" s="9">
        <f t="shared" si="28"/>
        <v>6.1462988285378994E-3</v>
      </c>
      <c r="E394" s="85" t="str">
        <f>IFERROR(VLOOKUP(A394,SPY!$A$2:$E$379,5,FALSE),"")</f>
        <v/>
      </c>
      <c r="F394" s="9"/>
    </row>
    <row r="395" spans="1:6" x14ac:dyDescent="0.45">
      <c r="A395" s="10">
        <v>26177</v>
      </c>
      <c r="B395" s="88">
        <v>71614</v>
      </c>
      <c r="C395" s="89">
        <f t="shared" si="29"/>
        <v>3.376627015818201E-3</v>
      </c>
      <c r="D395" s="9">
        <f t="shared" si="28"/>
        <v>9.4440685611185682E-3</v>
      </c>
      <c r="E395" s="85" t="str">
        <f>IFERROR(VLOOKUP(A395,SPY!$A$2:$E$379,5,FALSE),"")</f>
        <v/>
      </c>
      <c r="F395" s="9"/>
    </row>
    <row r="396" spans="1:6" x14ac:dyDescent="0.45">
      <c r="A396" s="10">
        <v>26207</v>
      </c>
      <c r="B396" s="88">
        <v>71642</v>
      </c>
      <c r="C396" s="89">
        <f t="shared" si="29"/>
        <v>3.9098500293244243E-4</v>
      </c>
      <c r="D396" s="9">
        <f t="shared" si="28"/>
        <v>1.58959742488054E-2</v>
      </c>
      <c r="E396" s="85" t="str">
        <f>IFERROR(VLOOKUP(A396,SPY!$A$2:$E$379,5,FALSE),"")</f>
        <v/>
      </c>
      <c r="F396" s="9"/>
    </row>
    <row r="397" spans="1:6" x14ac:dyDescent="0.45">
      <c r="A397" s="10">
        <v>26238</v>
      </c>
      <c r="B397" s="88">
        <v>71847</v>
      </c>
      <c r="C397" s="89">
        <f t="shared" si="29"/>
        <v>2.8614499874375365E-3</v>
      </c>
      <c r="D397" s="9">
        <f t="shared" si="28"/>
        <v>2.0423525401582099E-2</v>
      </c>
      <c r="E397" s="85" t="str">
        <f>IFERROR(VLOOKUP(A397,SPY!$A$2:$E$379,5,FALSE),"")</f>
        <v/>
      </c>
      <c r="F397" s="9"/>
    </row>
    <row r="398" spans="1:6" x14ac:dyDescent="0.45">
      <c r="A398" s="10">
        <v>26268</v>
      </c>
      <c r="B398" s="88">
        <v>72109</v>
      </c>
      <c r="C398" s="89">
        <f t="shared" si="29"/>
        <v>3.6466379946273886E-3</v>
      </c>
      <c r="D398" s="9">
        <f t="shared" si="28"/>
        <v>1.8603797039213443E-2</v>
      </c>
      <c r="E398" s="85" t="str">
        <f>IFERROR(VLOOKUP(A398,SPY!$A$2:$E$379,5,FALSE),"")</f>
        <v/>
      </c>
      <c r="F398" s="9"/>
    </row>
    <row r="399" spans="1:6" x14ac:dyDescent="0.45">
      <c r="A399" s="10">
        <v>26299</v>
      </c>
      <c r="B399" s="88">
        <v>72441</v>
      </c>
      <c r="C399" s="89">
        <f t="shared" si="29"/>
        <v>4.6041409532791011E-3</v>
      </c>
      <c r="D399" s="9">
        <f t="shared" si="28"/>
        <v>2.2239469413673829E-2</v>
      </c>
      <c r="E399" s="85" t="str">
        <f>IFERROR(VLOOKUP(A399,SPY!$A$2:$E$379,5,FALSE),"")</f>
        <v/>
      </c>
      <c r="F399" s="9"/>
    </row>
    <row r="400" spans="1:6" x14ac:dyDescent="0.45">
      <c r="A400" s="10">
        <v>26330</v>
      </c>
      <c r="B400" s="88">
        <v>72648</v>
      </c>
      <c r="C400" s="89">
        <f t="shared" si="29"/>
        <v>2.8574978258169015E-3</v>
      </c>
      <c r="D400" s="9">
        <f t="shared" ref="D400:D463" si="30">B400/B388-1</f>
        <v>2.6000254212154239E-2</v>
      </c>
      <c r="E400" s="85" t="str">
        <f>IFERROR(VLOOKUP(A400,SPY!$A$2:$E$379,5,FALSE),"")</f>
        <v/>
      </c>
      <c r="F400" s="9"/>
    </row>
    <row r="401" spans="1:6" x14ac:dyDescent="0.45">
      <c r="A401" s="10">
        <v>26359</v>
      </c>
      <c r="B401" s="88">
        <v>72944</v>
      </c>
      <c r="C401" s="89">
        <f t="shared" si="29"/>
        <v>4.0744411408435433E-3</v>
      </c>
      <c r="D401" s="9">
        <f t="shared" si="30"/>
        <v>2.9410104431272899E-2</v>
      </c>
      <c r="E401" s="85" t="str">
        <f>IFERROR(VLOOKUP(A401,SPY!$A$2:$E$379,5,FALSE),"")</f>
        <v/>
      </c>
      <c r="F401" s="9"/>
    </row>
    <row r="402" spans="1:6" x14ac:dyDescent="0.45">
      <c r="A402" s="10">
        <v>26390</v>
      </c>
      <c r="B402" s="88">
        <v>73162</v>
      </c>
      <c r="C402" s="89">
        <f t="shared" si="29"/>
        <v>2.9885939899101377E-3</v>
      </c>
      <c r="D402" s="9">
        <f t="shared" si="30"/>
        <v>2.9928486964356127E-2</v>
      </c>
      <c r="E402" s="85" t="str">
        <f>IFERROR(VLOOKUP(A402,SPY!$A$2:$E$379,5,FALSE),"")</f>
        <v/>
      </c>
      <c r="F402" s="9"/>
    </row>
    <row r="403" spans="1:6" x14ac:dyDescent="0.45">
      <c r="A403" s="10">
        <v>26420</v>
      </c>
      <c r="B403" s="88">
        <v>73469</v>
      </c>
      <c r="C403" s="89">
        <f t="shared" si="29"/>
        <v>4.1961674093109469E-3</v>
      </c>
      <c r="D403" s="9">
        <f t="shared" si="30"/>
        <v>3.1187278060830659E-2</v>
      </c>
      <c r="E403" s="85" t="str">
        <f>IFERROR(VLOOKUP(A403,SPY!$A$2:$E$379,5,FALSE),"")</f>
        <v/>
      </c>
      <c r="F403" s="9"/>
    </row>
    <row r="404" spans="1:6" x14ac:dyDescent="0.45">
      <c r="A404" s="10">
        <v>26451</v>
      </c>
      <c r="B404" s="88">
        <v>73758</v>
      </c>
      <c r="C404" s="89">
        <f t="shared" si="29"/>
        <v>3.9336318719460639E-3</v>
      </c>
      <c r="D404" s="9">
        <f t="shared" si="30"/>
        <v>3.5141886771268949E-2</v>
      </c>
      <c r="E404" s="85" t="str">
        <f>IFERROR(VLOOKUP(A404,SPY!$A$2:$E$379,5,FALSE),"")</f>
        <v/>
      </c>
      <c r="F404" s="9"/>
    </row>
    <row r="405" spans="1:6" x14ac:dyDescent="0.45">
      <c r="A405" s="10">
        <v>26481</v>
      </c>
      <c r="B405" s="88">
        <v>73709</v>
      </c>
      <c r="C405" s="89">
        <f t="shared" si="29"/>
        <v>-6.6433471623417173E-4</v>
      </c>
      <c r="D405" s="9">
        <f t="shared" si="30"/>
        <v>3.3569375306737648E-2</v>
      </c>
      <c r="E405" s="85" t="str">
        <f>IFERROR(VLOOKUP(A405,SPY!$A$2:$E$379,5,FALSE),"")</f>
        <v/>
      </c>
      <c r="F405" s="9"/>
    </row>
    <row r="406" spans="1:6" x14ac:dyDescent="0.45">
      <c r="A406" s="10">
        <v>26512</v>
      </c>
      <c r="B406" s="88">
        <v>74141</v>
      </c>
      <c r="C406" s="89">
        <f t="shared" si="29"/>
        <v>5.8608853735635513E-3</v>
      </c>
      <c r="D406" s="9">
        <f t="shared" si="30"/>
        <v>3.878217253022842E-2</v>
      </c>
      <c r="E406" s="85" t="str">
        <f>IFERROR(VLOOKUP(A406,SPY!$A$2:$E$379,5,FALSE),"")</f>
        <v/>
      </c>
      <c r="F406" s="9"/>
    </row>
    <row r="407" spans="1:6" x14ac:dyDescent="0.45">
      <c r="A407" s="10">
        <v>26543</v>
      </c>
      <c r="B407" s="88">
        <v>74264</v>
      </c>
      <c r="C407" s="89">
        <f t="shared" si="29"/>
        <v>1.659001092512824E-3</v>
      </c>
      <c r="D407" s="9">
        <f t="shared" si="30"/>
        <v>3.7003937777529528E-2</v>
      </c>
      <c r="E407" s="85" t="str">
        <f>IFERROR(VLOOKUP(A407,SPY!$A$2:$E$379,5,FALSE),"")</f>
        <v/>
      </c>
      <c r="F407" s="9"/>
    </row>
    <row r="408" spans="1:6" x14ac:dyDescent="0.45">
      <c r="A408" s="10">
        <v>26573</v>
      </c>
      <c r="B408" s="88">
        <v>74674</v>
      </c>
      <c r="C408" s="89">
        <f t="shared" si="29"/>
        <v>5.5208445545620322E-3</v>
      </c>
      <c r="D408" s="9">
        <f t="shared" si="30"/>
        <v>4.2321543228832192E-2</v>
      </c>
      <c r="E408" s="85" t="str">
        <f>IFERROR(VLOOKUP(A408,SPY!$A$2:$E$379,5,FALSE),"")</f>
        <v/>
      </c>
      <c r="F408" s="9"/>
    </row>
    <row r="409" spans="1:6" x14ac:dyDescent="0.45">
      <c r="A409" s="10">
        <v>26604</v>
      </c>
      <c r="B409" s="88">
        <v>74973</v>
      </c>
      <c r="C409" s="89">
        <f t="shared" si="29"/>
        <v>4.004071028738343E-3</v>
      </c>
      <c r="D409" s="9">
        <f t="shared" si="30"/>
        <v>4.350912355421932E-2</v>
      </c>
      <c r="E409" s="85" t="str">
        <f>IFERROR(VLOOKUP(A409,SPY!$A$2:$E$379,5,FALSE),"")</f>
        <v/>
      </c>
      <c r="F409" s="9"/>
    </row>
    <row r="410" spans="1:6" x14ac:dyDescent="0.45">
      <c r="A410" s="10">
        <v>26634</v>
      </c>
      <c r="B410" s="88">
        <v>75268</v>
      </c>
      <c r="C410" s="89">
        <f t="shared" si="29"/>
        <v>3.9347498432769079E-3</v>
      </c>
      <c r="D410" s="9">
        <f t="shared" si="30"/>
        <v>4.380867852833914E-2</v>
      </c>
      <c r="E410" s="85" t="str">
        <f>IFERROR(VLOOKUP(A410,SPY!$A$2:$E$379,5,FALSE),"")</f>
        <v/>
      </c>
      <c r="F410" s="9"/>
    </row>
    <row r="411" spans="1:6" x14ac:dyDescent="0.45">
      <c r="A411" s="10">
        <v>26665</v>
      </c>
      <c r="B411" s="88">
        <v>75617</v>
      </c>
      <c r="C411" s="89">
        <f t="shared" si="29"/>
        <v>4.6367646277303276E-3</v>
      </c>
      <c r="D411" s="9">
        <f t="shared" si="30"/>
        <v>4.3842575337170953E-2</v>
      </c>
      <c r="E411" s="85" t="str">
        <f>IFERROR(VLOOKUP(A411,SPY!$A$2:$E$379,5,FALSE),"")</f>
        <v/>
      </c>
      <c r="F411" s="9"/>
    </row>
    <row r="412" spans="1:6" x14ac:dyDescent="0.45">
      <c r="A412" s="10">
        <v>26696</v>
      </c>
      <c r="B412" s="88">
        <v>76014</v>
      </c>
      <c r="C412" s="89">
        <f t="shared" si="29"/>
        <v>5.2501421637991541E-3</v>
      </c>
      <c r="D412" s="9">
        <f t="shared" si="30"/>
        <v>4.6333002973240722E-2</v>
      </c>
      <c r="E412" s="85" t="str">
        <f>IFERROR(VLOOKUP(A412,SPY!$A$2:$E$379,5,FALSE),"")</f>
        <v/>
      </c>
      <c r="F412" s="9"/>
    </row>
    <row r="413" spans="1:6" x14ac:dyDescent="0.45">
      <c r="A413" s="10">
        <v>26724</v>
      </c>
      <c r="B413" s="88">
        <v>76284</v>
      </c>
      <c r="C413" s="89">
        <f t="shared" si="29"/>
        <v>3.5519772673455741E-3</v>
      </c>
      <c r="D413" s="9">
        <f t="shared" si="30"/>
        <v>4.5788550120640537E-2</v>
      </c>
      <c r="E413" s="85" t="str">
        <f>IFERROR(VLOOKUP(A413,SPY!$A$2:$E$379,5,FALSE),"")</f>
        <v/>
      </c>
      <c r="F413" s="9"/>
    </row>
    <row r="414" spans="1:6" x14ac:dyDescent="0.45">
      <c r="A414" s="10">
        <v>26755</v>
      </c>
      <c r="B414" s="88">
        <v>76455</v>
      </c>
      <c r="C414" s="89">
        <f t="shared" si="29"/>
        <v>2.2416234072675234E-3</v>
      </c>
      <c r="D414" s="9">
        <f t="shared" si="30"/>
        <v>4.5009704491402625E-2</v>
      </c>
      <c r="E414" s="85" t="str">
        <f>IFERROR(VLOOKUP(A414,SPY!$A$2:$E$379,5,FALSE),"")</f>
        <v/>
      </c>
      <c r="F414" s="9"/>
    </row>
    <row r="415" spans="1:6" x14ac:dyDescent="0.45">
      <c r="A415" s="10">
        <v>26785</v>
      </c>
      <c r="B415" s="88">
        <v>76648</v>
      </c>
      <c r="C415" s="89">
        <f t="shared" si="29"/>
        <v>2.5243607350728947E-3</v>
      </c>
      <c r="D415" s="9">
        <f t="shared" si="30"/>
        <v>4.3269950591405815E-2</v>
      </c>
      <c r="E415" s="85" t="str">
        <f>IFERROR(VLOOKUP(A415,SPY!$A$2:$E$379,5,FALSE),"")</f>
        <v/>
      </c>
      <c r="F415" s="9"/>
    </row>
    <row r="416" spans="1:6" x14ac:dyDescent="0.45">
      <c r="A416" s="10">
        <v>26816</v>
      </c>
      <c r="B416" s="88">
        <v>76887</v>
      </c>
      <c r="C416" s="89">
        <f t="shared" si="29"/>
        <v>3.1181505062101156E-3</v>
      </c>
      <c r="D416" s="9">
        <f t="shared" si="30"/>
        <v>4.2422516879524919E-2</v>
      </c>
      <c r="E416" s="85" t="str">
        <f>IFERROR(VLOOKUP(A416,SPY!$A$2:$E$379,5,FALSE),"")</f>
        <v/>
      </c>
      <c r="F416" s="9"/>
    </row>
    <row r="417" spans="1:6" x14ac:dyDescent="0.45">
      <c r="A417" s="10">
        <v>26846</v>
      </c>
      <c r="B417" s="88">
        <v>76913</v>
      </c>
      <c r="C417" s="89">
        <f t="shared" si="29"/>
        <v>3.3815859638175461E-4</v>
      </c>
      <c r="D417" s="9">
        <f t="shared" si="30"/>
        <v>4.3468233187263339E-2</v>
      </c>
      <c r="E417" s="85" t="str">
        <f>IFERROR(VLOOKUP(A417,SPY!$A$2:$E$379,5,FALSE),"")</f>
        <v/>
      </c>
      <c r="F417" s="9"/>
    </row>
    <row r="418" spans="1:6" x14ac:dyDescent="0.45">
      <c r="A418" s="10">
        <v>26877</v>
      </c>
      <c r="B418" s="88">
        <v>77168</v>
      </c>
      <c r="C418" s="89">
        <f t="shared" si="29"/>
        <v>3.3154343218961824E-3</v>
      </c>
      <c r="D418" s="9">
        <f t="shared" si="30"/>
        <v>4.0827612252330114E-2</v>
      </c>
      <c r="E418" s="85" t="str">
        <f>IFERROR(VLOOKUP(A418,SPY!$A$2:$E$379,5,FALSE),"")</f>
        <v/>
      </c>
      <c r="F418" s="9"/>
    </row>
    <row r="419" spans="1:6" x14ac:dyDescent="0.45">
      <c r="A419" s="10">
        <v>26908</v>
      </c>
      <c r="B419" s="88">
        <v>77276</v>
      </c>
      <c r="C419" s="89">
        <f t="shared" si="29"/>
        <v>1.3995438523739523E-3</v>
      </c>
      <c r="D419" s="9">
        <f t="shared" si="30"/>
        <v>4.0558009264246575E-2</v>
      </c>
      <c r="E419" s="85" t="str">
        <f>IFERROR(VLOOKUP(A419,SPY!$A$2:$E$379,5,FALSE),"")</f>
        <v/>
      </c>
      <c r="F419" s="9"/>
    </row>
    <row r="420" spans="1:6" x14ac:dyDescent="0.45">
      <c r="A420" s="10">
        <v>26938</v>
      </c>
      <c r="B420" s="88">
        <v>77607</v>
      </c>
      <c r="C420" s="89">
        <f t="shared" si="29"/>
        <v>4.2833479993789059E-3</v>
      </c>
      <c r="D420" s="9">
        <f t="shared" si="30"/>
        <v>3.9277392398960886E-2</v>
      </c>
      <c r="E420" s="85" t="str">
        <f>IFERROR(VLOOKUP(A420,SPY!$A$2:$E$379,5,FALSE),"")</f>
        <v/>
      </c>
      <c r="F420" s="9"/>
    </row>
    <row r="421" spans="1:6" x14ac:dyDescent="0.45">
      <c r="A421" s="10">
        <v>26969</v>
      </c>
      <c r="B421" s="88">
        <v>77920</v>
      </c>
      <c r="C421" s="89">
        <f t="shared" si="29"/>
        <v>4.0331413403429384E-3</v>
      </c>
      <c r="D421" s="9">
        <f t="shared" si="30"/>
        <v>3.9307484027583328E-2</v>
      </c>
      <c r="E421" s="85" t="str">
        <f>IFERROR(VLOOKUP(A421,SPY!$A$2:$E$379,5,FALSE),"")</f>
        <v/>
      </c>
      <c r="F421" s="9"/>
    </row>
    <row r="422" spans="1:6" x14ac:dyDescent="0.45">
      <c r="A422" s="10">
        <v>26999</v>
      </c>
      <c r="B422" s="88">
        <v>78031</v>
      </c>
      <c r="C422" s="89">
        <f t="shared" si="29"/>
        <v>1.4245379876796083E-3</v>
      </c>
      <c r="D422" s="9">
        <f t="shared" si="30"/>
        <v>3.6708827124408705E-2</v>
      </c>
      <c r="E422" s="85" t="str">
        <f>IFERROR(VLOOKUP(A422,SPY!$A$2:$E$379,5,FALSE),"")</f>
        <v/>
      </c>
      <c r="F422" s="9"/>
    </row>
    <row r="423" spans="1:6" x14ac:dyDescent="0.45">
      <c r="A423" s="10">
        <v>27030</v>
      </c>
      <c r="B423" s="88">
        <v>78100</v>
      </c>
      <c r="C423" s="89">
        <f t="shared" si="29"/>
        <v>8.8426394638019268E-4</v>
      </c>
      <c r="D423" s="9">
        <f t="shared" si="30"/>
        <v>3.2836531467791641E-2</v>
      </c>
      <c r="E423" s="85" t="str">
        <f>IFERROR(VLOOKUP(A423,SPY!$A$2:$E$379,5,FALSE),"")</f>
        <v/>
      </c>
      <c r="F423" s="9"/>
    </row>
    <row r="424" spans="1:6" x14ac:dyDescent="0.45">
      <c r="A424" s="10">
        <v>27061</v>
      </c>
      <c r="B424" s="88">
        <v>78254</v>
      </c>
      <c r="C424" s="89">
        <f t="shared" si="29"/>
        <v>1.9718309859155791E-3</v>
      </c>
      <c r="D424" s="9">
        <f t="shared" si="30"/>
        <v>2.9468255847606928E-2</v>
      </c>
      <c r="E424" s="85" t="str">
        <f>IFERROR(VLOOKUP(A424,SPY!$A$2:$E$379,5,FALSE),"")</f>
        <v/>
      </c>
      <c r="F424" s="9" t="str">
        <f>IFERROR(E424/E412-1,"")</f>
        <v/>
      </c>
    </row>
    <row r="425" spans="1:6" x14ac:dyDescent="0.45">
      <c r="A425" s="10">
        <v>27089</v>
      </c>
      <c r="B425" s="88">
        <v>78296</v>
      </c>
      <c r="C425" s="89">
        <f t="shared" si="29"/>
        <v>5.3671377820951882E-4</v>
      </c>
      <c r="D425" s="9">
        <f t="shared" si="30"/>
        <v>2.6375124534633754E-2</v>
      </c>
      <c r="E425" s="85" t="str">
        <f>IFERROR(VLOOKUP(A425,SPY!$A$2:$E$379,5,FALSE),"")</f>
        <v/>
      </c>
      <c r="F425" s="9" t="str">
        <f t="shared" ref="F425:F488" si="31">IFERROR(E425/E413-1,"")</f>
        <v/>
      </c>
    </row>
    <row r="426" spans="1:6" x14ac:dyDescent="0.45">
      <c r="A426" s="10">
        <v>27120</v>
      </c>
      <c r="B426" s="88">
        <v>78382</v>
      </c>
      <c r="C426" s="89">
        <f t="shared" si="29"/>
        <v>1.0983958312047459E-3</v>
      </c>
      <c r="D426" s="9">
        <f t="shared" si="30"/>
        <v>2.5204368582826486E-2</v>
      </c>
      <c r="E426" s="85" t="str">
        <f>IFERROR(VLOOKUP(A426,SPY!$A$2:$E$379,5,FALSE),"")</f>
        <v/>
      </c>
      <c r="F426" s="9" t="str">
        <f t="shared" si="31"/>
        <v/>
      </c>
    </row>
    <row r="427" spans="1:6" x14ac:dyDescent="0.45">
      <c r="A427" s="10">
        <v>27150</v>
      </c>
      <c r="B427" s="88">
        <v>78549</v>
      </c>
      <c r="C427" s="89">
        <f t="shared" si="29"/>
        <v>2.1305912071649669E-3</v>
      </c>
      <c r="D427" s="9">
        <f t="shared" si="30"/>
        <v>2.4801690846466995E-2</v>
      </c>
      <c r="E427" s="85" t="str">
        <f>IFERROR(VLOOKUP(A427,SPY!$A$2:$E$379,5,FALSE),"")</f>
        <v/>
      </c>
      <c r="F427" s="9" t="str">
        <f t="shared" si="31"/>
        <v/>
      </c>
    </row>
    <row r="428" spans="1:6" x14ac:dyDescent="0.45">
      <c r="A428" s="10">
        <v>27181</v>
      </c>
      <c r="B428" s="88">
        <v>78604</v>
      </c>
      <c r="C428" s="89">
        <f t="shared" si="29"/>
        <v>7.0019987523717298E-4</v>
      </c>
      <c r="D428" s="9">
        <f t="shared" si="30"/>
        <v>2.2331473461053131E-2</v>
      </c>
      <c r="E428" s="85" t="str">
        <f>IFERROR(VLOOKUP(A428,SPY!$A$2:$E$379,5,FALSE),"")</f>
        <v/>
      </c>
      <c r="F428" s="9" t="str">
        <f t="shared" si="31"/>
        <v/>
      </c>
    </row>
    <row r="429" spans="1:6" x14ac:dyDescent="0.45">
      <c r="A429" s="10">
        <v>27211</v>
      </c>
      <c r="B429" s="88">
        <v>78636</v>
      </c>
      <c r="C429" s="89">
        <f t="shared" si="29"/>
        <v>4.0710396417487082E-4</v>
      </c>
      <c r="D429" s="9">
        <f t="shared" si="30"/>
        <v>2.2401934653439648E-2</v>
      </c>
      <c r="E429" s="85" t="str">
        <f>IFERROR(VLOOKUP(A429,SPY!$A$2:$E$379,5,FALSE),"")</f>
        <v/>
      </c>
      <c r="F429" s="9" t="str">
        <f t="shared" si="31"/>
        <v/>
      </c>
    </row>
    <row r="430" spans="1:6" x14ac:dyDescent="0.45">
      <c r="A430" s="10">
        <v>27242</v>
      </c>
      <c r="B430" s="88">
        <v>78619</v>
      </c>
      <c r="C430" s="89">
        <f t="shared" si="29"/>
        <v>-2.1618597080219626E-4</v>
      </c>
      <c r="D430" s="9">
        <f t="shared" si="30"/>
        <v>1.8803130831432702E-2</v>
      </c>
      <c r="E430" s="85" t="str">
        <f>IFERROR(VLOOKUP(A430,SPY!$A$2:$E$379,5,FALSE),"")</f>
        <v/>
      </c>
      <c r="F430" s="9" t="str">
        <f t="shared" si="31"/>
        <v/>
      </c>
    </row>
    <row r="431" spans="1:6" x14ac:dyDescent="0.45">
      <c r="A431" s="10">
        <v>27273</v>
      </c>
      <c r="B431" s="88">
        <v>78610</v>
      </c>
      <c r="C431" s="89">
        <f t="shared" si="29"/>
        <v>-1.1447614444348719E-4</v>
      </c>
      <c r="D431" s="9">
        <f t="shared" si="30"/>
        <v>1.7262798281484582E-2</v>
      </c>
      <c r="E431" s="85" t="str">
        <f>IFERROR(VLOOKUP(A431,SPY!$A$2:$E$379,5,FALSE),"")</f>
        <v/>
      </c>
      <c r="F431" s="9" t="str">
        <f t="shared" si="31"/>
        <v/>
      </c>
    </row>
    <row r="432" spans="1:6" x14ac:dyDescent="0.45">
      <c r="A432" s="10">
        <v>27303</v>
      </c>
      <c r="B432" s="88">
        <v>78630</v>
      </c>
      <c r="C432" s="89">
        <f t="shared" si="29"/>
        <v>2.5442055718105649E-4</v>
      </c>
      <c r="D432" s="9">
        <f t="shared" si="30"/>
        <v>1.3181800610769567E-2</v>
      </c>
      <c r="E432" s="85" t="str">
        <f>IFERROR(VLOOKUP(A432,SPY!$A$2:$E$379,5,FALSE),"")</f>
        <v/>
      </c>
      <c r="F432" s="9" t="str">
        <f t="shared" si="31"/>
        <v/>
      </c>
    </row>
    <row r="433" spans="1:6" x14ac:dyDescent="0.45">
      <c r="A433" s="10">
        <v>27334</v>
      </c>
      <c r="B433" s="88">
        <v>78265</v>
      </c>
      <c r="C433" s="89">
        <f t="shared" si="29"/>
        <v>-4.641994149815587E-3</v>
      </c>
      <c r="D433" s="9">
        <f t="shared" si="30"/>
        <v>4.4276180698152867E-3</v>
      </c>
      <c r="E433" s="85" t="str">
        <f>IFERROR(VLOOKUP(A433,SPY!$A$2:$E$379,5,FALSE),"")</f>
        <v/>
      </c>
      <c r="F433" s="9" t="str">
        <f t="shared" si="31"/>
        <v/>
      </c>
    </row>
    <row r="434" spans="1:6" x14ac:dyDescent="0.45">
      <c r="A434" s="10">
        <v>27364</v>
      </c>
      <c r="B434" s="88">
        <v>77652</v>
      </c>
      <c r="C434" s="89">
        <f t="shared" si="29"/>
        <v>-7.8323644029898443E-3</v>
      </c>
      <c r="D434" s="9">
        <f t="shared" si="30"/>
        <v>-4.857043995335153E-3</v>
      </c>
      <c r="E434" s="85" t="str">
        <f>IFERROR(VLOOKUP(A434,SPY!$A$2:$E$379,5,FALSE),"")</f>
        <v/>
      </c>
      <c r="F434" s="9" t="str">
        <f t="shared" si="31"/>
        <v/>
      </c>
    </row>
    <row r="435" spans="1:6" x14ac:dyDescent="0.45">
      <c r="A435" s="10">
        <v>27395</v>
      </c>
      <c r="B435" s="88">
        <v>77293</v>
      </c>
      <c r="C435" s="89">
        <f t="shared" si="29"/>
        <v>-4.6231906454438088E-3</v>
      </c>
      <c r="D435" s="9">
        <f t="shared" si="30"/>
        <v>-1.0332906530089669E-2</v>
      </c>
      <c r="E435" s="85" t="str">
        <f>IFERROR(VLOOKUP(A435,SPY!$A$2:$E$379,5,FALSE),"")</f>
        <v/>
      </c>
      <c r="F435" s="9" t="str">
        <f t="shared" si="31"/>
        <v/>
      </c>
    </row>
    <row r="436" spans="1:6" x14ac:dyDescent="0.45">
      <c r="A436" s="10">
        <v>27426</v>
      </c>
      <c r="B436" s="88">
        <v>76918</v>
      </c>
      <c r="C436" s="89">
        <f t="shared" si="29"/>
        <v>-4.8516683270153349E-3</v>
      </c>
      <c r="D436" s="9">
        <f t="shared" si="30"/>
        <v>-1.7072609706852093E-2</v>
      </c>
      <c r="E436" s="85" t="str">
        <f>IFERROR(VLOOKUP(A436,SPY!$A$2:$E$379,5,FALSE),"")</f>
        <v/>
      </c>
      <c r="F436" s="9" t="str">
        <f t="shared" si="31"/>
        <v/>
      </c>
    </row>
    <row r="437" spans="1:6" x14ac:dyDescent="0.45">
      <c r="A437" s="10">
        <v>27454</v>
      </c>
      <c r="B437" s="88">
        <v>76648</v>
      </c>
      <c r="C437" s="89">
        <f t="shared" si="29"/>
        <v>-3.5102316752905205E-3</v>
      </c>
      <c r="D437" s="9">
        <f t="shared" si="30"/>
        <v>-2.1048329416572975E-2</v>
      </c>
      <c r="E437" s="85" t="str">
        <f>IFERROR(VLOOKUP(A437,SPY!$A$2:$E$379,5,FALSE),"")</f>
        <v/>
      </c>
      <c r="F437" s="9" t="str">
        <f t="shared" si="31"/>
        <v/>
      </c>
    </row>
    <row r="438" spans="1:6" x14ac:dyDescent="0.45">
      <c r="A438" s="10">
        <v>27485</v>
      </c>
      <c r="B438" s="88">
        <v>76460</v>
      </c>
      <c r="C438" s="89">
        <f t="shared" si="29"/>
        <v>-2.4527711094874949E-3</v>
      </c>
      <c r="D438" s="9">
        <f t="shared" si="30"/>
        <v>-2.4520935929167376E-2</v>
      </c>
      <c r="E438" s="85" t="str">
        <f>IFERROR(VLOOKUP(A438,SPY!$A$2:$E$379,5,FALSE),"")</f>
        <v/>
      </c>
      <c r="F438" s="9" t="str">
        <f t="shared" si="31"/>
        <v/>
      </c>
    </row>
    <row r="439" spans="1:6" x14ac:dyDescent="0.45">
      <c r="A439" s="10">
        <v>27515</v>
      </c>
      <c r="B439" s="88">
        <v>76624</v>
      </c>
      <c r="C439" s="89">
        <f t="shared" si="29"/>
        <v>2.1449123724823771E-3</v>
      </c>
      <c r="D439" s="9">
        <f t="shared" si="30"/>
        <v>-2.4506995633298945E-2</v>
      </c>
      <c r="E439" s="85" t="str">
        <f>IFERROR(VLOOKUP(A439,SPY!$A$2:$E$379,5,FALSE),"")</f>
        <v/>
      </c>
      <c r="F439" s="9" t="str">
        <f t="shared" si="31"/>
        <v/>
      </c>
    </row>
    <row r="440" spans="1:6" x14ac:dyDescent="0.45">
      <c r="A440" s="10">
        <v>27546</v>
      </c>
      <c r="B440" s="88">
        <v>76521</v>
      </c>
      <c r="C440" s="89">
        <f t="shared" si="29"/>
        <v>-1.3442263520567765E-3</v>
      </c>
      <c r="D440" s="9">
        <f t="shared" si="30"/>
        <v>-2.6499923668006686E-2</v>
      </c>
      <c r="E440" s="85" t="str">
        <f>IFERROR(VLOOKUP(A440,SPY!$A$2:$E$379,5,FALSE),"")</f>
        <v/>
      </c>
      <c r="F440" s="9" t="str">
        <f t="shared" si="31"/>
        <v/>
      </c>
    </row>
    <row r="441" spans="1:6" x14ac:dyDescent="0.45">
      <c r="A441" s="10">
        <v>27576</v>
      </c>
      <c r="B441" s="88">
        <v>76770</v>
      </c>
      <c r="C441" s="89">
        <f t="shared" si="29"/>
        <v>3.2540087034931275E-3</v>
      </c>
      <c r="D441" s="9">
        <f t="shared" si="30"/>
        <v>-2.372958950099191E-2</v>
      </c>
      <c r="E441" s="85" t="str">
        <f>IFERROR(VLOOKUP(A441,SPY!$A$2:$E$379,5,FALSE),"")</f>
        <v/>
      </c>
      <c r="F441" s="9" t="str">
        <f t="shared" si="31"/>
        <v/>
      </c>
    </row>
    <row r="442" spans="1:6" x14ac:dyDescent="0.45">
      <c r="A442" s="10">
        <v>27607</v>
      </c>
      <c r="B442" s="88">
        <v>77153</v>
      </c>
      <c r="C442" s="89">
        <f t="shared" si="29"/>
        <v>4.9889279666537334E-3</v>
      </c>
      <c r="D442" s="9">
        <f t="shared" si="30"/>
        <v>-1.8646891972678326E-2</v>
      </c>
      <c r="E442" s="85" t="str">
        <f>IFERROR(VLOOKUP(A442,SPY!$A$2:$E$379,5,FALSE),"")</f>
        <v/>
      </c>
      <c r="F442" s="9" t="str">
        <f t="shared" si="31"/>
        <v/>
      </c>
    </row>
    <row r="443" spans="1:6" x14ac:dyDescent="0.45">
      <c r="A443" s="10">
        <v>27638</v>
      </c>
      <c r="B443" s="88">
        <v>77228</v>
      </c>
      <c r="C443" s="89">
        <f t="shared" si="29"/>
        <v>9.7209440980905448E-4</v>
      </c>
      <c r="D443" s="9">
        <f t="shared" si="30"/>
        <v>-1.7580460501208539E-2</v>
      </c>
      <c r="E443" s="85" t="str">
        <f>IFERROR(VLOOKUP(A443,SPY!$A$2:$E$379,5,FALSE),"")</f>
        <v/>
      </c>
      <c r="F443" s="9" t="str">
        <f t="shared" si="31"/>
        <v/>
      </c>
    </row>
    <row r="444" spans="1:6" x14ac:dyDescent="0.45">
      <c r="A444" s="10">
        <v>27668</v>
      </c>
      <c r="B444" s="88">
        <v>77540</v>
      </c>
      <c r="C444" s="89">
        <f t="shared" si="29"/>
        <v>4.0399854974879634E-3</v>
      </c>
      <c r="D444" s="9">
        <f t="shared" si="30"/>
        <v>-1.3862393488490388E-2</v>
      </c>
      <c r="E444" s="85" t="str">
        <f>IFERROR(VLOOKUP(A444,SPY!$A$2:$E$379,5,FALSE),"")</f>
        <v/>
      </c>
      <c r="F444" s="9" t="str">
        <f t="shared" si="31"/>
        <v/>
      </c>
    </row>
    <row r="445" spans="1:6" x14ac:dyDescent="0.45">
      <c r="A445" s="10">
        <v>27699</v>
      </c>
      <c r="B445" s="88">
        <v>77685</v>
      </c>
      <c r="C445" s="89">
        <f t="shared" si="29"/>
        <v>1.8700025793139119E-3</v>
      </c>
      <c r="D445" s="9">
        <f t="shared" si="30"/>
        <v>-7.4107199897782694E-3</v>
      </c>
      <c r="E445" s="85" t="str">
        <f>IFERROR(VLOOKUP(A445,SPY!$A$2:$E$379,5,FALSE),"")</f>
        <v/>
      </c>
      <c r="F445" s="9" t="str">
        <f t="shared" si="31"/>
        <v/>
      </c>
    </row>
    <row r="446" spans="1:6" x14ac:dyDescent="0.45">
      <c r="A446" s="10">
        <v>27729</v>
      </c>
      <c r="B446" s="88">
        <v>78017</v>
      </c>
      <c r="C446" s="89">
        <f t="shared" si="29"/>
        <v>4.2736693055287489E-3</v>
      </c>
      <c r="D446" s="9">
        <f t="shared" si="30"/>
        <v>4.700458455674017E-3</v>
      </c>
      <c r="E446" s="85" t="str">
        <f>IFERROR(VLOOKUP(A446,SPY!$A$2:$E$379,5,FALSE),"")</f>
        <v/>
      </c>
      <c r="F446" s="9" t="str">
        <f t="shared" si="31"/>
        <v/>
      </c>
    </row>
    <row r="447" spans="1:6" x14ac:dyDescent="0.45">
      <c r="A447" s="10">
        <v>27760</v>
      </c>
      <c r="B447" s="88">
        <v>78503</v>
      </c>
      <c r="C447" s="89">
        <f t="shared" si="29"/>
        <v>6.229411538510865E-3</v>
      </c>
      <c r="D447" s="9">
        <f t="shared" si="30"/>
        <v>1.5654716468503027E-2</v>
      </c>
      <c r="E447" s="85" t="str">
        <f>IFERROR(VLOOKUP(A447,SPY!$A$2:$E$379,5,FALSE),"")</f>
        <v/>
      </c>
      <c r="F447" s="9" t="str">
        <f t="shared" si="31"/>
        <v/>
      </c>
    </row>
    <row r="448" spans="1:6" x14ac:dyDescent="0.45">
      <c r="A448" s="10">
        <v>27791</v>
      </c>
      <c r="B448" s="88">
        <v>78816</v>
      </c>
      <c r="C448" s="89">
        <f t="shared" si="29"/>
        <v>3.9871087729130839E-3</v>
      </c>
      <c r="D448" s="9">
        <f t="shared" si="30"/>
        <v>2.4675628591487087E-2</v>
      </c>
      <c r="E448" s="85" t="str">
        <f>IFERROR(VLOOKUP(A448,SPY!$A$2:$E$379,5,FALSE),"")</f>
        <v/>
      </c>
      <c r="F448" s="9" t="str">
        <f t="shared" si="31"/>
        <v/>
      </c>
    </row>
    <row r="449" spans="1:6" x14ac:dyDescent="0.45">
      <c r="A449" s="10">
        <v>27820</v>
      </c>
      <c r="B449" s="88">
        <v>79048</v>
      </c>
      <c r="C449" s="89">
        <f t="shared" si="29"/>
        <v>2.9435647584246105E-3</v>
      </c>
      <c r="D449" s="9">
        <f t="shared" si="30"/>
        <v>3.131197161047905E-2</v>
      </c>
      <c r="E449" s="85" t="str">
        <f>IFERROR(VLOOKUP(A449,SPY!$A$2:$E$379,5,FALSE),"")</f>
        <v/>
      </c>
      <c r="F449" s="9" t="str">
        <f t="shared" si="31"/>
        <v/>
      </c>
    </row>
    <row r="450" spans="1:6" x14ac:dyDescent="0.45">
      <c r="A450" s="10">
        <v>27851</v>
      </c>
      <c r="B450" s="88">
        <v>79292</v>
      </c>
      <c r="C450" s="89">
        <f t="shared" si="29"/>
        <v>3.0867321121343938E-3</v>
      </c>
      <c r="D450" s="9">
        <f t="shared" si="30"/>
        <v>3.7038974627256138E-2</v>
      </c>
      <c r="E450" s="85" t="str">
        <f>IFERROR(VLOOKUP(A450,SPY!$A$2:$E$379,5,FALSE),"")</f>
        <v/>
      </c>
      <c r="F450" s="9" t="str">
        <f t="shared" si="31"/>
        <v/>
      </c>
    </row>
    <row r="451" spans="1:6" x14ac:dyDescent="0.45">
      <c r="A451" s="10">
        <v>27881</v>
      </c>
      <c r="B451" s="88">
        <v>79312</v>
      </c>
      <c r="C451" s="89">
        <f t="shared" si="29"/>
        <v>2.5223225546078254E-4</v>
      </c>
      <c r="D451" s="9">
        <f t="shared" si="30"/>
        <v>3.5080392566297691E-2</v>
      </c>
      <c r="E451" s="85" t="str">
        <f>IFERROR(VLOOKUP(A451,SPY!$A$2:$E$379,5,FALSE),"")</f>
        <v/>
      </c>
      <c r="F451" s="9" t="str">
        <f t="shared" si="31"/>
        <v/>
      </c>
    </row>
    <row r="452" spans="1:6" x14ac:dyDescent="0.45">
      <c r="A452" s="10">
        <v>27912</v>
      </c>
      <c r="B452" s="88">
        <v>79376</v>
      </c>
      <c r="C452" s="89">
        <f t="shared" si="29"/>
        <v>8.0693968125888915E-4</v>
      </c>
      <c r="D452" s="9">
        <f t="shared" si="30"/>
        <v>3.7310019471779032E-2</v>
      </c>
      <c r="E452" s="85" t="str">
        <f>IFERROR(VLOOKUP(A452,SPY!$A$2:$E$379,5,FALSE),"")</f>
        <v/>
      </c>
      <c r="F452" s="9" t="str">
        <f t="shared" si="31"/>
        <v/>
      </c>
    </row>
    <row r="453" spans="1:6" x14ac:dyDescent="0.45">
      <c r="A453" s="10">
        <v>27942</v>
      </c>
      <c r="B453" s="88">
        <v>79547</v>
      </c>
      <c r="C453" s="89">
        <f t="shared" ref="C453:C516" si="32">B453/B452-1</f>
        <v>2.1543035678290856E-3</v>
      </c>
      <c r="D453" s="9">
        <f t="shared" si="30"/>
        <v>3.6172984238634909E-2</v>
      </c>
      <c r="E453" s="85" t="str">
        <f>IFERROR(VLOOKUP(A453,SPY!$A$2:$E$379,5,FALSE),"")</f>
        <v/>
      </c>
      <c r="F453" s="9" t="str">
        <f t="shared" si="31"/>
        <v/>
      </c>
    </row>
    <row r="454" spans="1:6" x14ac:dyDescent="0.45">
      <c r="A454" s="10">
        <v>27973</v>
      </c>
      <c r="B454" s="88">
        <v>79704</v>
      </c>
      <c r="C454" s="89">
        <f t="shared" si="32"/>
        <v>1.9736759400104109E-3</v>
      </c>
      <c r="D454" s="9">
        <f t="shared" si="30"/>
        <v>3.3064171192306091E-2</v>
      </c>
      <c r="E454" s="85" t="str">
        <f>IFERROR(VLOOKUP(A454,SPY!$A$2:$E$379,5,FALSE),"")</f>
        <v/>
      </c>
      <c r="F454" s="9" t="str">
        <f t="shared" si="31"/>
        <v/>
      </c>
    </row>
    <row r="455" spans="1:6" x14ac:dyDescent="0.45">
      <c r="A455" s="10">
        <v>28004</v>
      </c>
      <c r="B455" s="88">
        <v>79892</v>
      </c>
      <c r="C455" s="89">
        <f t="shared" si="32"/>
        <v>2.3587272909766366E-3</v>
      </c>
      <c r="D455" s="9">
        <f t="shared" si="30"/>
        <v>3.4495260786243431E-2</v>
      </c>
      <c r="E455" s="85" t="str">
        <f>IFERROR(VLOOKUP(A455,SPY!$A$2:$E$379,5,FALSE),"")</f>
        <v/>
      </c>
      <c r="F455" s="9" t="str">
        <f t="shared" si="31"/>
        <v/>
      </c>
    </row>
    <row r="456" spans="1:6" x14ac:dyDescent="0.45">
      <c r="A456" s="10">
        <v>28034</v>
      </c>
      <c r="B456" s="88">
        <v>79911</v>
      </c>
      <c r="C456" s="89">
        <f t="shared" si="32"/>
        <v>2.3782105842884427E-4</v>
      </c>
      <c r="D456" s="9">
        <f t="shared" si="30"/>
        <v>3.0577766314160426E-2</v>
      </c>
      <c r="E456" s="85" t="str">
        <f>IFERROR(VLOOKUP(A456,SPY!$A$2:$E$379,5,FALSE),"")</f>
        <v/>
      </c>
      <c r="F456" s="9" t="str">
        <f t="shared" si="31"/>
        <v/>
      </c>
    </row>
    <row r="457" spans="1:6" x14ac:dyDescent="0.45">
      <c r="A457" s="10">
        <v>28065</v>
      </c>
      <c r="B457" s="88">
        <v>80240</v>
      </c>
      <c r="C457" s="89">
        <f t="shared" si="32"/>
        <v>4.1170802517800364E-3</v>
      </c>
      <c r="D457" s="9">
        <f t="shared" si="30"/>
        <v>3.2889232155499881E-2</v>
      </c>
      <c r="E457" s="85" t="str">
        <f>IFERROR(VLOOKUP(A457,SPY!$A$2:$E$379,5,FALSE),"")</f>
        <v/>
      </c>
      <c r="F457" s="9" t="str">
        <f t="shared" si="31"/>
        <v/>
      </c>
    </row>
    <row r="458" spans="1:6" x14ac:dyDescent="0.45">
      <c r="A458" s="10">
        <v>28095</v>
      </c>
      <c r="B458" s="88">
        <v>80448</v>
      </c>
      <c r="C458" s="89">
        <f t="shared" si="32"/>
        <v>2.5922233300099684E-3</v>
      </c>
      <c r="D458" s="9">
        <f t="shared" si="30"/>
        <v>3.1159875411769233E-2</v>
      </c>
      <c r="E458" s="85" t="str">
        <f>IFERROR(VLOOKUP(A458,SPY!$A$2:$E$379,5,FALSE),"")</f>
        <v/>
      </c>
      <c r="F458" s="9" t="str">
        <f t="shared" si="31"/>
        <v/>
      </c>
    </row>
    <row r="459" spans="1:6" x14ac:dyDescent="0.45">
      <c r="A459" s="10">
        <v>28126</v>
      </c>
      <c r="B459" s="88">
        <v>80690</v>
      </c>
      <c r="C459" s="89">
        <f t="shared" si="32"/>
        <v>3.0081543357198814E-3</v>
      </c>
      <c r="D459" s="9">
        <f t="shared" si="30"/>
        <v>2.7858807943645481E-2</v>
      </c>
      <c r="E459" s="85" t="str">
        <f>IFERROR(VLOOKUP(A459,SPY!$A$2:$E$379,5,FALSE),"")</f>
        <v/>
      </c>
      <c r="F459" s="9" t="str">
        <f t="shared" si="31"/>
        <v/>
      </c>
    </row>
    <row r="460" spans="1:6" x14ac:dyDescent="0.45">
      <c r="A460" s="10">
        <v>28157</v>
      </c>
      <c r="B460" s="88">
        <v>80988</v>
      </c>
      <c r="C460" s="89">
        <f t="shared" si="32"/>
        <v>3.6931466104845878E-3</v>
      </c>
      <c r="D460" s="9">
        <f t="shared" si="30"/>
        <v>2.7557856272838022E-2</v>
      </c>
      <c r="E460" s="85" t="str">
        <f>IFERROR(VLOOKUP(A460,SPY!$A$2:$E$379,5,FALSE),"")</f>
        <v/>
      </c>
      <c r="F460" s="9" t="str">
        <f t="shared" si="31"/>
        <v/>
      </c>
    </row>
    <row r="461" spans="1:6" x14ac:dyDescent="0.45">
      <c r="A461" s="10">
        <v>28185</v>
      </c>
      <c r="B461" s="88">
        <v>81391</v>
      </c>
      <c r="C461" s="89">
        <f t="shared" si="32"/>
        <v>4.9760458339507263E-3</v>
      </c>
      <c r="D461" s="9">
        <f t="shared" si="30"/>
        <v>2.9640218601356239E-2</v>
      </c>
      <c r="E461" s="85" t="str">
        <f>IFERROR(VLOOKUP(A461,SPY!$A$2:$E$379,5,FALSE),"")</f>
        <v/>
      </c>
      <c r="F461" s="9" t="str">
        <f t="shared" si="31"/>
        <v/>
      </c>
    </row>
    <row r="462" spans="1:6" x14ac:dyDescent="0.45">
      <c r="A462" s="10">
        <v>28216</v>
      </c>
      <c r="B462" s="88">
        <v>81728</v>
      </c>
      <c r="C462" s="89">
        <f t="shared" si="32"/>
        <v>4.140506935656374E-3</v>
      </c>
      <c r="D462" s="9">
        <f t="shared" si="30"/>
        <v>3.072188871512882E-2</v>
      </c>
      <c r="E462" s="85" t="str">
        <f>IFERROR(VLOOKUP(A462,SPY!$A$2:$E$379,5,FALSE),"")</f>
        <v/>
      </c>
      <c r="F462" s="9" t="str">
        <f t="shared" si="31"/>
        <v/>
      </c>
    </row>
    <row r="463" spans="1:6" x14ac:dyDescent="0.45">
      <c r="A463" s="10">
        <v>28246</v>
      </c>
      <c r="B463" s="88">
        <v>82088</v>
      </c>
      <c r="C463" s="89">
        <f t="shared" si="32"/>
        <v>4.4048551292090732E-3</v>
      </c>
      <c r="D463" s="9">
        <f t="shared" si="30"/>
        <v>3.5001008674601541E-2</v>
      </c>
      <c r="E463" s="85" t="str">
        <f>IFERROR(VLOOKUP(A463,SPY!$A$2:$E$379,5,FALSE),"")</f>
        <v/>
      </c>
      <c r="F463" s="9" t="str">
        <f t="shared" si="31"/>
        <v/>
      </c>
    </row>
    <row r="464" spans="1:6" x14ac:dyDescent="0.45">
      <c r="A464" s="10">
        <v>28277</v>
      </c>
      <c r="B464" s="88">
        <v>82488</v>
      </c>
      <c r="C464" s="89">
        <f t="shared" si="32"/>
        <v>4.8728194133125236E-3</v>
      </c>
      <c r="D464" s="9">
        <f t="shared" ref="D464:D527" si="33">B464/B452-1</f>
        <v>3.9205805281193218E-2</v>
      </c>
      <c r="E464" s="85" t="str">
        <f>IFERROR(VLOOKUP(A464,SPY!$A$2:$E$379,5,FALSE),"")</f>
        <v/>
      </c>
      <c r="F464" s="9" t="str">
        <f t="shared" si="31"/>
        <v/>
      </c>
    </row>
    <row r="465" spans="1:6" x14ac:dyDescent="0.45">
      <c r="A465" s="10">
        <v>28307</v>
      </c>
      <c r="B465" s="88">
        <v>82834</v>
      </c>
      <c r="C465" s="89">
        <f t="shared" si="32"/>
        <v>4.1945495102317931E-3</v>
      </c>
      <c r="D465" s="9">
        <f t="shared" si="33"/>
        <v>4.1321482896903738E-2</v>
      </c>
      <c r="E465" s="85" t="str">
        <f>IFERROR(VLOOKUP(A465,SPY!$A$2:$E$379,5,FALSE),"")</f>
        <v/>
      </c>
      <c r="F465" s="9" t="str">
        <f t="shared" si="31"/>
        <v/>
      </c>
    </row>
    <row r="466" spans="1:6" x14ac:dyDescent="0.45">
      <c r="A466" s="10">
        <v>28338</v>
      </c>
      <c r="B466" s="88">
        <v>83075</v>
      </c>
      <c r="C466" s="89">
        <f t="shared" si="32"/>
        <v>2.9094333244803483E-3</v>
      </c>
      <c r="D466" s="9">
        <f t="shared" si="33"/>
        <v>4.2293987754692397E-2</v>
      </c>
      <c r="E466" s="85" t="str">
        <f>IFERROR(VLOOKUP(A466,SPY!$A$2:$E$379,5,FALSE),"")</f>
        <v/>
      </c>
      <c r="F466" s="9" t="str">
        <f t="shared" si="31"/>
        <v/>
      </c>
    </row>
    <row r="467" spans="1:6" x14ac:dyDescent="0.45">
      <c r="A467" s="10">
        <v>28369</v>
      </c>
      <c r="B467" s="88">
        <v>83532</v>
      </c>
      <c r="C467" s="89">
        <f t="shared" si="32"/>
        <v>5.5010532651218469E-3</v>
      </c>
      <c r="D467" s="9">
        <f t="shared" si="33"/>
        <v>4.5561508035848464E-2</v>
      </c>
      <c r="E467" s="85" t="str">
        <f>IFERROR(VLOOKUP(A467,SPY!$A$2:$E$379,5,FALSE),"")</f>
        <v/>
      </c>
      <c r="F467" s="9" t="str">
        <f t="shared" si="31"/>
        <v/>
      </c>
    </row>
    <row r="468" spans="1:6" x14ac:dyDescent="0.45">
      <c r="A468" s="10">
        <v>28399</v>
      </c>
      <c r="B468" s="88">
        <v>83800</v>
      </c>
      <c r="C468" s="89">
        <f t="shared" si="32"/>
        <v>3.2083512905234368E-3</v>
      </c>
      <c r="D468" s="9">
        <f t="shared" si="33"/>
        <v>4.8666641638823283E-2</v>
      </c>
      <c r="E468" s="85" t="str">
        <f>IFERROR(VLOOKUP(A468,SPY!$A$2:$E$379,5,FALSE),"")</f>
        <v/>
      </c>
      <c r="F468" s="9" t="str">
        <f t="shared" si="31"/>
        <v/>
      </c>
    </row>
    <row r="469" spans="1:6" x14ac:dyDescent="0.45">
      <c r="A469" s="10">
        <v>28430</v>
      </c>
      <c r="B469" s="88">
        <v>84173</v>
      </c>
      <c r="C469" s="89">
        <f t="shared" si="32"/>
        <v>4.4510739856802317E-3</v>
      </c>
      <c r="D469" s="9">
        <f t="shared" si="33"/>
        <v>4.9015453639082773E-2</v>
      </c>
      <c r="E469" s="85" t="str">
        <f>IFERROR(VLOOKUP(A469,SPY!$A$2:$E$379,5,FALSE),"")</f>
        <v/>
      </c>
      <c r="F469" s="9" t="str">
        <f t="shared" si="31"/>
        <v/>
      </c>
    </row>
    <row r="470" spans="1:6" x14ac:dyDescent="0.45">
      <c r="A470" s="10">
        <v>28460</v>
      </c>
      <c r="B470" s="88">
        <v>84410</v>
      </c>
      <c r="C470" s="89">
        <f t="shared" si="32"/>
        <v>2.8156297149917187E-3</v>
      </c>
      <c r="D470" s="9">
        <f t="shared" si="33"/>
        <v>4.9249204455051654E-2</v>
      </c>
      <c r="E470" s="85" t="str">
        <f>IFERROR(VLOOKUP(A470,SPY!$A$2:$E$379,5,FALSE),"")</f>
        <v/>
      </c>
      <c r="F470" s="9" t="str">
        <f t="shared" si="31"/>
        <v/>
      </c>
    </row>
    <row r="471" spans="1:6" x14ac:dyDescent="0.45">
      <c r="A471" s="10">
        <v>28491</v>
      </c>
      <c r="B471" s="88">
        <v>84594</v>
      </c>
      <c r="C471" s="89">
        <f t="shared" si="32"/>
        <v>2.1798365122616126E-3</v>
      </c>
      <c r="D471" s="9">
        <f t="shared" si="33"/>
        <v>4.8382699219234215E-2</v>
      </c>
      <c r="E471" s="85" t="str">
        <f>IFERROR(VLOOKUP(A471,SPY!$A$2:$E$379,5,FALSE),"")</f>
        <v/>
      </c>
      <c r="F471" s="9" t="str">
        <f t="shared" si="31"/>
        <v/>
      </c>
    </row>
    <row r="472" spans="1:6" x14ac:dyDescent="0.45">
      <c r="A472" s="10">
        <v>28522</v>
      </c>
      <c r="B472" s="88">
        <v>84948</v>
      </c>
      <c r="C472" s="89">
        <f t="shared" si="32"/>
        <v>4.1846939499254887E-3</v>
      </c>
      <c r="D472" s="9">
        <f t="shared" si="33"/>
        <v>4.8896132760408939E-2</v>
      </c>
      <c r="E472" s="85" t="str">
        <f>IFERROR(VLOOKUP(A472,SPY!$A$2:$E$379,5,FALSE),"")</f>
        <v/>
      </c>
      <c r="F472" s="9" t="str">
        <f t="shared" si="31"/>
        <v/>
      </c>
    </row>
    <row r="473" spans="1:6" x14ac:dyDescent="0.45">
      <c r="A473" s="10">
        <v>28550</v>
      </c>
      <c r="B473" s="88">
        <v>85460</v>
      </c>
      <c r="C473" s="89">
        <f t="shared" si="32"/>
        <v>6.027216650186018E-3</v>
      </c>
      <c r="D473" s="9">
        <f t="shared" si="33"/>
        <v>4.9993242496099155E-2</v>
      </c>
      <c r="E473" s="85" t="str">
        <f>IFERROR(VLOOKUP(A473,SPY!$A$2:$E$379,5,FALSE),"")</f>
        <v/>
      </c>
      <c r="F473" s="9" t="str">
        <f t="shared" si="31"/>
        <v/>
      </c>
    </row>
    <row r="474" spans="1:6" x14ac:dyDescent="0.45">
      <c r="A474" s="10">
        <v>28581</v>
      </c>
      <c r="B474" s="88">
        <v>86162</v>
      </c>
      <c r="C474" s="89">
        <f t="shared" si="32"/>
        <v>8.2143692955769509E-3</v>
      </c>
      <c r="D474" s="9">
        <f t="shared" si="33"/>
        <v>5.4253132341425259E-2</v>
      </c>
      <c r="E474" s="85" t="str">
        <f>IFERROR(VLOOKUP(A474,SPY!$A$2:$E$379,5,FALSE),"")</f>
        <v/>
      </c>
      <c r="F474" s="9" t="str">
        <f t="shared" si="31"/>
        <v/>
      </c>
    </row>
    <row r="475" spans="1:6" x14ac:dyDescent="0.45">
      <c r="A475" s="10">
        <v>28611</v>
      </c>
      <c r="B475" s="88">
        <v>86509</v>
      </c>
      <c r="C475" s="89">
        <f t="shared" si="32"/>
        <v>4.0272974164945463E-3</v>
      </c>
      <c r="D475" s="9">
        <f t="shared" si="33"/>
        <v>5.385683656563689E-2</v>
      </c>
      <c r="E475" s="85" t="str">
        <f>IFERROR(VLOOKUP(A475,SPY!$A$2:$E$379,5,FALSE),"")</f>
        <v/>
      </c>
      <c r="F475" s="9" t="str">
        <f t="shared" si="31"/>
        <v/>
      </c>
    </row>
    <row r="476" spans="1:6" x14ac:dyDescent="0.45">
      <c r="A476" s="10">
        <v>28642</v>
      </c>
      <c r="B476" s="88">
        <v>86950</v>
      </c>
      <c r="C476" s="89">
        <f t="shared" si="32"/>
        <v>5.0977354957286725E-3</v>
      </c>
      <c r="D476" s="9">
        <f t="shared" si="33"/>
        <v>5.4092716516341843E-2</v>
      </c>
      <c r="E476" s="85" t="str">
        <f>IFERROR(VLOOKUP(A476,SPY!$A$2:$E$379,5,FALSE),"")</f>
        <v/>
      </c>
      <c r="F476" s="9" t="str">
        <f t="shared" si="31"/>
        <v/>
      </c>
    </row>
    <row r="477" spans="1:6" x14ac:dyDescent="0.45">
      <c r="A477" s="10">
        <v>28672</v>
      </c>
      <c r="B477" s="88">
        <v>87204</v>
      </c>
      <c r="C477" s="89">
        <f t="shared" si="32"/>
        <v>2.921219091431837E-3</v>
      </c>
      <c r="D477" s="9">
        <f t="shared" si="33"/>
        <v>5.2756114638916385E-2</v>
      </c>
      <c r="E477" s="85" t="str">
        <f>IFERROR(VLOOKUP(A477,SPY!$A$2:$E$379,5,FALSE),"")</f>
        <v/>
      </c>
      <c r="F477" s="9" t="str">
        <f t="shared" si="31"/>
        <v/>
      </c>
    </row>
    <row r="478" spans="1:6" x14ac:dyDescent="0.45">
      <c r="A478" s="10">
        <v>28703</v>
      </c>
      <c r="B478" s="88">
        <v>87483</v>
      </c>
      <c r="C478" s="89">
        <f t="shared" si="32"/>
        <v>3.1993945231869603E-3</v>
      </c>
      <c r="D478" s="9">
        <f t="shared" si="33"/>
        <v>5.3060487511285004E-2</v>
      </c>
      <c r="E478" s="85" t="str">
        <f>IFERROR(VLOOKUP(A478,SPY!$A$2:$E$379,5,FALSE),"")</f>
        <v/>
      </c>
      <c r="F478" s="9" t="str">
        <f t="shared" si="31"/>
        <v/>
      </c>
    </row>
    <row r="479" spans="1:6" x14ac:dyDescent="0.45">
      <c r="A479" s="10">
        <v>28734</v>
      </c>
      <c r="B479" s="88">
        <v>87621</v>
      </c>
      <c r="C479" s="89">
        <f t="shared" si="32"/>
        <v>1.5774493330131811E-3</v>
      </c>
      <c r="D479" s="9">
        <f t="shared" si="33"/>
        <v>4.8951300100560369E-2</v>
      </c>
      <c r="E479" s="85" t="str">
        <f>IFERROR(VLOOKUP(A479,SPY!$A$2:$E$379,5,FALSE),"")</f>
        <v/>
      </c>
      <c r="F479" s="9" t="str">
        <f t="shared" si="31"/>
        <v/>
      </c>
    </row>
    <row r="480" spans="1:6" x14ac:dyDescent="0.45">
      <c r="A480" s="10">
        <v>28764</v>
      </c>
      <c r="B480" s="88">
        <v>87956</v>
      </c>
      <c r="C480" s="89">
        <f t="shared" si="32"/>
        <v>3.8232843724677057E-3</v>
      </c>
      <c r="D480" s="9">
        <f t="shared" si="33"/>
        <v>4.9594272076372237E-2</v>
      </c>
      <c r="E480" s="85" t="str">
        <f>IFERROR(VLOOKUP(A480,SPY!$A$2:$E$379,5,FALSE),"")</f>
        <v/>
      </c>
      <c r="F480" s="9" t="str">
        <f t="shared" si="31"/>
        <v/>
      </c>
    </row>
    <row r="481" spans="1:6" x14ac:dyDescent="0.45">
      <c r="A481" s="10">
        <v>28795</v>
      </c>
      <c r="B481" s="88">
        <v>88391</v>
      </c>
      <c r="C481" s="89">
        <f t="shared" si="32"/>
        <v>4.9456546455046713E-3</v>
      </c>
      <c r="D481" s="9">
        <f t="shared" si="33"/>
        <v>5.0111080750359305E-2</v>
      </c>
      <c r="E481" s="85" t="str">
        <f>IFERROR(VLOOKUP(A481,SPY!$A$2:$E$379,5,FALSE),"")</f>
        <v/>
      </c>
      <c r="F481" s="9" t="str">
        <f t="shared" si="31"/>
        <v/>
      </c>
    </row>
    <row r="482" spans="1:6" x14ac:dyDescent="0.45">
      <c r="A482" s="10">
        <v>28825</v>
      </c>
      <c r="B482" s="88">
        <v>88671</v>
      </c>
      <c r="C482" s="89">
        <f t="shared" si="32"/>
        <v>3.1677433222838669E-3</v>
      </c>
      <c r="D482" s="9">
        <f t="shared" si="33"/>
        <v>5.0479800971448885E-2</v>
      </c>
      <c r="E482" s="85" t="str">
        <f>IFERROR(VLOOKUP(A482,SPY!$A$2:$E$379,5,FALSE),"")</f>
        <v/>
      </c>
      <c r="F482" s="9" t="str">
        <f t="shared" si="31"/>
        <v/>
      </c>
    </row>
    <row r="483" spans="1:6" x14ac:dyDescent="0.45">
      <c r="A483" s="10">
        <v>28856</v>
      </c>
      <c r="B483" s="88">
        <v>88808</v>
      </c>
      <c r="C483" s="89">
        <f t="shared" si="32"/>
        <v>1.5450372726144579E-3</v>
      </c>
      <c r="D483" s="9">
        <f t="shared" si="33"/>
        <v>4.9814407641203928E-2</v>
      </c>
      <c r="E483" s="85" t="str">
        <f>IFERROR(VLOOKUP(A483,SPY!$A$2:$E$379,5,FALSE),"")</f>
        <v/>
      </c>
      <c r="F483" s="9" t="str">
        <f t="shared" si="31"/>
        <v/>
      </c>
    </row>
    <row r="484" spans="1:6" x14ac:dyDescent="0.45">
      <c r="A484" s="10">
        <v>28887</v>
      </c>
      <c r="B484" s="88">
        <v>89055</v>
      </c>
      <c r="C484" s="89">
        <f t="shared" si="32"/>
        <v>2.7812809656788673E-3</v>
      </c>
      <c r="D484" s="9">
        <f t="shared" si="33"/>
        <v>4.8347224184206894E-2</v>
      </c>
      <c r="E484" s="85" t="str">
        <f>IFERROR(VLOOKUP(A484,SPY!$A$2:$E$379,5,FALSE),"")</f>
        <v/>
      </c>
      <c r="F484" s="9" t="str">
        <f t="shared" si="31"/>
        <v/>
      </c>
    </row>
    <row r="485" spans="1:6" x14ac:dyDescent="0.45">
      <c r="A485" s="10">
        <v>28915</v>
      </c>
      <c r="B485" s="88">
        <v>89479</v>
      </c>
      <c r="C485" s="89">
        <f t="shared" si="32"/>
        <v>4.7611026893492614E-3</v>
      </c>
      <c r="D485" s="9">
        <f t="shared" si="33"/>
        <v>4.7027849286215728E-2</v>
      </c>
      <c r="E485" s="85" t="str">
        <f>IFERROR(VLOOKUP(A485,SPY!$A$2:$E$379,5,FALSE),"")</f>
        <v/>
      </c>
      <c r="F485" s="9" t="str">
        <f t="shared" si="31"/>
        <v/>
      </c>
    </row>
    <row r="486" spans="1:6" x14ac:dyDescent="0.45">
      <c r="A486" s="10">
        <v>28946</v>
      </c>
      <c r="B486" s="88">
        <v>89417</v>
      </c>
      <c r="C486" s="89">
        <f t="shared" si="32"/>
        <v>-6.9290001005817281E-4</v>
      </c>
      <c r="D486" s="9">
        <f t="shared" si="33"/>
        <v>3.777767461293835E-2</v>
      </c>
      <c r="E486" s="85" t="str">
        <f>IFERROR(VLOOKUP(A486,SPY!$A$2:$E$379,5,FALSE),"")</f>
        <v/>
      </c>
      <c r="F486" s="9" t="str">
        <f t="shared" si="31"/>
        <v/>
      </c>
    </row>
    <row r="487" spans="1:6" x14ac:dyDescent="0.45">
      <c r="A487" s="10">
        <v>28976</v>
      </c>
      <c r="B487" s="88">
        <v>89789</v>
      </c>
      <c r="C487" s="89">
        <f t="shared" si="32"/>
        <v>4.160282720288011E-3</v>
      </c>
      <c r="D487" s="9">
        <f t="shared" si="33"/>
        <v>3.7915130217665238E-2</v>
      </c>
      <c r="E487" s="85" t="str">
        <f>IFERROR(VLOOKUP(A487,SPY!$A$2:$E$379,5,FALSE),"")</f>
        <v/>
      </c>
      <c r="F487" s="9" t="str">
        <f t="shared" si="31"/>
        <v/>
      </c>
    </row>
    <row r="488" spans="1:6" x14ac:dyDescent="0.45">
      <c r="A488" s="10">
        <v>29007</v>
      </c>
      <c r="B488" s="88">
        <v>90108</v>
      </c>
      <c r="C488" s="89">
        <f t="shared" si="32"/>
        <v>3.5527737250664604E-3</v>
      </c>
      <c r="D488" s="9">
        <f t="shared" si="33"/>
        <v>3.6319723979298502E-2</v>
      </c>
      <c r="E488" s="85" t="str">
        <f>IFERROR(VLOOKUP(A488,SPY!$A$2:$E$379,5,FALSE),"")</f>
        <v/>
      </c>
      <c r="F488" s="9" t="str">
        <f t="shared" si="31"/>
        <v/>
      </c>
    </row>
    <row r="489" spans="1:6" x14ac:dyDescent="0.45">
      <c r="A489" s="10">
        <v>29037</v>
      </c>
      <c r="B489" s="88">
        <v>90217</v>
      </c>
      <c r="C489" s="89">
        <f t="shared" si="32"/>
        <v>1.2096595196875448E-3</v>
      </c>
      <c r="D489" s="9">
        <f t="shared" si="33"/>
        <v>3.4551167377643299E-2</v>
      </c>
      <c r="E489" s="85" t="str">
        <f>IFERROR(VLOOKUP(A489,SPY!$A$2:$E$379,5,FALSE),"")</f>
        <v/>
      </c>
      <c r="F489" s="9" t="str">
        <f t="shared" ref="F489:F552" si="34">IFERROR(E489/E477-1,"")</f>
        <v/>
      </c>
    </row>
    <row r="490" spans="1:6" x14ac:dyDescent="0.45">
      <c r="A490" s="10">
        <v>29068</v>
      </c>
      <c r="B490" s="88">
        <v>90300</v>
      </c>
      <c r="C490" s="89">
        <f t="shared" si="32"/>
        <v>9.2000399037872604E-4</v>
      </c>
      <c r="D490" s="9">
        <f t="shared" si="33"/>
        <v>3.2200541819553452E-2</v>
      </c>
      <c r="E490" s="85" t="str">
        <f>IFERROR(VLOOKUP(A490,SPY!$A$2:$E$379,5,FALSE),"")</f>
        <v/>
      </c>
      <c r="F490" s="9" t="str">
        <f t="shared" si="34"/>
        <v/>
      </c>
    </row>
    <row r="491" spans="1:6" x14ac:dyDescent="0.45">
      <c r="A491" s="10">
        <v>29099</v>
      </c>
      <c r="B491" s="88">
        <v>90327</v>
      </c>
      <c r="C491" s="89">
        <f t="shared" si="32"/>
        <v>2.9900332225918369E-4</v>
      </c>
      <c r="D491" s="9">
        <f t="shared" si="33"/>
        <v>3.0883007498202497E-2</v>
      </c>
      <c r="E491" s="85" t="str">
        <f>IFERROR(VLOOKUP(A491,SPY!$A$2:$E$379,5,FALSE),"")</f>
        <v/>
      </c>
      <c r="F491" s="9" t="str">
        <f t="shared" si="34"/>
        <v/>
      </c>
    </row>
    <row r="492" spans="1:6" x14ac:dyDescent="0.45">
      <c r="A492" s="10">
        <v>29129</v>
      </c>
      <c r="B492" s="88">
        <v>90481</v>
      </c>
      <c r="C492" s="89">
        <f t="shared" si="32"/>
        <v>1.704916580867355E-3</v>
      </c>
      <c r="D492" s="9">
        <f t="shared" si="33"/>
        <v>2.8707535585974719E-2</v>
      </c>
      <c r="E492" s="85" t="str">
        <f>IFERROR(VLOOKUP(A492,SPY!$A$2:$E$379,5,FALSE),"")</f>
        <v/>
      </c>
      <c r="F492" s="9" t="str">
        <f t="shared" si="34"/>
        <v/>
      </c>
    </row>
    <row r="493" spans="1:6" x14ac:dyDescent="0.45">
      <c r="A493" s="10">
        <v>29160</v>
      </c>
      <c r="B493" s="88">
        <v>90573</v>
      </c>
      <c r="C493" s="89">
        <f t="shared" si="32"/>
        <v>1.0167880549507569E-3</v>
      </c>
      <c r="D493" s="9">
        <f t="shared" si="33"/>
        <v>2.4685771175798399E-2</v>
      </c>
      <c r="E493" s="85" t="str">
        <f>IFERROR(VLOOKUP(A493,SPY!$A$2:$E$379,5,FALSE),"")</f>
        <v/>
      </c>
      <c r="F493" s="9" t="str">
        <f t="shared" si="34"/>
        <v/>
      </c>
    </row>
    <row r="494" spans="1:6" x14ac:dyDescent="0.45">
      <c r="A494" s="10">
        <v>29190</v>
      </c>
      <c r="B494" s="88">
        <v>90672</v>
      </c>
      <c r="C494" s="89">
        <f t="shared" si="32"/>
        <v>1.093040972475201E-3</v>
      </c>
      <c r="D494" s="9">
        <f t="shared" si="33"/>
        <v>2.2566566295632251E-2</v>
      </c>
      <c r="E494" s="85" t="str">
        <f>IFERROR(VLOOKUP(A494,SPY!$A$2:$E$379,5,FALSE),"")</f>
        <v/>
      </c>
      <c r="F494" s="9" t="str">
        <f t="shared" si="34"/>
        <v/>
      </c>
    </row>
    <row r="495" spans="1:6" x14ac:dyDescent="0.45">
      <c r="A495" s="10">
        <v>29221</v>
      </c>
      <c r="B495" s="88">
        <v>90800</v>
      </c>
      <c r="C495" s="89">
        <f t="shared" si="32"/>
        <v>1.4116816657843145E-3</v>
      </c>
      <c r="D495" s="9">
        <f t="shared" si="33"/>
        <v>2.2430411674623896E-2</v>
      </c>
      <c r="E495" s="85" t="str">
        <f>IFERROR(VLOOKUP(A495,SPY!$A$2:$E$379,5,FALSE),"")</f>
        <v/>
      </c>
      <c r="F495" s="9" t="str">
        <f t="shared" si="34"/>
        <v/>
      </c>
    </row>
    <row r="496" spans="1:6" x14ac:dyDescent="0.45">
      <c r="A496" s="10">
        <v>29252</v>
      </c>
      <c r="B496" s="88">
        <v>90883</v>
      </c>
      <c r="C496" s="89">
        <f t="shared" si="32"/>
        <v>9.1409691629951162E-4</v>
      </c>
      <c r="D496" s="9">
        <f t="shared" si="33"/>
        <v>2.0526640839930277E-2</v>
      </c>
      <c r="E496" s="85" t="str">
        <f>IFERROR(VLOOKUP(A496,SPY!$A$2:$E$379,5,FALSE),"")</f>
        <v/>
      </c>
      <c r="F496" s="9" t="str">
        <f t="shared" si="34"/>
        <v/>
      </c>
    </row>
    <row r="497" spans="1:6" x14ac:dyDescent="0.45">
      <c r="A497" s="10">
        <v>29281</v>
      </c>
      <c r="B497" s="88">
        <v>90994</v>
      </c>
      <c r="C497" s="89">
        <f t="shared" si="32"/>
        <v>1.221350527601528E-3</v>
      </c>
      <c r="D497" s="9">
        <f t="shared" si="33"/>
        <v>1.6931347019971232E-2</v>
      </c>
      <c r="E497" s="85" t="str">
        <f>IFERROR(VLOOKUP(A497,SPY!$A$2:$E$379,5,FALSE),"")</f>
        <v/>
      </c>
      <c r="F497" s="9" t="str">
        <f t="shared" si="34"/>
        <v/>
      </c>
    </row>
    <row r="498" spans="1:6" x14ac:dyDescent="0.45">
      <c r="A498" s="10">
        <v>29312</v>
      </c>
      <c r="B498" s="88">
        <v>90849</v>
      </c>
      <c r="C498" s="89">
        <f t="shared" si="32"/>
        <v>-1.593511660109459E-3</v>
      </c>
      <c r="D498" s="9">
        <f t="shared" si="33"/>
        <v>1.6014851761969151E-2</v>
      </c>
      <c r="E498" s="85" t="str">
        <f>IFERROR(VLOOKUP(A498,SPY!$A$2:$E$379,5,FALSE),"")</f>
        <v/>
      </c>
      <c r="F498" s="9" t="str">
        <f t="shared" si="34"/>
        <v/>
      </c>
    </row>
    <row r="499" spans="1:6" x14ac:dyDescent="0.45">
      <c r="A499" s="10">
        <v>29342</v>
      </c>
      <c r="B499" s="88">
        <v>90420</v>
      </c>
      <c r="C499" s="89">
        <f t="shared" si="32"/>
        <v>-4.7221213221939617E-3</v>
      </c>
      <c r="D499" s="9">
        <f t="shared" si="33"/>
        <v>7.0275868981723999E-3</v>
      </c>
      <c r="E499" s="85" t="str">
        <f>IFERROR(VLOOKUP(A499,SPY!$A$2:$E$379,5,FALSE),"")</f>
        <v/>
      </c>
      <c r="F499" s="9" t="str">
        <f t="shared" si="34"/>
        <v/>
      </c>
    </row>
    <row r="500" spans="1:6" x14ac:dyDescent="0.45">
      <c r="A500" s="10">
        <v>29373</v>
      </c>
      <c r="B500" s="88">
        <v>90101</v>
      </c>
      <c r="C500" s="89">
        <f t="shared" si="32"/>
        <v>-3.5279805352798066E-3</v>
      </c>
      <c r="D500" s="9">
        <f t="shared" si="33"/>
        <v>-7.7684556310186892E-5</v>
      </c>
      <c r="E500" s="85" t="str">
        <f>IFERROR(VLOOKUP(A500,SPY!$A$2:$E$379,5,FALSE),"")</f>
        <v/>
      </c>
      <c r="F500" s="9" t="str">
        <f t="shared" si="34"/>
        <v/>
      </c>
    </row>
    <row r="501" spans="1:6" x14ac:dyDescent="0.45">
      <c r="A501" s="10">
        <v>29403</v>
      </c>
      <c r="B501" s="88">
        <v>89840</v>
      </c>
      <c r="C501" s="89">
        <f t="shared" si="32"/>
        <v>-2.8967492036714448E-3</v>
      </c>
      <c r="D501" s="9">
        <f t="shared" si="33"/>
        <v>-4.1788133056962495E-3</v>
      </c>
      <c r="E501" s="85" t="str">
        <f>IFERROR(VLOOKUP(A501,SPY!$A$2:$E$379,5,FALSE),"")</f>
        <v/>
      </c>
      <c r="F501" s="9" t="str">
        <f t="shared" si="34"/>
        <v/>
      </c>
    </row>
    <row r="502" spans="1:6" x14ac:dyDescent="0.45">
      <c r="A502" s="10">
        <v>29434</v>
      </c>
      <c r="B502" s="88">
        <v>90099</v>
      </c>
      <c r="C502" s="89">
        <f t="shared" si="32"/>
        <v>2.88290293855753E-3</v>
      </c>
      <c r="D502" s="9">
        <f t="shared" si="33"/>
        <v>-2.2259136212624542E-3</v>
      </c>
      <c r="E502" s="85" t="str">
        <f>IFERROR(VLOOKUP(A502,SPY!$A$2:$E$379,5,FALSE),"")</f>
        <v/>
      </c>
      <c r="F502" s="9" t="str">
        <f t="shared" si="34"/>
        <v/>
      </c>
    </row>
    <row r="503" spans="1:6" x14ac:dyDescent="0.45">
      <c r="A503" s="10">
        <v>29465</v>
      </c>
      <c r="B503" s="88">
        <v>90213</v>
      </c>
      <c r="C503" s="89">
        <f t="shared" si="32"/>
        <v>1.265274864315824E-3</v>
      </c>
      <c r="D503" s="9">
        <f t="shared" si="33"/>
        <v>-1.2620811053173364E-3</v>
      </c>
      <c r="E503" s="85" t="str">
        <f>IFERROR(VLOOKUP(A503,SPY!$A$2:$E$379,5,FALSE),"")</f>
        <v/>
      </c>
      <c r="F503" s="9" t="str">
        <f t="shared" si="34"/>
        <v/>
      </c>
    </row>
    <row r="504" spans="1:6" x14ac:dyDescent="0.45">
      <c r="A504" s="10">
        <v>29495</v>
      </c>
      <c r="B504" s="88">
        <v>90490</v>
      </c>
      <c r="C504" s="89">
        <f t="shared" si="32"/>
        <v>3.0705109019764087E-3</v>
      </c>
      <c r="D504" s="9">
        <f t="shared" si="33"/>
        <v>9.9468396679958104E-5</v>
      </c>
      <c r="E504" s="85" t="str">
        <f>IFERROR(VLOOKUP(A504,SPY!$A$2:$E$379,5,FALSE),"")</f>
        <v/>
      </c>
      <c r="F504" s="9" t="str">
        <f t="shared" si="34"/>
        <v/>
      </c>
    </row>
    <row r="505" spans="1:6" x14ac:dyDescent="0.45">
      <c r="A505" s="10">
        <v>29526</v>
      </c>
      <c r="B505" s="88">
        <v>90747</v>
      </c>
      <c r="C505" s="89">
        <f t="shared" si="32"/>
        <v>2.8400928279368465E-3</v>
      </c>
      <c r="D505" s="9">
        <f t="shared" si="33"/>
        <v>1.9211023152594375E-3</v>
      </c>
      <c r="E505" s="85" t="str">
        <f>IFERROR(VLOOKUP(A505,SPY!$A$2:$E$379,5,FALSE),"")</f>
        <v/>
      </c>
      <c r="F505" s="9" t="str">
        <f t="shared" si="34"/>
        <v/>
      </c>
    </row>
    <row r="506" spans="1:6" x14ac:dyDescent="0.45">
      <c r="A506" s="10">
        <v>29556</v>
      </c>
      <c r="B506" s="88">
        <v>90943</v>
      </c>
      <c r="C506" s="89">
        <f t="shared" si="32"/>
        <v>2.1598510143585603E-3</v>
      </c>
      <c r="D506" s="9">
        <f t="shared" si="33"/>
        <v>2.9887947767779366E-3</v>
      </c>
      <c r="E506" s="85" t="str">
        <f>IFERROR(VLOOKUP(A506,SPY!$A$2:$E$379,5,FALSE),"")</f>
        <v/>
      </c>
      <c r="F506" s="9" t="str">
        <f t="shared" si="34"/>
        <v/>
      </c>
    </row>
    <row r="507" spans="1:6" x14ac:dyDescent="0.45">
      <c r="A507" s="10">
        <v>29587</v>
      </c>
      <c r="B507" s="88">
        <v>91033</v>
      </c>
      <c r="C507" s="89">
        <f t="shared" si="32"/>
        <v>9.8963086768644182E-4</v>
      </c>
      <c r="D507" s="9">
        <f t="shared" si="33"/>
        <v>2.5660792951542888E-3</v>
      </c>
      <c r="E507" s="85" t="str">
        <f>IFERROR(VLOOKUP(A507,SPY!$A$2:$E$379,5,FALSE),"")</f>
        <v/>
      </c>
      <c r="F507" s="9" t="str">
        <f t="shared" si="34"/>
        <v/>
      </c>
    </row>
    <row r="508" spans="1:6" x14ac:dyDescent="0.45">
      <c r="A508" s="10">
        <v>29618</v>
      </c>
      <c r="B508" s="88">
        <v>91105</v>
      </c>
      <c r="C508" s="89">
        <f t="shared" si="32"/>
        <v>7.9092197335040026E-4</v>
      </c>
      <c r="D508" s="9">
        <f t="shared" si="33"/>
        <v>2.4427010552028339E-3</v>
      </c>
      <c r="E508" s="85" t="str">
        <f>IFERROR(VLOOKUP(A508,SPY!$A$2:$E$379,5,FALSE),"")</f>
        <v/>
      </c>
      <c r="F508" s="9" t="str">
        <f t="shared" si="34"/>
        <v/>
      </c>
    </row>
    <row r="509" spans="1:6" x14ac:dyDescent="0.45">
      <c r="A509" s="10">
        <v>29646</v>
      </c>
      <c r="B509" s="88">
        <v>91210</v>
      </c>
      <c r="C509" s="89">
        <f t="shared" si="32"/>
        <v>1.1525163273147232E-3</v>
      </c>
      <c r="D509" s="9">
        <f t="shared" si="33"/>
        <v>2.373782886783804E-3</v>
      </c>
      <c r="E509" s="85" t="str">
        <f>IFERROR(VLOOKUP(A509,SPY!$A$2:$E$379,5,FALSE),"")</f>
        <v/>
      </c>
      <c r="F509" s="9" t="str">
        <f t="shared" si="34"/>
        <v/>
      </c>
    </row>
    <row r="510" spans="1:6" x14ac:dyDescent="0.45">
      <c r="A510" s="10">
        <v>29677</v>
      </c>
      <c r="B510" s="88">
        <v>91283</v>
      </c>
      <c r="C510" s="89">
        <f t="shared" si="32"/>
        <v>8.0035083872376234E-4</v>
      </c>
      <c r="D510" s="9">
        <f t="shared" si="33"/>
        <v>4.777157701240542E-3</v>
      </c>
      <c r="E510" s="85" t="str">
        <f>IFERROR(VLOOKUP(A510,SPY!$A$2:$E$379,5,FALSE),"")</f>
        <v/>
      </c>
      <c r="F510" s="9" t="str">
        <f t="shared" si="34"/>
        <v/>
      </c>
    </row>
    <row r="511" spans="1:6" x14ac:dyDescent="0.45">
      <c r="A511" s="10">
        <v>29707</v>
      </c>
      <c r="B511" s="88">
        <v>91296</v>
      </c>
      <c r="C511" s="89">
        <f t="shared" si="32"/>
        <v>1.4241425018890475E-4</v>
      </c>
      <c r="D511" s="9">
        <f t="shared" si="33"/>
        <v>9.688122096881191E-3</v>
      </c>
      <c r="E511" s="85" t="str">
        <f>IFERROR(VLOOKUP(A511,SPY!$A$2:$E$379,5,FALSE),"")</f>
        <v/>
      </c>
      <c r="F511" s="9" t="str">
        <f t="shared" si="34"/>
        <v/>
      </c>
    </row>
    <row r="512" spans="1:6" x14ac:dyDescent="0.45">
      <c r="A512" s="10">
        <v>29738</v>
      </c>
      <c r="B512" s="88">
        <v>91490</v>
      </c>
      <c r="C512" s="89">
        <f t="shared" si="32"/>
        <v>2.1249561864704614E-3</v>
      </c>
      <c r="D512" s="9">
        <f t="shared" si="33"/>
        <v>1.5416033118389461E-2</v>
      </c>
      <c r="E512" s="85" t="str">
        <f>IFERROR(VLOOKUP(A512,SPY!$A$2:$E$379,5,FALSE),"")</f>
        <v/>
      </c>
      <c r="F512" s="9" t="str">
        <f t="shared" si="34"/>
        <v/>
      </c>
    </row>
    <row r="513" spans="1:6" x14ac:dyDescent="0.45">
      <c r="A513" s="10">
        <v>29768</v>
      </c>
      <c r="B513" s="88">
        <v>91601</v>
      </c>
      <c r="C513" s="89">
        <f t="shared" si="32"/>
        <v>1.2132473494370632E-3</v>
      </c>
      <c r="D513" s="9">
        <f t="shared" si="33"/>
        <v>1.9601513802315118E-2</v>
      </c>
      <c r="E513" s="85" t="str">
        <f>IFERROR(VLOOKUP(A513,SPY!$A$2:$E$379,5,FALSE),"")</f>
        <v/>
      </c>
      <c r="F513" s="9" t="str">
        <f t="shared" si="34"/>
        <v/>
      </c>
    </row>
    <row r="514" spans="1:6" x14ac:dyDescent="0.45">
      <c r="A514" s="10">
        <v>29799</v>
      </c>
      <c r="B514" s="88">
        <v>91565</v>
      </c>
      <c r="C514" s="89">
        <f t="shared" si="32"/>
        <v>-3.9300880994752596E-4</v>
      </c>
      <c r="D514" s="9">
        <f t="shared" si="33"/>
        <v>1.6270990799009954E-2</v>
      </c>
      <c r="E514" s="85" t="str">
        <f>IFERROR(VLOOKUP(A514,SPY!$A$2:$E$379,5,FALSE),"")</f>
        <v/>
      </c>
      <c r="F514" s="9" t="str">
        <f t="shared" si="34"/>
        <v/>
      </c>
    </row>
    <row r="515" spans="1:6" x14ac:dyDescent="0.45">
      <c r="A515" s="10">
        <v>29830</v>
      </c>
      <c r="B515" s="88">
        <v>91477</v>
      </c>
      <c r="C515" s="89">
        <f t="shared" si="32"/>
        <v>-9.6106590946321013E-4</v>
      </c>
      <c r="D515" s="9">
        <f t="shared" si="33"/>
        <v>1.4011284404686686E-2</v>
      </c>
      <c r="E515" s="85" t="str">
        <f>IFERROR(VLOOKUP(A515,SPY!$A$2:$E$379,5,FALSE),"")</f>
        <v/>
      </c>
      <c r="F515" s="9" t="str">
        <f t="shared" si="34"/>
        <v/>
      </c>
    </row>
    <row r="516" spans="1:6" x14ac:dyDescent="0.45">
      <c r="A516" s="10">
        <v>29860</v>
      </c>
      <c r="B516" s="88">
        <v>91380</v>
      </c>
      <c r="C516" s="89">
        <f t="shared" si="32"/>
        <v>-1.0603758321764412E-3</v>
      </c>
      <c r="D516" s="9">
        <f t="shared" si="33"/>
        <v>9.8353409216487275E-3</v>
      </c>
      <c r="E516" s="85" t="str">
        <f>IFERROR(VLOOKUP(A516,SPY!$A$2:$E$379,5,FALSE),"")</f>
        <v/>
      </c>
      <c r="F516" s="9" t="str">
        <f t="shared" si="34"/>
        <v/>
      </c>
    </row>
    <row r="517" spans="1:6" x14ac:dyDescent="0.45">
      <c r="A517" s="10">
        <v>29891</v>
      </c>
      <c r="B517" s="88">
        <v>91171</v>
      </c>
      <c r="C517" s="89">
        <f t="shared" ref="C517:C580" si="35">B517/B516-1</f>
        <v>-2.2871525497920597E-3</v>
      </c>
      <c r="D517" s="9">
        <f t="shared" si="33"/>
        <v>4.6723307657552393E-3</v>
      </c>
      <c r="E517" s="85" t="str">
        <f>IFERROR(VLOOKUP(A517,SPY!$A$2:$E$379,5,FALSE),"")</f>
        <v/>
      </c>
      <c r="F517" s="9" t="str">
        <f t="shared" si="34"/>
        <v/>
      </c>
    </row>
    <row r="518" spans="1:6" x14ac:dyDescent="0.45">
      <c r="A518" s="10">
        <v>29921</v>
      </c>
      <c r="B518" s="88">
        <v>90895</v>
      </c>
      <c r="C518" s="89">
        <f t="shared" si="35"/>
        <v>-3.0272784108982265E-3</v>
      </c>
      <c r="D518" s="9">
        <f t="shared" si="33"/>
        <v>-5.2780312943268015E-4</v>
      </c>
      <c r="E518" s="85" t="str">
        <f>IFERROR(VLOOKUP(A518,SPY!$A$2:$E$379,5,FALSE),"")</f>
        <v/>
      </c>
      <c r="F518" s="9" t="str">
        <f t="shared" si="34"/>
        <v/>
      </c>
    </row>
    <row r="519" spans="1:6" x14ac:dyDescent="0.45">
      <c r="A519" s="10">
        <v>29952</v>
      </c>
      <c r="B519" s="88">
        <v>90565</v>
      </c>
      <c r="C519" s="89">
        <f t="shared" si="35"/>
        <v>-3.6305627372242855E-3</v>
      </c>
      <c r="D519" s="9">
        <f t="shared" si="33"/>
        <v>-5.1409928267771576E-3</v>
      </c>
      <c r="E519" s="85" t="str">
        <f>IFERROR(VLOOKUP(A519,SPY!$A$2:$E$379,5,FALSE),"")</f>
        <v/>
      </c>
      <c r="F519" s="9" t="str">
        <f t="shared" si="34"/>
        <v/>
      </c>
    </row>
    <row r="520" spans="1:6" x14ac:dyDescent="0.45">
      <c r="A520" s="10">
        <v>29983</v>
      </c>
      <c r="B520" s="88">
        <v>90563</v>
      </c>
      <c r="C520" s="89">
        <f t="shared" si="35"/>
        <v>-2.2083586374455066E-5</v>
      </c>
      <c r="D520" s="9">
        <f t="shared" si="33"/>
        <v>-5.9491795181384477E-3</v>
      </c>
      <c r="E520" s="85" t="str">
        <f>IFERROR(VLOOKUP(A520,SPY!$A$2:$E$379,5,FALSE),"")</f>
        <v/>
      </c>
      <c r="F520" s="9" t="str">
        <f t="shared" si="34"/>
        <v/>
      </c>
    </row>
    <row r="521" spans="1:6" x14ac:dyDescent="0.45">
      <c r="A521" s="10">
        <v>30011</v>
      </c>
      <c r="B521" s="88">
        <v>90434</v>
      </c>
      <c r="C521" s="89">
        <f t="shared" si="35"/>
        <v>-1.4244227775139784E-3</v>
      </c>
      <c r="D521" s="9">
        <f t="shared" si="33"/>
        <v>-8.5078390527354442E-3</v>
      </c>
      <c r="E521" s="85" t="str">
        <f>IFERROR(VLOOKUP(A521,SPY!$A$2:$E$379,5,FALSE),"")</f>
        <v/>
      </c>
      <c r="F521" s="9" t="str">
        <f t="shared" si="34"/>
        <v/>
      </c>
    </row>
    <row r="522" spans="1:6" x14ac:dyDescent="0.45">
      <c r="A522" s="10">
        <v>30042</v>
      </c>
      <c r="B522" s="88">
        <v>90150</v>
      </c>
      <c r="C522" s="89">
        <f t="shared" si="35"/>
        <v>-3.1404117920251773E-3</v>
      </c>
      <c r="D522" s="9">
        <f t="shared" si="33"/>
        <v>-1.2411949651085052E-2</v>
      </c>
      <c r="E522" s="85" t="str">
        <f>IFERROR(VLOOKUP(A522,SPY!$A$2:$E$379,5,FALSE),"")</f>
        <v/>
      </c>
      <c r="F522" s="9" t="str">
        <f t="shared" si="34"/>
        <v/>
      </c>
    </row>
    <row r="523" spans="1:6" x14ac:dyDescent="0.45">
      <c r="A523" s="10">
        <v>30072</v>
      </c>
      <c r="B523" s="88">
        <v>90107</v>
      </c>
      <c r="C523" s="89">
        <f t="shared" si="35"/>
        <v>-4.7698280643371227E-4</v>
      </c>
      <c r="D523" s="9">
        <f t="shared" si="33"/>
        <v>-1.302357167893442E-2</v>
      </c>
      <c r="E523" s="85" t="str">
        <f>IFERROR(VLOOKUP(A523,SPY!$A$2:$E$379,5,FALSE),"")</f>
        <v/>
      </c>
      <c r="F523" s="9" t="str">
        <f t="shared" si="34"/>
        <v/>
      </c>
    </row>
    <row r="524" spans="1:6" x14ac:dyDescent="0.45">
      <c r="A524" s="10">
        <v>30103</v>
      </c>
      <c r="B524" s="88">
        <v>89865</v>
      </c>
      <c r="C524" s="89">
        <f t="shared" si="35"/>
        <v>-2.6856958948805465E-3</v>
      </c>
      <c r="D524" s="9">
        <f t="shared" si="33"/>
        <v>-1.7761503989507044E-2</v>
      </c>
      <c r="E524" s="85" t="str">
        <f>IFERROR(VLOOKUP(A524,SPY!$A$2:$E$379,5,FALSE),"")</f>
        <v/>
      </c>
      <c r="F524" s="9" t="str">
        <f t="shared" si="34"/>
        <v/>
      </c>
    </row>
    <row r="525" spans="1:6" x14ac:dyDescent="0.45">
      <c r="A525" s="10">
        <v>30133</v>
      </c>
      <c r="B525" s="88">
        <v>89521</v>
      </c>
      <c r="C525" s="89">
        <f t="shared" si="35"/>
        <v>-3.8279641684749732E-3</v>
      </c>
      <c r="D525" s="9">
        <f t="shared" si="33"/>
        <v>-2.2707175685855008E-2</v>
      </c>
      <c r="E525" s="85" t="str">
        <f>IFERROR(VLOOKUP(A525,SPY!$A$2:$E$379,5,FALSE),"")</f>
        <v/>
      </c>
      <c r="F525" s="9" t="str">
        <f t="shared" si="34"/>
        <v/>
      </c>
    </row>
    <row r="526" spans="1:6" x14ac:dyDescent="0.45">
      <c r="A526" s="10">
        <v>30164</v>
      </c>
      <c r="B526" s="88">
        <v>89363</v>
      </c>
      <c r="C526" s="89">
        <f t="shared" si="35"/>
        <v>-1.7649490063783579E-3</v>
      </c>
      <c r="D526" s="9">
        <f t="shared" si="33"/>
        <v>-2.4048490143613876E-2</v>
      </c>
      <c r="E526" s="85" t="str">
        <f>IFERROR(VLOOKUP(A526,SPY!$A$2:$E$379,5,FALSE),"")</f>
        <v/>
      </c>
      <c r="F526" s="9" t="str">
        <f t="shared" si="34"/>
        <v/>
      </c>
    </row>
    <row r="527" spans="1:6" x14ac:dyDescent="0.45">
      <c r="A527" s="10">
        <v>30195</v>
      </c>
      <c r="B527" s="88">
        <v>89183</v>
      </c>
      <c r="C527" s="89">
        <f t="shared" si="35"/>
        <v>-2.01425645960851E-3</v>
      </c>
      <c r="D527" s="9">
        <f t="shared" si="33"/>
        <v>-2.5077341845491263E-2</v>
      </c>
      <c r="E527" s="85" t="str">
        <f>IFERROR(VLOOKUP(A527,SPY!$A$2:$E$379,5,FALSE),"")</f>
        <v/>
      </c>
      <c r="F527" s="9" t="str">
        <f t="shared" si="34"/>
        <v/>
      </c>
    </row>
    <row r="528" spans="1:6" x14ac:dyDescent="0.45">
      <c r="A528" s="10">
        <v>30225</v>
      </c>
      <c r="B528" s="88">
        <v>88907</v>
      </c>
      <c r="C528" s="89">
        <f t="shared" si="35"/>
        <v>-3.0947602121480511E-3</v>
      </c>
      <c r="D528" s="9">
        <f t="shared" ref="D528:D591" si="36">B528/B516-1</f>
        <v>-2.7062814620267051E-2</v>
      </c>
      <c r="E528" s="85" t="str">
        <f>IFERROR(VLOOKUP(A528,SPY!$A$2:$E$379,5,FALSE),"")</f>
        <v/>
      </c>
      <c r="F528" s="9" t="str">
        <f t="shared" si="34"/>
        <v/>
      </c>
    </row>
    <row r="529" spans="1:6" x14ac:dyDescent="0.45">
      <c r="A529" s="10">
        <v>30256</v>
      </c>
      <c r="B529" s="88">
        <v>88786</v>
      </c>
      <c r="C529" s="89">
        <f t="shared" si="35"/>
        <v>-1.3609727018120132E-3</v>
      </c>
      <c r="D529" s="9">
        <f t="shared" si="36"/>
        <v>-2.6159634094174655E-2</v>
      </c>
      <c r="E529" s="85" t="str">
        <f>IFERROR(VLOOKUP(A529,SPY!$A$2:$E$379,5,FALSE),"")</f>
        <v/>
      </c>
      <c r="F529" s="9" t="str">
        <f t="shared" si="34"/>
        <v/>
      </c>
    </row>
    <row r="530" spans="1:6" x14ac:dyDescent="0.45">
      <c r="A530" s="10">
        <v>30286</v>
      </c>
      <c r="B530" s="88">
        <v>88771</v>
      </c>
      <c r="C530" s="89">
        <f t="shared" si="35"/>
        <v>-1.6894555447932724E-4</v>
      </c>
      <c r="D530" s="9">
        <f t="shared" si="36"/>
        <v>-2.3367621981407072E-2</v>
      </c>
      <c r="E530" s="85" t="str">
        <f>IFERROR(VLOOKUP(A530,SPY!$A$2:$E$379,5,FALSE),"")</f>
        <v/>
      </c>
      <c r="F530" s="9" t="str">
        <f t="shared" si="34"/>
        <v/>
      </c>
    </row>
    <row r="531" spans="1:6" x14ac:dyDescent="0.45">
      <c r="A531" s="10">
        <v>30317</v>
      </c>
      <c r="B531" s="88">
        <v>88990</v>
      </c>
      <c r="C531" s="89">
        <f t="shared" si="35"/>
        <v>2.4670218877786976E-3</v>
      </c>
      <c r="D531" s="9">
        <f t="shared" si="36"/>
        <v>-1.7390824269861382E-2</v>
      </c>
      <c r="E531" s="85" t="str">
        <f>IFERROR(VLOOKUP(A531,SPY!$A$2:$E$379,5,FALSE),"")</f>
        <v/>
      </c>
      <c r="F531" s="9" t="str">
        <f t="shared" si="34"/>
        <v/>
      </c>
    </row>
    <row r="532" spans="1:6" x14ac:dyDescent="0.45">
      <c r="A532" s="10">
        <v>30348</v>
      </c>
      <c r="B532" s="88">
        <v>88917</v>
      </c>
      <c r="C532" s="89">
        <f t="shared" si="35"/>
        <v>-8.2031688953809745E-4</v>
      </c>
      <c r="D532" s="9">
        <f t="shared" si="36"/>
        <v>-1.8175192959597242E-2</v>
      </c>
      <c r="E532" s="85" t="str">
        <f>IFERROR(VLOOKUP(A532,SPY!$A$2:$E$379,5,FALSE),"")</f>
        <v/>
      </c>
      <c r="F532" s="9" t="str">
        <f t="shared" si="34"/>
        <v/>
      </c>
    </row>
    <row r="533" spans="1:6" x14ac:dyDescent="0.45">
      <c r="A533" s="10">
        <v>30376</v>
      </c>
      <c r="B533" s="88">
        <v>89090</v>
      </c>
      <c r="C533" s="89">
        <f t="shared" si="35"/>
        <v>1.9456346930282198E-3</v>
      </c>
      <c r="D533" s="9">
        <f t="shared" si="36"/>
        <v>-1.4861667072118889E-2</v>
      </c>
      <c r="E533" s="85" t="str">
        <f>IFERROR(VLOOKUP(A533,SPY!$A$2:$E$379,5,FALSE),"")</f>
        <v/>
      </c>
      <c r="F533" s="9" t="str">
        <f t="shared" si="34"/>
        <v/>
      </c>
    </row>
    <row r="534" spans="1:6" x14ac:dyDescent="0.45">
      <c r="A534" s="10">
        <v>30407</v>
      </c>
      <c r="B534" s="88">
        <v>89364</v>
      </c>
      <c r="C534" s="89">
        <f t="shared" si="35"/>
        <v>3.0755415871590586E-3</v>
      </c>
      <c r="D534" s="9">
        <f t="shared" si="36"/>
        <v>-8.7188019966721875E-3</v>
      </c>
      <c r="E534" s="85" t="str">
        <f>IFERROR(VLOOKUP(A534,SPY!$A$2:$E$379,5,FALSE),"")</f>
        <v/>
      </c>
      <c r="F534" s="9" t="str">
        <f t="shared" si="34"/>
        <v/>
      </c>
    </row>
    <row r="535" spans="1:6" x14ac:dyDescent="0.45">
      <c r="A535" s="10">
        <v>30437</v>
      </c>
      <c r="B535" s="88">
        <v>89644</v>
      </c>
      <c r="C535" s="89">
        <f t="shared" si="35"/>
        <v>3.1332527639764685E-3</v>
      </c>
      <c r="D535" s="9">
        <f t="shared" si="36"/>
        <v>-5.1383355344202242E-3</v>
      </c>
      <c r="E535" s="85" t="str">
        <f>IFERROR(VLOOKUP(A535,SPY!$A$2:$E$379,5,FALSE),"")</f>
        <v/>
      </c>
      <c r="F535" s="9" t="str">
        <f t="shared" si="34"/>
        <v/>
      </c>
    </row>
    <row r="536" spans="1:6" x14ac:dyDescent="0.45">
      <c r="A536" s="10">
        <v>30468</v>
      </c>
      <c r="B536" s="88">
        <v>90021</v>
      </c>
      <c r="C536" s="89">
        <f t="shared" si="35"/>
        <v>4.2055240729998999E-3</v>
      </c>
      <c r="D536" s="9">
        <f t="shared" si="36"/>
        <v>1.7359372391920758E-3</v>
      </c>
      <c r="E536" s="85" t="str">
        <f>IFERROR(VLOOKUP(A536,SPY!$A$2:$E$379,5,FALSE),"")</f>
        <v/>
      </c>
      <c r="F536" s="9" t="str">
        <f t="shared" si="34"/>
        <v/>
      </c>
    </row>
    <row r="537" spans="1:6" x14ac:dyDescent="0.45">
      <c r="A537" s="10">
        <v>30498</v>
      </c>
      <c r="B537" s="88">
        <v>90437</v>
      </c>
      <c r="C537" s="89">
        <f t="shared" si="35"/>
        <v>4.6211439552992228E-3</v>
      </c>
      <c r="D537" s="9">
        <f t="shared" si="36"/>
        <v>1.023223601166201E-2</v>
      </c>
      <c r="E537" s="85" t="str">
        <f>IFERROR(VLOOKUP(A537,SPY!$A$2:$E$379,5,FALSE),"")</f>
        <v/>
      </c>
      <c r="F537" s="9" t="str">
        <f t="shared" si="34"/>
        <v/>
      </c>
    </row>
    <row r="538" spans="1:6" x14ac:dyDescent="0.45">
      <c r="A538" s="10">
        <v>30529</v>
      </c>
      <c r="B538" s="88">
        <v>90129</v>
      </c>
      <c r="C538" s="89">
        <f t="shared" si="35"/>
        <v>-3.405685725974994E-3</v>
      </c>
      <c r="D538" s="9">
        <f t="shared" si="36"/>
        <v>8.5717802670008947E-3</v>
      </c>
      <c r="E538" s="85" t="str">
        <f>IFERROR(VLOOKUP(A538,SPY!$A$2:$E$379,5,FALSE),"")</f>
        <v/>
      </c>
      <c r="F538" s="9" t="str">
        <f t="shared" si="34"/>
        <v/>
      </c>
    </row>
    <row r="539" spans="1:6" x14ac:dyDescent="0.45">
      <c r="A539" s="10">
        <v>30560</v>
      </c>
      <c r="B539" s="88">
        <v>91247</v>
      </c>
      <c r="C539" s="89">
        <f t="shared" si="35"/>
        <v>1.2404442521275039E-2</v>
      </c>
      <c r="D539" s="9">
        <f t="shared" si="36"/>
        <v>2.3143424195194218E-2</v>
      </c>
      <c r="E539" s="85" t="str">
        <f>IFERROR(VLOOKUP(A539,SPY!$A$2:$E$379,5,FALSE),"")</f>
        <v/>
      </c>
      <c r="F539" s="9" t="str">
        <f t="shared" si="34"/>
        <v/>
      </c>
    </row>
    <row r="540" spans="1:6" x14ac:dyDescent="0.45">
      <c r="A540" s="10">
        <v>30590</v>
      </c>
      <c r="B540" s="88">
        <v>91520</v>
      </c>
      <c r="C540" s="89">
        <f t="shared" si="35"/>
        <v>2.9918791850691573E-3</v>
      </c>
      <c r="D540" s="9">
        <f t="shared" si="36"/>
        <v>2.9390261734171697E-2</v>
      </c>
      <c r="E540" s="85" t="str">
        <f>IFERROR(VLOOKUP(A540,SPY!$A$2:$E$379,5,FALSE),"")</f>
        <v/>
      </c>
      <c r="F540" s="9" t="str">
        <f t="shared" si="34"/>
        <v/>
      </c>
    </row>
    <row r="541" spans="1:6" x14ac:dyDescent="0.45">
      <c r="A541" s="10">
        <v>30621</v>
      </c>
      <c r="B541" s="88">
        <v>91875</v>
      </c>
      <c r="C541" s="89">
        <f t="shared" si="35"/>
        <v>3.87893356643354E-3</v>
      </c>
      <c r="D541" s="9">
        <f t="shared" si="36"/>
        <v>3.4791521185772556E-2</v>
      </c>
      <c r="E541" s="85" t="str">
        <f>IFERROR(VLOOKUP(A541,SPY!$A$2:$E$379,5,FALSE),"")</f>
        <v/>
      </c>
      <c r="F541" s="9" t="str">
        <f t="shared" si="34"/>
        <v/>
      </c>
    </row>
    <row r="542" spans="1:6" x14ac:dyDescent="0.45">
      <c r="A542" s="10">
        <v>30651</v>
      </c>
      <c r="B542" s="88">
        <v>92230</v>
      </c>
      <c r="C542" s="89">
        <f t="shared" si="35"/>
        <v>3.8639455782312204E-3</v>
      </c>
      <c r="D542" s="9">
        <f t="shared" si="36"/>
        <v>3.8965427898750793E-2</v>
      </c>
      <c r="E542" s="85" t="str">
        <f>IFERROR(VLOOKUP(A542,SPY!$A$2:$E$379,5,FALSE),"")</f>
        <v/>
      </c>
      <c r="F542" s="9" t="str">
        <f t="shared" si="34"/>
        <v/>
      </c>
    </row>
    <row r="543" spans="1:6" x14ac:dyDescent="0.45">
      <c r="A543" s="10">
        <v>30682</v>
      </c>
      <c r="B543" s="88">
        <v>92673</v>
      </c>
      <c r="C543" s="89">
        <f t="shared" si="35"/>
        <v>4.8032093678846977E-3</v>
      </c>
      <c r="D543" s="9">
        <f t="shared" si="36"/>
        <v>4.1386672659849522E-2</v>
      </c>
      <c r="E543" s="85" t="str">
        <f>IFERROR(VLOOKUP(A543,SPY!$A$2:$E$379,5,FALSE),"")</f>
        <v/>
      </c>
      <c r="F543" s="9" t="str">
        <f t="shared" si="34"/>
        <v/>
      </c>
    </row>
    <row r="544" spans="1:6" x14ac:dyDescent="0.45">
      <c r="A544" s="10">
        <v>30713</v>
      </c>
      <c r="B544" s="88">
        <v>93157</v>
      </c>
      <c r="C544" s="89">
        <f t="shared" si="35"/>
        <v>5.2226646380282293E-3</v>
      </c>
      <c r="D544" s="9">
        <f t="shared" si="36"/>
        <v>4.7684919644162438E-2</v>
      </c>
      <c r="E544" s="85" t="str">
        <f>IFERROR(VLOOKUP(A544,SPY!$A$2:$E$379,5,FALSE),"")</f>
        <v/>
      </c>
      <c r="F544" s="9" t="str">
        <f t="shared" si="34"/>
        <v/>
      </c>
    </row>
    <row r="545" spans="1:6" x14ac:dyDescent="0.45">
      <c r="A545" s="10">
        <v>30742</v>
      </c>
      <c r="B545" s="88">
        <v>93429</v>
      </c>
      <c r="C545" s="89">
        <f t="shared" si="35"/>
        <v>2.9198020545959658E-3</v>
      </c>
      <c r="D545" s="9">
        <f t="shared" si="36"/>
        <v>4.8703558199573393E-2</v>
      </c>
      <c r="E545" s="85" t="str">
        <f>IFERROR(VLOOKUP(A545,SPY!$A$2:$E$379,5,FALSE),"")</f>
        <v/>
      </c>
      <c r="F545" s="9" t="str">
        <f t="shared" si="34"/>
        <v/>
      </c>
    </row>
    <row r="546" spans="1:6" x14ac:dyDescent="0.45">
      <c r="A546" s="10">
        <v>30773</v>
      </c>
      <c r="B546" s="88">
        <v>93792</v>
      </c>
      <c r="C546" s="89">
        <f t="shared" si="35"/>
        <v>3.8853032784254005E-3</v>
      </c>
      <c r="D546" s="9">
        <f t="shared" si="36"/>
        <v>4.9550154424600423E-2</v>
      </c>
      <c r="E546" s="85" t="str">
        <f>IFERROR(VLOOKUP(A546,SPY!$A$2:$E$379,5,FALSE),"")</f>
        <v/>
      </c>
      <c r="F546" s="9" t="str">
        <f t="shared" si="34"/>
        <v/>
      </c>
    </row>
    <row r="547" spans="1:6" x14ac:dyDescent="0.45">
      <c r="A547" s="10">
        <v>30803</v>
      </c>
      <c r="B547" s="88">
        <v>94098</v>
      </c>
      <c r="C547" s="89">
        <f t="shared" si="35"/>
        <v>3.2625383828044363E-3</v>
      </c>
      <c r="D547" s="9">
        <f t="shared" si="36"/>
        <v>4.9685422337245155E-2</v>
      </c>
      <c r="E547" s="85" t="str">
        <f>IFERROR(VLOOKUP(A547,SPY!$A$2:$E$379,5,FALSE),"")</f>
        <v/>
      </c>
      <c r="F547" s="9" t="str">
        <f t="shared" si="34"/>
        <v/>
      </c>
    </row>
    <row r="548" spans="1:6" x14ac:dyDescent="0.45">
      <c r="A548" s="10">
        <v>30834</v>
      </c>
      <c r="B548" s="88">
        <v>94479</v>
      </c>
      <c r="C548" s="89">
        <f t="shared" si="35"/>
        <v>4.0489702225339208E-3</v>
      </c>
      <c r="D548" s="9">
        <f t="shared" si="36"/>
        <v>4.95217782517412E-2</v>
      </c>
      <c r="E548" s="85" t="str">
        <f>IFERROR(VLOOKUP(A548,SPY!$A$2:$E$379,5,FALSE),"")</f>
        <v/>
      </c>
      <c r="F548" s="9" t="str">
        <f t="shared" si="34"/>
        <v/>
      </c>
    </row>
    <row r="549" spans="1:6" x14ac:dyDescent="0.45">
      <c r="A549" s="10">
        <v>30864</v>
      </c>
      <c r="B549" s="88">
        <v>94789</v>
      </c>
      <c r="C549" s="89">
        <f t="shared" si="35"/>
        <v>3.2811524254066082E-3</v>
      </c>
      <c r="D549" s="9">
        <f t="shared" si="36"/>
        <v>4.8121897011178971E-2</v>
      </c>
      <c r="E549" s="85" t="str">
        <f>IFERROR(VLOOKUP(A549,SPY!$A$2:$E$379,5,FALSE),"")</f>
        <v/>
      </c>
      <c r="F549" s="9" t="str">
        <f t="shared" si="34"/>
        <v/>
      </c>
    </row>
    <row r="550" spans="1:6" x14ac:dyDescent="0.45">
      <c r="A550" s="10">
        <v>30895</v>
      </c>
      <c r="B550" s="88">
        <v>95032</v>
      </c>
      <c r="C550" s="89">
        <f t="shared" si="35"/>
        <v>2.5635886020529686E-3</v>
      </c>
      <c r="D550" s="9">
        <f t="shared" si="36"/>
        <v>5.4399804724339473E-2</v>
      </c>
      <c r="E550" s="85" t="str">
        <f>IFERROR(VLOOKUP(A550,SPY!$A$2:$E$379,5,FALSE),"")</f>
        <v/>
      </c>
      <c r="F550" s="9" t="str">
        <f t="shared" si="34"/>
        <v/>
      </c>
    </row>
    <row r="551" spans="1:6" x14ac:dyDescent="0.45">
      <c r="A551" s="10">
        <v>30926</v>
      </c>
      <c r="B551" s="88">
        <v>95344</v>
      </c>
      <c r="C551" s="89">
        <f t="shared" si="35"/>
        <v>3.2831046384376172E-3</v>
      </c>
      <c r="D551" s="9">
        <f t="shared" si="36"/>
        <v>4.4900106304864851E-2</v>
      </c>
      <c r="E551" s="85" t="str">
        <f>IFERROR(VLOOKUP(A551,SPY!$A$2:$E$379,5,FALSE),"")</f>
        <v/>
      </c>
      <c r="F551" s="9" t="str">
        <f t="shared" si="34"/>
        <v/>
      </c>
    </row>
    <row r="552" spans="1:6" x14ac:dyDescent="0.45">
      <c r="A552" s="10">
        <v>30956</v>
      </c>
      <c r="B552" s="88">
        <v>95629</v>
      </c>
      <c r="C552" s="89">
        <f t="shared" si="35"/>
        <v>2.9891760362477093E-3</v>
      </c>
      <c r="D552" s="9">
        <f t="shared" si="36"/>
        <v>4.4897290209790164E-2</v>
      </c>
      <c r="E552" s="85" t="str">
        <f>IFERROR(VLOOKUP(A552,SPY!$A$2:$E$379,5,FALSE),"")</f>
        <v/>
      </c>
      <c r="F552" s="9" t="str">
        <f t="shared" si="34"/>
        <v/>
      </c>
    </row>
    <row r="553" spans="1:6" x14ac:dyDescent="0.45">
      <c r="A553" s="10">
        <v>30987</v>
      </c>
      <c r="B553" s="88">
        <v>95982</v>
      </c>
      <c r="C553" s="89">
        <f t="shared" si="35"/>
        <v>3.6913488586098886E-3</v>
      </c>
      <c r="D553" s="9">
        <f t="shared" si="36"/>
        <v>4.470204081632656E-2</v>
      </c>
      <c r="E553" s="85" t="str">
        <f>IFERROR(VLOOKUP(A553,SPY!$A$2:$E$379,5,FALSE),"")</f>
        <v/>
      </c>
      <c r="F553" s="9" t="str">
        <f t="shared" ref="F553:F616" si="37">IFERROR(E553/E541-1,"")</f>
        <v/>
      </c>
    </row>
    <row r="554" spans="1:6" x14ac:dyDescent="0.45">
      <c r="A554" s="10">
        <v>31017</v>
      </c>
      <c r="B554" s="88">
        <v>96107</v>
      </c>
      <c r="C554" s="89">
        <f t="shared" si="35"/>
        <v>1.3023275197432405E-3</v>
      </c>
      <c r="D554" s="9">
        <f t="shared" si="36"/>
        <v>4.2036213813292811E-2</v>
      </c>
      <c r="E554" s="85" t="str">
        <f>IFERROR(VLOOKUP(A554,SPY!$A$2:$E$379,5,FALSE),"")</f>
        <v/>
      </c>
      <c r="F554" s="9" t="str">
        <f t="shared" si="37"/>
        <v/>
      </c>
    </row>
    <row r="555" spans="1:6" x14ac:dyDescent="0.45">
      <c r="A555" s="10">
        <v>31048</v>
      </c>
      <c r="B555" s="88">
        <v>96372</v>
      </c>
      <c r="C555" s="89">
        <f t="shared" si="35"/>
        <v>2.7573433776935108E-3</v>
      </c>
      <c r="D555" s="9">
        <f t="shared" si="36"/>
        <v>3.9914538215014117E-2</v>
      </c>
      <c r="E555" s="85" t="str">
        <f>IFERROR(VLOOKUP(A555,SPY!$A$2:$E$379,5,FALSE),"")</f>
        <v/>
      </c>
      <c r="F555" s="9" t="str">
        <f t="shared" si="37"/>
        <v/>
      </c>
    </row>
    <row r="556" spans="1:6" x14ac:dyDescent="0.45">
      <c r="A556" s="10">
        <v>31079</v>
      </c>
      <c r="B556" s="88">
        <v>96503</v>
      </c>
      <c r="C556" s="89">
        <f t="shared" si="35"/>
        <v>1.3593159838958258E-3</v>
      </c>
      <c r="D556" s="9">
        <f t="shared" si="36"/>
        <v>3.5917859098081761E-2</v>
      </c>
      <c r="E556" s="85" t="str">
        <f>IFERROR(VLOOKUP(A556,SPY!$A$2:$E$379,5,FALSE),"")</f>
        <v/>
      </c>
      <c r="F556" s="9" t="str">
        <f t="shared" si="37"/>
        <v/>
      </c>
    </row>
    <row r="557" spans="1:6" x14ac:dyDescent="0.45">
      <c r="A557" s="10">
        <v>31107</v>
      </c>
      <c r="B557" s="88">
        <v>96842</v>
      </c>
      <c r="C557" s="89">
        <f t="shared" si="35"/>
        <v>3.512844160285189E-3</v>
      </c>
      <c r="D557" s="9">
        <f t="shared" si="36"/>
        <v>3.6530413469051393E-2</v>
      </c>
      <c r="E557" s="85" t="str">
        <f>IFERROR(VLOOKUP(A557,SPY!$A$2:$E$379,5,FALSE),"")</f>
        <v/>
      </c>
      <c r="F557" s="9" t="str">
        <f t="shared" si="37"/>
        <v/>
      </c>
    </row>
    <row r="558" spans="1:6" x14ac:dyDescent="0.45">
      <c r="A558" s="10">
        <v>31138</v>
      </c>
      <c r="B558" s="88">
        <v>97038</v>
      </c>
      <c r="C558" s="89">
        <f t="shared" si="35"/>
        <v>2.0239152433860763E-3</v>
      </c>
      <c r="D558" s="9">
        <f t="shared" si="36"/>
        <v>3.4608495394063521E-2</v>
      </c>
      <c r="E558" s="85" t="str">
        <f>IFERROR(VLOOKUP(A558,SPY!$A$2:$E$379,5,FALSE),"")</f>
        <v/>
      </c>
      <c r="F558" s="9" t="str">
        <f t="shared" si="37"/>
        <v/>
      </c>
    </row>
    <row r="559" spans="1:6" x14ac:dyDescent="0.45">
      <c r="A559" s="10">
        <v>31168</v>
      </c>
      <c r="B559" s="88">
        <v>97312</v>
      </c>
      <c r="C559" s="89">
        <f t="shared" si="35"/>
        <v>2.8236361013211919E-3</v>
      </c>
      <c r="D559" s="9">
        <f t="shared" si="36"/>
        <v>3.4155880039958397E-2</v>
      </c>
      <c r="E559" s="85" t="str">
        <f>IFERROR(VLOOKUP(A559,SPY!$A$2:$E$379,5,FALSE),"")</f>
        <v/>
      </c>
      <c r="F559" s="9" t="str">
        <f t="shared" si="37"/>
        <v/>
      </c>
    </row>
    <row r="560" spans="1:6" x14ac:dyDescent="0.45">
      <c r="A560" s="10">
        <v>31199</v>
      </c>
      <c r="B560" s="88">
        <v>97459</v>
      </c>
      <c r="C560" s="89">
        <f t="shared" si="35"/>
        <v>1.5106050641235935E-3</v>
      </c>
      <c r="D560" s="9">
        <f t="shared" si="36"/>
        <v>3.1541400734554692E-2</v>
      </c>
      <c r="E560" s="85" t="str">
        <f>IFERROR(VLOOKUP(A560,SPY!$A$2:$E$379,5,FALSE),"")</f>
        <v/>
      </c>
      <c r="F560" s="9" t="str">
        <f t="shared" si="37"/>
        <v/>
      </c>
    </row>
    <row r="561" spans="1:6" x14ac:dyDescent="0.45">
      <c r="A561" s="10">
        <v>31229</v>
      </c>
      <c r="B561" s="88">
        <v>97648</v>
      </c>
      <c r="C561" s="89">
        <f t="shared" si="35"/>
        <v>1.9392770293149564E-3</v>
      </c>
      <c r="D561" s="9">
        <f t="shared" si="36"/>
        <v>3.016172762662328E-2</v>
      </c>
      <c r="E561" s="85" t="str">
        <f>IFERROR(VLOOKUP(A561,SPY!$A$2:$E$379,5,FALSE),"")</f>
        <v/>
      </c>
      <c r="F561" s="9" t="str">
        <f t="shared" si="37"/>
        <v/>
      </c>
    </row>
    <row r="562" spans="1:6" x14ac:dyDescent="0.45">
      <c r="A562" s="10">
        <v>31260</v>
      </c>
      <c r="B562" s="88">
        <v>97840</v>
      </c>
      <c r="C562" s="89">
        <f t="shared" si="35"/>
        <v>1.9662461084712923E-3</v>
      </c>
      <c r="D562" s="9">
        <f t="shared" si="36"/>
        <v>2.9547941745938111E-2</v>
      </c>
      <c r="E562" s="85" t="str">
        <f>IFERROR(VLOOKUP(A562,SPY!$A$2:$E$379,5,FALSE),"")</f>
        <v/>
      </c>
      <c r="F562" s="9" t="str">
        <f t="shared" si="37"/>
        <v/>
      </c>
    </row>
    <row r="563" spans="1:6" x14ac:dyDescent="0.45">
      <c r="A563" s="10">
        <v>31291</v>
      </c>
      <c r="B563" s="88">
        <v>98045</v>
      </c>
      <c r="C563" s="89">
        <f t="shared" si="35"/>
        <v>2.0952575633688131E-3</v>
      </c>
      <c r="D563" s="9">
        <f t="shared" si="36"/>
        <v>2.8328998154052654E-2</v>
      </c>
      <c r="E563" s="85" t="str">
        <f>IFERROR(VLOOKUP(A563,SPY!$A$2:$E$379,5,FALSE),"")</f>
        <v/>
      </c>
      <c r="F563" s="9" t="str">
        <f t="shared" si="37"/>
        <v/>
      </c>
    </row>
    <row r="564" spans="1:6" x14ac:dyDescent="0.45">
      <c r="A564" s="10">
        <v>31321</v>
      </c>
      <c r="B564" s="88">
        <v>98233</v>
      </c>
      <c r="C564" s="89">
        <f t="shared" si="35"/>
        <v>1.9174868682747537E-3</v>
      </c>
      <c r="D564" s="9">
        <f t="shared" si="36"/>
        <v>2.7230233506572166E-2</v>
      </c>
      <c r="E564" s="85" t="str">
        <f>IFERROR(VLOOKUP(A564,SPY!$A$2:$E$379,5,FALSE),"")</f>
        <v/>
      </c>
      <c r="F564" s="9" t="str">
        <f t="shared" si="37"/>
        <v/>
      </c>
    </row>
    <row r="565" spans="1:6" x14ac:dyDescent="0.45">
      <c r="A565" s="10">
        <v>31352</v>
      </c>
      <c r="B565" s="88">
        <v>98443</v>
      </c>
      <c r="C565" s="89">
        <f t="shared" si="35"/>
        <v>2.1377744749728755E-3</v>
      </c>
      <c r="D565" s="9">
        <f t="shared" si="36"/>
        <v>2.5640224208705709E-2</v>
      </c>
      <c r="E565" s="85" t="str">
        <f>IFERROR(VLOOKUP(A565,SPY!$A$2:$E$379,5,FALSE),"")</f>
        <v/>
      </c>
      <c r="F565" s="9" t="str">
        <f t="shared" si="37"/>
        <v/>
      </c>
    </row>
    <row r="566" spans="1:6" x14ac:dyDescent="0.45">
      <c r="A566" s="10">
        <v>31382</v>
      </c>
      <c r="B566" s="88">
        <v>98609</v>
      </c>
      <c r="C566" s="89">
        <f t="shared" si="35"/>
        <v>1.6862549901974777E-3</v>
      </c>
      <c r="D566" s="9">
        <f t="shared" si="36"/>
        <v>2.6033483513167699E-2</v>
      </c>
      <c r="E566" s="85" t="str">
        <f>IFERROR(VLOOKUP(A566,SPY!$A$2:$E$379,5,FALSE),"")</f>
        <v/>
      </c>
      <c r="F566" s="9" t="str">
        <f t="shared" si="37"/>
        <v/>
      </c>
    </row>
    <row r="567" spans="1:6" x14ac:dyDescent="0.45">
      <c r="A567" s="10">
        <v>31413</v>
      </c>
      <c r="B567" s="88">
        <v>98732</v>
      </c>
      <c r="C567" s="89">
        <f t="shared" si="35"/>
        <v>1.2473506475068064E-3</v>
      </c>
      <c r="D567" s="9">
        <f t="shared" si="36"/>
        <v>2.4488440625908048E-2</v>
      </c>
      <c r="E567" s="85" t="str">
        <f>IFERROR(VLOOKUP(A567,SPY!$A$2:$E$379,5,FALSE),"")</f>
        <v/>
      </c>
      <c r="F567" s="9" t="str">
        <f t="shared" si="37"/>
        <v/>
      </c>
    </row>
    <row r="568" spans="1:6" x14ac:dyDescent="0.45">
      <c r="A568" s="10">
        <v>31444</v>
      </c>
      <c r="B568" s="88">
        <v>98847</v>
      </c>
      <c r="C568" s="89">
        <f t="shared" si="35"/>
        <v>1.1647692743994575E-3</v>
      </c>
      <c r="D568" s="9">
        <f t="shared" si="36"/>
        <v>2.4289400329523536E-2</v>
      </c>
      <c r="E568" s="85" t="str">
        <f>IFERROR(VLOOKUP(A568,SPY!$A$2:$E$379,5,FALSE),"")</f>
        <v/>
      </c>
      <c r="F568" s="9" t="str">
        <f t="shared" si="37"/>
        <v/>
      </c>
    </row>
    <row r="569" spans="1:6" x14ac:dyDescent="0.45">
      <c r="A569" s="10">
        <v>31472</v>
      </c>
      <c r="B569" s="88">
        <v>98934</v>
      </c>
      <c r="C569" s="89">
        <f t="shared" si="35"/>
        <v>8.801481076816664E-4</v>
      </c>
      <c r="D569" s="9">
        <f t="shared" si="36"/>
        <v>2.1602197393692846E-2</v>
      </c>
      <c r="E569" s="85" t="str">
        <f>IFERROR(VLOOKUP(A569,SPY!$A$2:$E$379,5,FALSE),"")</f>
        <v/>
      </c>
      <c r="F569" s="9" t="str">
        <f t="shared" si="37"/>
        <v/>
      </c>
    </row>
    <row r="570" spans="1:6" x14ac:dyDescent="0.45">
      <c r="A570" s="10">
        <v>31503</v>
      </c>
      <c r="B570" s="88">
        <v>99121</v>
      </c>
      <c r="C570" s="89">
        <f t="shared" si="35"/>
        <v>1.8901489882143796E-3</v>
      </c>
      <c r="D570" s="9">
        <f t="shared" si="36"/>
        <v>2.1465817514787933E-2</v>
      </c>
      <c r="E570" s="85" t="str">
        <f>IFERROR(VLOOKUP(A570,SPY!$A$2:$E$379,5,FALSE),"")</f>
        <v/>
      </c>
      <c r="F570" s="9" t="str">
        <f t="shared" si="37"/>
        <v/>
      </c>
    </row>
    <row r="571" spans="1:6" x14ac:dyDescent="0.45">
      <c r="A571" s="10">
        <v>31533</v>
      </c>
      <c r="B571" s="88">
        <v>99248</v>
      </c>
      <c r="C571" s="89">
        <f t="shared" si="35"/>
        <v>1.2812622955782338E-3</v>
      </c>
      <c r="D571" s="9">
        <f t="shared" si="36"/>
        <v>1.9894771456757665E-2</v>
      </c>
      <c r="E571" s="85" t="str">
        <f>IFERROR(VLOOKUP(A571,SPY!$A$2:$E$379,5,FALSE),"")</f>
        <v/>
      </c>
      <c r="F571" s="9" t="str">
        <f t="shared" si="37"/>
        <v/>
      </c>
    </row>
    <row r="572" spans="1:6" x14ac:dyDescent="0.45">
      <c r="A572" s="10">
        <v>31564</v>
      </c>
      <c r="B572" s="88">
        <v>99155</v>
      </c>
      <c r="C572" s="89">
        <f t="shared" si="35"/>
        <v>-9.3704659035953597E-4</v>
      </c>
      <c r="D572" s="9">
        <f t="shared" si="36"/>
        <v>1.7402189638719978E-2</v>
      </c>
      <c r="E572" s="85" t="str">
        <f>IFERROR(VLOOKUP(A572,SPY!$A$2:$E$379,5,FALSE),"")</f>
        <v/>
      </c>
      <c r="F572" s="9" t="str">
        <f t="shared" si="37"/>
        <v/>
      </c>
    </row>
    <row r="573" spans="1:6" x14ac:dyDescent="0.45">
      <c r="A573" s="10">
        <v>31594</v>
      </c>
      <c r="B573" s="88">
        <v>99473</v>
      </c>
      <c r="C573" s="89">
        <f t="shared" si="35"/>
        <v>3.2070999949573853E-3</v>
      </c>
      <c r="D573" s="9">
        <f t="shared" si="36"/>
        <v>1.868957889562517E-2</v>
      </c>
      <c r="E573" s="85" t="str">
        <f>IFERROR(VLOOKUP(A573,SPY!$A$2:$E$379,5,FALSE),"")</f>
        <v/>
      </c>
      <c r="F573" s="9" t="str">
        <f t="shared" si="37"/>
        <v/>
      </c>
    </row>
    <row r="574" spans="1:6" x14ac:dyDescent="0.45">
      <c r="A574" s="10">
        <v>31625</v>
      </c>
      <c r="B574" s="88">
        <v>99588</v>
      </c>
      <c r="C574" s="89">
        <f t="shared" si="35"/>
        <v>1.1560926080445011E-3</v>
      </c>
      <c r="D574" s="9">
        <f t="shared" si="36"/>
        <v>1.7865903515944304E-2</v>
      </c>
      <c r="E574" s="85" t="str">
        <f>IFERROR(VLOOKUP(A574,SPY!$A$2:$E$379,5,FALSE),"")</f>
        <v/>
      </c>
      <c r="F574" s="9" t="str">
        <f t="shared" si="37"/>
        <v/>
      </c>
    </row>
    <row r="575" spans="1:6" x14ac:dyDescent="0.45">
      <c r="A575" s="10">
        <v>31656</v>
      </c>
      <c r="B575" s="88">
        <v>99934</v>
      </c>
      <c r="C575" s="89">
        <f t="shared" si="35"/>
        <v>3.474314174398474E-3</v>
      </c>
      <c r="D575" s="9">
        <f t="shared" si="36"/>
        <v>1.9266663266867212E-2</v>
      </c>
      <c r="E575" s="85" t="str">
        <f>IFERROR(VLOOKUP(A575,SPY!$A$2:$E$379,5,FALSE),"")</f>
        <v/>
      </c>
      <c r="F575" s="9" t="str">
        <f t="shared" si="37"/>
        <v/>
      </c>
    </row>
    <row r="576" spans="1:6" x14ac:dyDescent="0.45">
      <c r="A576" s="10">
        <v>31686</v>
      </c>
      <c r="B576" s="88">
        <v>100121</v>
      </c>
      <c r="C576" s="89">
        <f t="shared" si="35"/>
        <v>1.8712350151099955E-3</v>
      </c>
      <c r="D576" s="9">
        <f t="shared" si="36"/>
        <v>1.9219610517850372E-2</v>
      </c>
      <c r="E576" s="85" t="str">
        <f>IFERROR(VLOOKUP(A576,SPY!$A$2:$E$379,5,FALSE),"")</f>
        <v/>
      </c>
      <c r="F576" s="9" t="str">
        <f t="shared" si="37"/>
        <v/>
      </c>
    </row>
    <row r="577" spans="1:6" x14ac:dyDescent="0.45">
      <c r="A577" s="10">
        <v>31717</v>
      </c>
      <c r="B577" s="88">
        <v>100308</v>
      </c>
      <c r="C577" s="89">
        <f t="shared" si="35"/>
        <v>1.8677400345581407E-3</v>
      </c>
      <c r="D577" s="9">
        <f t="shared" si="36"/>
        <v>1.8944973233241624E-2</v>
      </c>
      <c r="E577" s="85" t="str">
        <f>IFERROR(VLOOKUP(A577,SPY!$A$2:$E$379,5,FALSE),"")</f>
        <v/>
      </c>
      <c r="F577" s="9" t="str">
        <f t="shared" si="37"/>
        <v/>
      </c>
    </row>
    <row r="578" spans="1:6" x14ac:dyDescent="0.45">
      <c r="A578" s="10">
        <v>31747</v>
      </c>
      <c r="B578" s="88">
        <v>100509</v>
      </c>
      <c r="C578" s="89">
        <f t="shared" si="35"/>
        <v>2.0038282091159321E-3</v>
      </c>
      <c r="D578" s="9">
        <f t="shared" si="36"/>
        <v>1.9268018132219122E-2</v>
      </c>
      <c r="E578" s="85" t="str">
        <f>IFERROR(VLOOKUP(A578,SPY!$A$2:$E$379,5,FALSE),"")</f>
        <v/>
      </c>
      <c r="F578" s="9" t="str">
        <f t="shared" si="37"/>
        <v/>
      </c>
    </row>
    <row r="579" spans="1:6" x14ac:dyDescent="0.45">
      <c r="A579" s="10">
        <v>31778</v>
      </c>
      <c r="B579" s="88">
        <v>100678</v>
      </c>
      <c r="C579" s="89">
        <f t="shared" si="35"/>
        <v>1.6814414629535701E-3</v>
      </c>
      <c r="D579" s="9">
        <f t="shared" si="36"/>
        <v>1.9709921808532149E-2</v>
      </c>
      <c r="E579" s="85" t="str">
        <f>IFERROR(VLOOKUP(A579,SPY!$A$2:$E$379,5,FALSE),"")</f>
        <v/>
      </c>
      <c r="F579" s="9" t="str">
        <f t="shared" si="37"/>
        <v/>
      </c>
    </row>
    <row r="580" spans="1:6" x14ac:dyDescent="0.45">
      <c r="A580" s="10">
        <v>31809</v>
      </c>
      <c r="B580" s="88">
        <v>100919</v>
      </c>
      <c r="C580" s="89">
        <f t="shared" si="35"/>
        <v>2.3937702377878622E-3</v>
      </c>
      <c r="D580" s="9">
        <f t="shared" si="36"/>
        <v>2.0961688265703549E-2</v>
      </c>
      <c r="E580" s="85" t="str">
        <f>IFERROR(VLOOKUP(A580,SPY!$A$2:$E$379,5,FALSE),"")</f>
        <v/>
      </c>
      <c r="F580" s="9" t="str">
        <f t="shared" si="37"/>
        <v/>
      </c>
    </row>
    <row r="581" spans="1:6" x14ac:dyDescent="0.45">
      <c r="A581" s="10">
        <v>31837</v>
      </c>
      <c r="B581" s="88">
        <v>101164</v>
      </c>
      <c r="C581" s="89">
        <f t="shared" ref="C581:C644" si="38">B581/B580-1</f>
        <v>2.4276895331900583E-3</v>
      </c>
      <c r="D581" s="9">
        <f t="shared" si="36"/>
        <v>2.2540279378171268E-2</v>
      </c>
      <c r="E581" s="85" t="str">
        <f>IFERROR(VLOOKUP(A581,SPY!$A$2:$E$379,5,FALSE),"")</f>
        <v/>
      </c>
      <c r="F581" s="9" t="str">
        <f t="shared" si="37"/>
        <v/>
      </c>
    </row>
    <row r="582" spans="1:6" x14ac:dyDescent="0.45">
      <c r="A582" s="10">
        <v>31868</v>
      </c>
      <c r="B582" s="88">
        <v>101499</v>
      </c>
      <c r="C582" s="89">
        <f t="shared" si="38"/>
        <v>3.3114546676682455E-3</v>
      </c>
      <c r="D582" s="9">
        <f t="shared" si="36"/>
        <v>2.3990879833738488E-2</v>
      </c>
      <c r="E582" s="85" t="str">
        <f>IFERROR(VLOOKUP(A582,SPY!$A$2:$E$379,5,FALSE),"")</f>
        <v/>
      </c>
      <c r="F582" s="9" t="str">
        <f t="shared" si="37"/>
        <v/>
      </c>
    </row>
    <row r="583" spans="1:6" x14ac:dyDescent="0.45">
      <c r="A583" s="10">
        <v>31898</v>
      </c>
      <c r="B583" s="88">
        <v>101728</v>
      </c>
      <c r="C583" s="89">
        <f t="shared" si="38"/>
        <v>2.256179863840968E-3</v>
      </c>
      <c r="D583" s="9">
        <f t="shared" si="36"/>
        <v>2.4987909076253478E-2</v>
      </c>
      <c r="E583" s="85" t="str">
        <f>IFERROR(VLOOKUP(A583,SPY!$A$2:$E$379,5,FALSE),"")</f>
        <v/>
      </c>
      <c r="F583" s="9" t="str">
        <f t="shared" si="37"/>
        <v/>
      </c>
    </row>
    <row r="584" spans="1:6" x14ac:dyDescent="0.45">
      <c r="A584" s="10">
        <v>31929</v>
      </c>
      <c r="B584" s="88">
        <v>101900</v>
      </c>
      <c r="C584" s="89">
        <f t="shared" si="38"/>
        <v>1.6907832651777976E-3</v>
      </c>
      <c r="D584" s="9">
        <f t="shared" si="36"/>
        <v>2.7683929201754776E-2</v>
      </c>
      <c r="E584" s="85" t="str">
        <f>IFERROR(VLOOKUP(A584,SPY!$A$2:$E$379,5,FALSE),"")</f>
        <v/>
      </c>
      <c r="F584" s="9" t="str">
        <f t="shared" si="37"/>
        <v/>
      </c>
    </row>
    <row r="585" spans="1:6" x14ac:dyDescent="0.45">
      <c r="A585" s="10">
        <v>31959</v>
      </c>
      <c r="B585" s="88">
        <v>102247</v>
      </c>
      <c r="C585" s="89">
        <f t="shared" si="38"/>
        <v>3.4052993130520015E-3</v>
      </c>
      <c r="D585" s="9">
        <f t="shared" si="36"/>
        <v>2.7886964301870876E-2</v>
      </c>
      <c r="E585" s="85" t="str">
        <f>IFERROR(VLOOKUP(A585,SPY!$A$2:$E$379,5,FALSE),"")</f>
        <v/>
      </c>
      <c r="F585" s="9" t="str">
        <f t="shared" si="37"/>
        <v/>
      </c>
    </row>
    <row r="586" spans="1:6" x14ac:dyDescent="0.45">
      <c r="A586" s="10">
        <v>31990</v>
      </c>
      <c r="B586" s="88">
        <v>102420</v>
      </c>
      <c r="C586" s="89">
        <f t="shared" si="38"/>
        <v>1.6919811828219888E-3</v>
      </c>
      <c r="D586" s="9">
        <f t="shared" si="36"/>
        <v>2.8437161103747499E-2</v>
      </c>
      <c r="E586" s="85" t="str">
        <f>IFERROR(VLOOKUP(A586,SPY!$A$2:$E$379,5,FALSE),"")</f>
        <v/>
      </c>
      <c r="F586" s="9" t="str">
        <f t="shared" si="37"/>
        <v/>
      </c>
    </row>
    <row r="587" spans="1:6" x14ac:dyDescent="0.45">
      <c r="A587" s="10">
        <v>32021</v>
      </c>
      <c r="B587" s="88">
        <v>102647</v>
      </c>
      <c r="C587" s="89">
        <f t="shared" si="38"/>
        <v>2.2163639914078992E-3</v>
      </c>
      <c r="D587" s="9">
        <f t="shared" si="36"/>
        <v>2.7147917625632845E-2</v>
      </c>
      <c r="E587" s="85" t="str">
        <f>IFERROR(VLOOKUP(A587,SPY!$A$2:$E$379,5,FALSE),"")</f>
        <v/>
      </c>
      <c r="F587" s="9" t="str">
        <f t="shared" si="37"/>
        <v/>
      </c>
    </row>
    <row r="588" spans="1:6" x14ac:dyDescent="0.45">
      <c r="A588" s="10">
        <v>32051</v>
      </c>
      <c r="B588" s="88">
        <v>103138</v>
      </c>
      <c r="C588" s="89">
        <f t="shared" si="38"/>
        <v>4.7833838300193054E-3</v>
      </c>
      <c r="D588" s="9">
        <f t="shared" si="36"/>
        <v>3.0133538418513517E-2</v>
      </c>
      <c r="E588" s="85" t="str">
        <f>IFERROR(VLOOKUP(A588,SPY!$A$2:$E$379,5,FALSE),"")</f>
        <v/>
      </c>
      <c r="F588" s="9" t="str">
        <f t="shared" si="37"/>
        <v/>
      </c>
    </row>
    <row r="589" spans="1:6" x14ac:dyDescent="0.45">
      <c r="A589" s="10">
        <v>32082</v>
      </c>
      <c r="B589" s="88">
        <v>103372</v>
      </c>
      <c r="C589" s="89">
        <f t="shared" si="38"/>
        <v>2.268804902169963E-3</v>
      </c>
      <c r="D589" s="9">
        <f t="shared" si="36"/>
        <v>3.0545918570801911E-2</v>
      </c>
      <c r="E589" s="85" t="str">
        <f>IFERROR(VLOOKUP(A589,SPY!$A$2:$E$379,5,FALSE),"")</f>
        <v/>
      </c>
      <c r="F589" s="9" t="str">
        <f t="shared" si="37"/>
        <v/>
      </c>
    </row>
    <row r="590" spans="1:6" x14ac:dyDescent="0.45">
      <c r="A590" s="10">
        <v>32112</v>
      </c>
      <c r="B590" s="88">
        <v>103661</v>
      </c>
      <c r="C590" s="89">
        <f t="shared" si="38"/>
        <v>2.7957280501489379E-3</v>
      </c>
      <c r="D590" s="9">
        <f t="shared" si="36"/>
        <v>3.1360375687749409E-2</v>
      </c>
      <c r="E590" s="85" t="str">
        <f>IFERROR(VLOOKUP(A590,SPY!$A$2:$E$379,5,FALSE),"")</f>
        <v/>
      </c>
      <c r="F590" s="9" t="str">
        <f t="shared" si="37"/>
        <v/>
      </c>
    </row>
    <row r="591" spans="1:6" x14ac:dyDescent="0.45">
      <c r="A591" s="10">
        <v>32143</v>
      </c>
      <c r="B591" s="88">
        <v>103753</v>
      </c>
      <c r="C591" s="89">
        <f t="shared" si="38"/>
        <v>8.8750832039052874E-4</v>
      </c>
      <c r="D591" s="9">
        <f t="shared" si="36"/>
        <v>3.0542919009118208E-2</v>
      </c>
      <c r="E591" s="85" t="str">
        <f>IFERROR(VLOOKUP(A591,SPY!$A$2:$E$379,5,FALSE),"")</f>
        <v/>
      </c>
      <c r="F591" s="9" t="str">
        <f t="shared" si="37"/>
        <v/>
      </c>
    </row>
    <row r="592" spans="1:6" x14ac:dyDescent="0.45">
      <c r="A592" s="10">
        <v>32174</v>
      </c>
      <c r="B592" s="88">
        <v>104214</v>
      </c>
      <c r="C592" s="89">
        <f t="shared" si="38"/>
        <v>4.4432450146019153E-3</v>
      </c>
      <c r="D592" s="9">
        <f t="shared" ref="D592:D655" si="39">B592/B580-1</f>
        <v>3.2649946987187706E-2</v>
      </c>
      <c r="E592" s="85" t="str">
        <f>IFERROR(VLOOKUP(A592,SPY!$A$2:$E$379,5,FALSE),"")</f>
        <v/>
      </c>
      <c r="F592" s="9" t="str">
        <f t="shared" si="37"/>
        <v/>
      </c>
    </row>
    <row r="593" spans="1:6" x14ac:dyDescent="0.45">
      <c r="A593" s="10">
        <v>32203</v>
      </c>
      <c r="B593" s="88">
        <v>104489</v>
      </c>
      <c r="C593" s="89">
        <f t="shared" si="38"/>
        <v>2.6388009288578207E-3</v>
      </c>
      <c r="D593" s="9">
        <f t="shared" si="39"/>
        <v>3.2867423194021583E-2</v>
      </c>
      <c r="E593" s="85" t="str">
        <f>IFERROR(VLOOKUP(A593,SPY!$A$2:$E$379,5,FALSE),"")</f>
        <v/>
      </c>
      <c r="F593" s="9" t="str">
        <f t="shared" si="37"/>
        <v/>
      </c>
    </row>
    <row r="594" spans="1:6" x14ac:dyDescent="0.45">
      <c r="A594" s="10">
        <v>32234</v>
      </c>
      <c r="B594" s="88">
        <v>104732</v>
      </c>
      <c r="C594" s="89">
        <f t="shared" si="38"/>
        <v>2.3256036520591383E-3</v>
      </c>
      <c r="D594" s="9">
        <f t="shared" si="39"/>
        <v>3.1852530566803594E-2</v>
      </c>
      <c r="E594" s="85" t="str">
        <f>IFERROR(VLOOKUP(A594,SPY!$A$2:$E$379,5,FALSE),"")</f>
        <v/>
      </c>
      <c r="F594" s="9" t="str">
        <f t="shared" si="37"/>
        <v/>
      </c>
    </row>
    <row r="595" spans="1:6" x14ac:dyDescent="0.45">
      <c r="A595" s="10">
        <v>32264</v>
      </c>
      <c r="B595" s="88">
        <v>104962</v>
      </c>
      <c r="C595" s="89">
        <f t="shared" si="38"/>
        <v>2.1960814268799922E-3</v>
      </c>
      <c r="D595" s="9">
        <f t="shared" si="39"/>
        <v>3.1790657439446424E-2</v>
      </c>
      <c r="E595" s="85" t="str">
        <f>IFERROR(VLOOKUP(A595,SPY!$A$2:$E$379,5,FALSE),"")</f>
        <v/>
      </c>
      <c r="F595" s="9" t="str">
        <f t="shared" si="37"/>
        <v/>
      </c>
    </row>
    <row r="596" spans="1:6" x14ac:dyDescent="0.45">
      <c r="A596" s="10">
        <v>32295</v>
      </c>
      <c r="B596" s="88">
        <v>105326</v>
      </c>
      <c r="C596" s="89">
        <f t="shared" si="38"/>
        <v>3.4679217240525251E-3</v>
      </c>
      <c r="D596" s="9">
        <f t="shared" si="39"/>
        <v>3.3621197252208024E-2</v>
      </c>
      <c r="E596" s="85" t="str">
        <f>IFERROR(VLOOKUP(A596,SPY!$A$2:$E$379,5,FALSE),"")</f>
        <v/>
      </c>
      <c r="F596" s="9" t="str">
        <f t="shared" si="37"/>
        <v/>
      </c>
    </row>
    <row r="597" spans="1:6" x14ac:dyDescent="0.45">
      <c r="A597" s="10">
        <v>32325</v>
      </c>
      <c r="B597" s="88">
        <v>105550</v>
      </c>
      <c r="C597" s="89">
        <f t="shared" si="38"/>
        <v>2.1267303419858496E-3</v>
      </c>
      <c r="D597" s="9">
        <f t="shared" si="39"/>
        <v>3.2304126282433732E-2</v>
      </c>
      <c r="E597" s="85" t="str">
        <f>IFERROR(VLOOKUP(A597,SPY!$A$2:$E$379,5,FALSE),"")</f>
        <v/>
      </c>
      <c r="F597" s="9" t="str">
        <f t="shared" si="37"/>
        <v/>
      </c>
    </row>
    <row r="598" spans="1:6" x14ac:dyDescent="0.45">
      <c r="A598" s="10">
        <v>32356</v>
      </c>
      <c r="B598" s="88">
        <v>105674</v>
      </c>
      <c r="C598" s="89">
        <f t="shared" si="38"/>
        <v>1.1747986736143634E-3</v>
      </c>
      <c r="D598" s="9">
        <f t="shared" si="39"/>
        <v>3.1771138449521619E-2</v>
      </c>
      <c r="E598" s="85" t="str">
        <f>IFERROR(VLOOKUP(A598,SPY!$A$2:$E$379,5,FALSE),"")</f>
        <v/>
      </c>
      <c r="F598" s="9" t="str">
        <f t="shared" si="37"/>
        <v/>
      </c>
    </row>
    <row r="599" spans="1:6" x14ac:dyDescent="0.45">
      <c r="A599" s="10">
        <v>32387</v>
      </c>
      <c r="B599" s="88">
        <v>106013</v>
      </c>
      <c r="C599" s="89">
        <f t="shared" si="38"/>
        <v>3.2079792569601473E-3</v>
      </c>
      <c r="D599" s="9">
        <f t="shared" si="39"/>
        <v>3.2791995869338564E-2</v>
      </c>
      <c r="E599" s="85" t="str">
        <f>IFERROR(VLOOKUP(A599,SPY!$A$2:$E$379,5,FALSE),"")</f>
        <v/>
      </c>
      <c r="F599" s="9" t="str">
        <f t="shared" si="37"/>
        <v/>
      </c>
    </row>
    <row r="600" spans="1:6" x14ac:dyDescent="0.45">
      <c r="A600" s="10">
        <v>32417</v>
      </c>
      <c r="B600" s="88">
        <v>106276</v>
      </c>
      <c r="C600" s="89">
        <f t="shared" si="38"/>
        <v>2.4808278230028513E-3</v>
      </c>
      <c r="D600" s="9">
        <f t="shared" si="39"/>
        <v>3.0425255482945168E-2</v>
      </c>
      <c r="E600" s="85" t="str">
        <f>IFERROR(VLOOKUP(A600,SPY!$A$2:$E$379,5,FALSE),"")</f>
        <v/>
      </c>
      <c r="F600" s="9" t="str">
        <f t="shared" si="37"/>
        <v/>
      </c>
    </row>
    <row r="601" spans="1:6" x14ac:dyDescent="0.45">
      <c r="A601" s="10">
        <v>32448</v>
      </c>
      <c r="B601" s="88">
        <v>106617</v>
      </c>
      <c r="C601" s="89">
        <f t="shared" si="38"/>
        <v>3.2086265949038406E-3</v>
      </c>
      <c r="D601" s="9">
        <f t="shared" si="39"/>
        <v>3.1391479317416815E-2</v>
      </c>
      <c r="E601" s="85" t="str">
        <f>IFERROR(VLOOKUP(A601,SPY!$A$2:$E$379,5,FALSE),"")</f>
        <v/>
      </c>
      <c r="F601" s="9" t="str">
        <f t="shared" si="37"/>
        <v/>
      </c>
    </row>
    <row r="602" spans="1:6" x14ac:dyDescent="0.45">
      <c r="A602" s="10">
        <v>32478</v>
      </c>
      <c r="B602" s="88">
        <v>106898</v>
      </c>
      <c r="C602" s="89">
        <f t="shared" si="38"/>
        <v>2.6356022022755443E-3</v>
      </c>
      <c r="D602" s="9">
        <f t="shared" si="39"/>
        <v>3.1226787316348537E-2</v>
      </c>
      <c r="E602" s="85" t="str">
        <f>IFERROR(VLOOKUP(A602,SPY!$A$2:$E$379,5,FALSE),"")</f>
        <v/>
      </c>
      <c r="F602" s="9" t="str">
        <f t="shared" si="37"/>
        <v/>
      </c>
    </row>
    <row r="603" spans="1:6" x14ac:dyDescent="0.45">
      <c r="A603" s="10">
        <v>32509</v>
      </c>
      <c r="B603" s="88">
        <v>107161</v>
      </c>
      <c r="C603" s="89">
        <f t="shared" si="38"/>
        <v>2.4602892476941474E-3</v>
      </c>
      <c r="D603" s="9">
        <f t="shared" si="39"/>
        <v>3.2847242971287605E-2</v>
      </c>
      <c r="E603" s="85" t="str">
        <f>IFERROR(VLOOKUP(A603,SPY!$A$2:$E$379,5,FALSE),"")</f>
        <v/>
      </c>
      <c r="F603" s="9" t="str">
        <f t="shared" si="37"/>
        <v/>
      </c>
    </row>
    <row r="604" spans="1:6" x14ac:dyDescent="0.45">
      <c r="A604" s="10">
        <v>32540</v>
      </c>
      <c r="B604" s="88">
        <v>107427</v>
      </c>
      <c r="C604" s="89">
        <f t="shared" si="38"/>
        <v>2.482246339619909E-3</v>
      </c>
      <c r="D604" s="9">
        <f t="shared" si="39"/>
        <v>3.0830790488801885E-2</v>
      </c>
      <c r="E604" s="85" t="str">
        <f>IFERROR(VLOOKUP(A604,SPY!$A$2:$E$379,5,FALSE),"")</f>
        <v/>
      </c>
      <c r="F604" s="9" t="str">
        <f t="shared" si="37"/>
        <v/>
      </c>
    </row>
    <row r="605" spans="1:6" x14ac:dyDescent="0.45">
      <c r="A605" s="10">
        <v>32568</v>
      </c>
      <c r="B605" s="88">
        <v>107621</v>
      </c>
      <c r="C605" s="89">
        <f t="shared" si="38"/>
        <v>1.8058774795908228E-3</v>
      </c>
      <c r="D605" s="9">
        <f t="shared" si="39"/>
        <v>2.9974447070983512E-2</v>
      </c>
      <c r="E605" s="85" t="str">
        <f>IFERROR(VLOOKUP(A605,SPY!$A$2:$E$379,5,FALSE),"")</f>
        <v/>
      </c>
      <c r="F605" s="9" t="str">
        <f t="shared" si="37"/>
        <v/>
      </c>
    </row>
    <row r="606" spans="1:6" x14ac:dyDescent="0.45">
      <c r="A606" s="10">
        <v>32599</v>
      </c>
      <c r="B606" s="88">
        <v>107791</v>
      </c>
      <c r="C606" s="89">
        <f t="shared" si="38"/>
        <v>1.579617360923935E-3</v>
      </c>
      <c r="D606" s="9">
        <f t="shared" si="39"/>
        <v>2.9207882977504429E-2</v>
      </c>
      <c r="E606" s="85" t="str">
        <f>IFERROR(VLOOKUP(A606,SPY!$A$2:$E$379,5,FALSE),"")</f>
        <v/>
      </c>
      <c r="F606" s="9" t="str">
        <f t="shared" si="37"/>
        <v/>
      </c>
    </row>
    <row r="607" spans="1:6" x14ac:dyDescent="0.45">
      <c r="A607" s="10">
        <v>32629</v>
      </c>
      <c r="B607" s="88">
        <v>107913</v>
      </c>
      <c r="C607" s="89">
        <f t="shared" si="38"/>
        <v>1.1318199107532845E-3</v>
      </c>
      <c r="D607" s="9">
        <f t="shared" si="39"/>
        <v>2.8114936834282789E-2</v>
      </c>
      <c r="E607" s="85" t="str">
        <f>IFERROR(VLOOKUP(A607,SPY!$A$2:$E$379,5,FALSE),"")</f>
        <v/>
      </c>
      <c r="F607" s="9" t="str">
        <f t="shared" si="37"/>
        <v/>
      </c>
    </row>
    <row r="608" spans="1:6" x14ac:dyDescent="0.45">
      <c r="A608" s="10">
        <v>32660</v>
      </c>
      <c r="B608" s="88">
        <v>108027</v>
      </c>
      <c r="C608" s="89">
        <f t="shared" si="38"/>
        <v>1.0564065497205011E-3</v>
      </c>
      <c r="D608" s="9">
        <f t="shared" si="39"/>
        <v>2.5644190418320223E-2</v>
      </c>
      <c r="E608" s="85" t="str">
        <f>IFERROR(VLOOKUP(A608,SPY!$A$2:$E$379,5,FALSE),"")</f>
        <v/>
      </c>
      <c r="F608" s="9" t="str">
        <f t="shared" si="37"/>
        <v/>
      </c>
    </row>
    <row r="609" spans="1:6" x14ac:dyDescent="0.45">
      <c r="A609" s="10">
        <v>32690</v>
      </c>
      <c r="B609" s="88">
        <v>108069</v>
      </c>
      <c r="C609" s="89">
        <f t="shared" si="38"/>
        <v>3.8879169096617261E-4</v>
      </c>
      <c r="D609" s="9">
        <f t="shared" si="39"/>
        <v>2.3865466603505414E-2</v>
      </c>
      <c r="E609" s="85" t="str">
        <f>IFERROR(VLOOKUP(A609,SPY!$A$2:$E$379,5,FALSE),"")</f>
        <v/>
      </c>
      <c r="F609" s="9" t="str">
        <f t="shared" si="37"/>
        <v/>
      </c>
    </row>
    <row r="610" spans="1:6" x14ac:dyDescent="0.45">
      <c r="A610" s="10">
        <v>32721</v>
      </c>
      <c r="B610" s="88">
        <v>108120</v>
      </c>
      <c r="C610" s="89">
        <f t="shared" si="38"/>
        <v>4.7192071731938512E-4</v>
      </c>
      <c r="D610" s="9">
        <f t="shared" si="39"/>
        <v>2.3146658591517211E-2</v>
      </c>
      <c r="E610" s="85" t="str">
        <f>IFERROR(VLOOKUP(A610,SPY!$A$2:$E$379,5,FALSE),"")</f>
        <v/>
      </c>
      <c r="F610" s="9" t="str">
        <f t="shared" si="37"/>
        <v/>
      </c>
    </row>
    <row r="611" spans="1:6" x14ac:dyDescent="0.45">
      <c r="A611" s="10">
        <v>32752</v>
      </c>
      <c r="B611" s="88">
        <v>108369</v>
      </c>
      <c r="C611" s="89">
        <f t="shared" si="38"/>
        <v>2.3029966703662641E-3</v>
      </c>
      <c r="D611" s="9">
        <f t="shared" si="39"/>
        <v>2.2223689547508307E-2</v>
      </c>
      <c r="E611" s="85" t="str">
        <f>IFERROR(VLOOKUP(A611,SPY!$A$2:$E$379,5,FALSE),"")</f>
        <v/>
      </c>
      <c r="F611" s="9" t="str">
        <f t="shared" si="37"/>
        <v/>
      </c>
    </row>
    <row r="612" spans="1:6" x14ac:dyDescent="0.45">
      <c r="A612" s="10">
        <v>32782</v>
      </c>
      <c r="B612" s="88">
        <v>108476</v>
      </c>
      <c r="C612" s="89">
        <f t="shared" si="38"/>
        <v>9.8736723601766663E-4</v>
      </c>
      <c r="D612" s="9">
        <f t="shared" si="39"/>
        <v>2.0700816741314965E-2</v>
      </c>
      <c r="E612" s="85" t="str">
        <f>IFERROR(VLOOKUP(A612,SPY!$A$2:$E$379,5,FALSE),"")</f>
        <v/>
      </c>
      <c r="F612" s="9" t="str">
        <f t="shared" si="37"/>
        <v/>
      </c>
    </row>
    <row r="613" spans="1:6" x14ac:dyDescent="0.45">
      <c r="A613" s="10">
        <v>32813</v>
      </c>
      <c r="B613" s="88">
        <v>108752</v>
      </c>
      <c r="C613" s="89">
        <f t="shared" si="38"/>
        <v>2.5443416055164203E-3</v>
      </c>
      <c r="D613" s="9">
        <f t="shared" si="39"/>
        <v>2.0024949116932644E-2</v>
      </c>
      <c r="E613" s="85" t="str">
        <f>IFERROR(VLOOKUP(A613,SPY!$A$2:$E$379,5,FALSE),"")</f>
        <v/>
      </c>
      <c r="F613" s="9" t="str">
        <f t="shared" si="37"/>
        <v/>
      </c>
    </row>
    <row r="614" spans="1:6" x14ac:dyDescent="0.45">
      <c r="A614" s="10">
        <v>32843</v>
      </c>
      <c r="B614" s="88">
        <v>108836</v>
      </c>
      <c r="C614" s="89">
        <f t="shared" si="38"/>
        <v>7.7239958805352948E-4</v>
      </c>
      <c r="D614" s="9">
        <f t="shared" si="39"/>
        <v>1.8129431794795092E-2</v>
      </c>
      <c r="E614" s="85" t="str">
        <f>IFERROR(VLOOKUP(A614,SPY!$A$2:$E$379,5,FALSE),"")</f>
        <v/>
      </c>
      <c r="F614" s="9" t="str">
        <f t="shared" si="37"/>
        <v/>
      </c>
    </row>
    <row r="615" spans="1:6" x14ac:dyDescent="0.45">
      <c r="A615" s="10">
        <v>32874</v>
      </c>
      <c r="B615" s="88">
        <v>109189</v>
      </c>
      <c r="C615" s="89">
        <f t="shared" si="38"/>
        <v>3.2434121062883126E-3</v>
      </c>
      <c r="D615" s="9">
        <f t="shared" si="39"/>
        <v>1.8924795401312089E-2</v>
      </c>
      <c r="E615" s="85" t="str">
        <f>IFERROR(VLOOKUP(A615,SPY!$A$2:$E$379,5,FALSE),"")</f>
        <v/>
      </c>
      <c r="F615" s="9" t="str">
        <f t="shared" si="37"/>
        <v/>
      </c>
    </row>
    <row r="616" spans="1:6" x14ac:dyDescent="0.45">
      <c r="A616" s="10">
        <v>32905</v>
      </c>
      <c r="B616" s="88">
        <v>109432</v>
      </c>
      <c r="C616" s="89">
        <f t="shared" si="38"/>
        <v>2.2254989055674468E-3</v>
      </c>
      <c r="D616" s="9">
        <f t="shared" si="39"/>
        <v>1.8663836838038961E-2</v>
      </c>
      <c r="E616" s="85" t="str">
        <f>IFERROR(VLOOKUP(A616,SPY!$A$2:$E$379,5,FALSE),"")</f>
        <v/>
      </c>
      <c r="F616" s="9" t="str">
        <f t="shared" si="37"/>
        <v/>
      </c>
    </row>
    <row r="617" spans="1:6" x14ac:dyDescent="0.45">
      <c r="A617" s="10">
        <v>32933</v>
      </c>
      <c r="B617" s="88">
        <v>109637</v>
      </c>
      <c r="C617" s="89">
        <f t="shared" si="38"/>
        <v>1.8733094524454597E-3</v>
      </c>
      <c r="D617" s="9">
        <f t="shared" si="39"/>
        <v>1.8732403527192742E-2</v>
      </c>
      <c r="E617" s="85" t="str">
        <f>IFERROR(VLOOKUP(A617,SPY!$A$2:$E$379,5,FALSE),"")</f>
        <v/>
      </c>
      <c r="F617" s="9" t="str">
        <f t="shared" ref="F617:F680" si="40">IFERROR(E617/E605-1,"")</f>
        <v/>
      </c>
    </row>
    <row r="618" spans="1:6" x14ac:dyDescent="0.45">
      <c r="A618" s="10">
        <v>32964</v>
      </c>
      <c r="B618" s="88">
        <v>109671</v>
      </c>
      <c r="C618" s="89">
        <f t="shared" si="38"/>
        <v>3.1011428623539672E-4</v>
      </c>
      <c r="D618" s="9">
        <f t="shared" si="39"/>
        <v>1.7441159280459306E-2</v>
      </c>
      <c r="E618" s="85" t="str">
        <f>IFERROR(VLOOKUP(A618,SPY!$A$2:$E$379,5,FALSE),"")</f>
        <v/>
      </c>
      <c r="F618" s="9" t="str">
        <f t="shared" si="40"/>
        <v/>
      </c>
    </row>
    <row r="619" spans="1:6" x14ac:dyDescent="0.45">
      <c r="A619" s="10">
        <v>32994</v>
      </c>
      <c r="B619" s="88">
        <v>109834</v>
      </c>
      <c r="C619" s="89">
        <f t="shared" si="38"/>
        <v>1.4862634607142322E-3</v>
      </c>
      <c r="D619" s="9">
        <f t="shared" si="39"/>
        <v>1.7801377035204347E-2</v>
      </c>
      <c r="E619" s="85" t="str">
        <f>IFERROR(VLOOKUP(A619,SPY!$A$2:$E$379,5,FALSE),"")</f>
        <v/>
      </c>
      <c r="F619" s="9" t="str">
        <f t="shared" si="40"/>
        <v/>
      </c>
    </row>
    <row r="620" spans="1:6" x14ac:dyDescent="0.45">
      <c r="A620" s="10">
        <v>33025</v>
      </c>
      <c r="B620" s="88">
        <v>109857</v>
      </c>
      <c r="C620" s="89">
        <f t="shared" si="38"/>
        <v>2.0940692317505949E-4</v>
      </c>
      <c r="D620" s="9">
        <f t="shared" si="39"/>
        <v>1.6940209392096506E-2</v>
      </c>
      <c r="E620" s="85" t="str">
        <f>IFERROR(VLOOKUP(A620,SPY!$A$2:$E$379,5,FALSE),"")</f>
        <v/>
      </c>
      <c r="F620" s="9" t="str">
        <f t="shared" si="40"/>
        <v/>
      </c>
    </row>
    <row r="621" spans="1:6" x14ac:dyDescent="0.45">
      <c r="A621" s="10">
        <v>33055</v>
      </c>
      <c r="B621" s="88">
        <v>109822</v>
      </c>
      <c r="C621" s="89">
        <f t="shared" si="38"/>
        <v>-3.1859599297268115E-4</v>
      </c>
      <c r="D621" s="9">
        <f t="shared" si="39"/>
        <v>1.622111798943271E-2</v>
      </c>
      <c r="E621" s="85" t="str">
        <f>IFERROR(VLOOKUP(A621,SPY!$A$2:$E$379,5,FALSE),"")</f>
        <v/>
      </c>
      <c r="F621" s="9" t="str">
        <f t="shared" si="40"/>
        <v/>
      </c>
    </row>
    <row r="622" spans="1:6" x14ac:dyDescent="0.45">
      <c r="A622" s="10">
        <v>33086</v>
      </c>
      <c r="B622" s="88">
        <v>109610</v>
      </c>
      <c r="C622" s="89">
        <f t="shared" si="38"/>
        <v>-1.9303964597257028E-3</v>
      </c>
      <c r="D622" s="9">
        <f t="shared" si="39"/>
        <v>1.3780984091749993E-2</v>
      </c>
      <c r="E622" s="85" t="str">
        <f>IFERROR(VLOOKUP(A622,SPY!$A$2:$E$379,5,FALSE),"")</f>
        <v/>
      </c>
      <c r="F622" s="9" t="str">
        <f t="shared" si="40"/>
        <v/>
      </c>
    </row>
    <row r="623" spans="1:6" x14ac:dyDescent="0.45">
      <c r="A623" s="10">
        <v>33117</v>
      </c>
      <c r="B623" s="88">
        <v>109520</v>
      </c>
      <c r="C623" s="89">
        <f t="shared" si="38"/>
        <v>-8.2109296597021597E-4</v>
      </c>
      <c r="D623" s="9">
        <f t="shared" si="39"/>
        <v>1.0621118585573353E-2</v>
      </c>
      <c r="E623" s="85" t="str">
        <f>IFERROR(VLOOKUP(A623,SPY!$A$2:$E$379,5,FALSE),"")</f>
        <v/>
      </c>
      <c r="F623" s="9" t="str">
        <f t="shared" si="40"/>
        <v/>
      </c>
    </row>
    <row r="624" spans="1:6" x14ac:dyDescent="0.45">
      <c r="A624" s="10">
        <v>33147</v>
      </c>
      <c r="B624" s="88">
        <v>109374</v>
      </c>
      <c r="C624" s="89">
        <f t="shared" si="38"/>
        <v>-1.333089846603408E-3</v>
      </c>
      <c r="D624" s="9">
        <f t="shared" si="39"/>
        <v>8.2783288469339134E-3</v>
      </c>
      <c r="E624" s="85" t="str">
        <f>IFERROR(VLOOKUP(A624,SPY!$A$2:$E$379,5,FALSE),"")</f>
        <v/>
      </c>
      <c r="F624" s="9" t="str">
        <f t="shared" si="40"/>
        <v/>
      </c>
    </row>
    <row r="625" spans="1:6" x14ac:dyDescent="0.45">
      <c r="A625" s="10">
        <v>33178</v>
      </c>
      <c r="B625" s="88">
        <v>109220</v>
      </c>
      <c r="C625" s="89">
        <f t="shared" si="38"/>
        <v>-1.4080128732605335E-3</v>
      </c>
      <c r="D625" s="9">
        <f t="shared" si="39"/>
        <v>4.3033691334413149E-3</v>
      </c>
      <c r="E625" s="85" t="str">
        <f>IFERROR(VLOOKUP(A625,SPY!$A$2:$E$379,5,FALSE),"")</f>
        <v/>
      </c>
      <c r="F625" s="9" t="str">
        <f t="shared" si="40"/>
        <v/>
      </c>
    </row>
    <row r="626" spans="1:6" x14ac:dyDescent="0.45">
      <c r="A626" s="10">
        <v>33208</v>
      </c>
      <c r="B626" s="88">
        <v>109168</v>
      </c>
      <c r="C626" s="89">
        <f t="shared" si="38"/>
        <v>-4.7610327778790928E-4</v>
      </c>
      <c r="D626" s="9">
        <f t="shared" si="39"/>
        <v>3.0504612444410828E-3</v>
      </c>
      <c r="E626" s="85" t="str">
        <f>IFERROR(VLOOKUP(A626,SPY!$A$2:$E$379,5,FALSE),"")</f>
        <v/>
      </c>
      <c r="F626" s="9" t="str">
        <f t="shared" si="40"/>
        <v/>
      </c>
    </row>
    <row r="627" spans="1:6" x14ac:dyDescent="0.45">
      <c r="A627" s="10">
        <v>33239</v>
      </c>
      <c r="B627" s="88">
        <v>109051</v>
      </c>
      <c r="C627" s="89">
        <f t="shared" si="38"/>
        <v>-1.0717426352044868E-3</v>
      </c>
      <c r="D627" s="9">
        <f t="shared" si="39"/>
        <v>-1.2638635760012784E-3</v>
      </c>
      <c r="E627" s="85" t="str">
        <f>IFERROR(VLOOKUP(A627,SPY!$A$2:$E$379,5,FALSE),"")</f>
        <v/>
      </c>
      <c r="F627" s="9" t="str">
        <f t="shared" si="40"/>
        <v/>
      </c>
    </row>
    <row r="628" spans="1:6" x14ac:dyDescent="0.45">
      <c r="A628" s="10">
        <v>33270</v>
      </c>
      <c r="B628" s="88">
        <v>108731</v>
      </c>
      <c r="C628" s="89">
        <f t="shared" si="38"/>
        <v>-2.9344068371679466E-3</v>
      </c>
      <c r="D628" s="9">
        <f t="shared" si="39"/>
        <v>-6.4058045178740919E-3</v>
      </c>
      <c r="E628" s="85" t="str">
        <f>IFERROR(VLOOKUP(A628,SPY!$A$2:$E$379,5,FALSE),"")</f>
        <v/>
      </c>
      <c r="F628" s="9" t="str">
        <f t="shared" si="40"/>
        <v/>
      </c>
    </row>
    <row r="629" spans="1:6" x14ac:dyDescent="0.45">
      <c r="A629" s="10">
        <v>33298</v>
      </c>
      <c r="B629" s="88">
        <v>108569</v>
      </c>
      <c r="C629" s="89">
        <f t="shared" si="38"/>
        <v>-1.4899154794860703E-3</v>
      </c>
      <c r="D629" s="9">
        <f t="shared" si="39"/>
        <v>-9.7412369911616947E-3</v>
      </c>
      <c r="E629" s="85" t="str">
        <f>IFERROR(VLOOKUP(A629,SPY!$A$2:$E$379,5,FALSE),"")</f>
        <v/>
      </c>
      <c r="F629" s="9" t="str">
        <f t="shared" si="40"/>
        <v/>
      </c>
    </row>
    <row r="630" spans="1:6" x14ac:dyDescent="0.45">
      <c r="A630" s="10">
        <v>33329</v>
      </c>
      <c r="B630" s="88">
        <v>108352</v>
      </c>
      <c r="C630" s="89">
        <f t="shared" si="38"/>
        <v>-1.9987289189363766E-3</v>
      </c>
      <c r="D630" s="9">
        <f t="shared" si="39"/>
        <v>-1.2026880396823203E-2</v>
      </c>
      <c r="E630" s="85" t="str">
        <f>IFERROR(VLOOKUP(A630,SPY!$A$2:$E$379,5,FALSE),"")</f>
        <v/>
      </c>
      <c r="F630" s="9" t="str">
        <f t="shared" si="40"/>
        <v/>
      </c>
    </row>
    <row r="631" spans="1:6" x14ac:dyDescent="0.45">
      <c r="A631" s="10">
        <v>33359</v>
      </c>
      <c r="B631" s="88">
        <v>108250</v>
      </c>
      <c r="C631" s="89">
        <f t="shared" si="38"/>
        <v>-9.4137625516832468E-4</v>
      </c>
      <c r="D631" s="9">
        <f t="shared" si="39"/>
        <v>-1.4421763752572092E-2</v>
      </c>
      <c r="E631" s="85" t="str">
        <f>IFERROR(VLOOKUP(A631,SPY!$A$2:$E$379,5,FALSE),"")</f>
        <v/>
      </c>
      <c r="F631" s="9" t="str">
        <f t="shared" si="40"/>
        <v/>
      </c>
    </row>
    <row r="632" spans="1:6" x14ac:dyDescent="0.45">
      <c r="A632" s="10">
        <v>33390</v>
      </c>
      <c r="B632" s="88">
        <v>108338</v>
      </c>
      <c r="C632" s="89">
        <f t="shared" si="38"/>
        <v>8.1293302540408341E-4</v>
      </c>
      <c r="D632" s="9">
        <f t="shared" si="39"/>
        <v>-1.3827066095014384E-2</v>
      </c>
      <c r="E632" s="85" t="str">
        <f>IFERROR(VLOOKUP(A632,SPY!$A$2:$E$379,5,FALSE),"")</f>
        <v/>
      </c>
      <c r="F632" s="9" t="str">
        <f t="shared" si="40"/>
        <v/>
      </c>
    </row>
    <row r="633" spans="1:6" x14ac:dyDescent="0.45">
      <c r="A633" s="10">
        <v>33420</v>
      </c>
      <c r="B633" s="88">
        <v>108290</v>
      </c>
      <c r="C633" s="89">
        <f t="shared" si="38"/>
        <v>-4.4305783750853145E-4</v>
      </c>
      <c r="D633" s="9">
        <f t="shared" si="39"/>
        <v>-1.39498461146218E-2</v>
      </c>
      <c r="E633" s="85" t="str">
        <f>IFERROR(VLOOKUP(A633,SPY!$A$2:$E$379,5,FALSE),"")</f>
        <v/>
      </c>
      <c r="F633" s="9" t="str">
        <f t="shared" si="40"/>
        <v/>
      </c>
    </row>
    <row r="634" spans="1:6" x14ac:dyDescent="0.45">
      <c r="A634" s="10">
        <v>33451</v>
      </c>
      <c r="B634" s="88">
        <v>108302</v>
      </c>
      <c r="C634" s="89">
        <f t="shared" si="38"/>
        <v>1.1081355619180222E-4</v>
      </c>
      <c r="D634" s="9">
        <f t="shared" si="39"/>
        <v>-1.1933217772101101E-2</v>
      </c>
      <c r="E634" s="85" t="str">
        <f>IFERROR(VLOOKUP(A634,SPY!$A$2:$E$379,5,FALSE),"")</f>
        <v/>
      </c>
      <c r="F634" s="9" t="str">
        <f t="shared" si="40"/>
        <v/>
      </c>
    </row>
    <row r="635" spans="1:6" x14ac:dyDescent="0.45">
      <c r="A635" s="10">
        <v>33482</v>
      </c>
      <c r="B635" s="88">
        <v>108333</v>
      </c>
      <c r="C635" s="89">
        <f t="shared" si="38"/>
        <v>2.8623663459592663E-4</v>
      </c>
      <c r="D635" s="9">
        <f t="shared" si="39"/>
        <v>-1.0838203067932817E-2</v>
      </c>
      <c r="E635" s="85" t="str">
        <f>IFERROR(VLOOKUP(A635,SPY!$A$2:$E$379,5,FALSE),"")</f>
        <v/>
      </c>
      <c r="F635" s="9" t="str">
        <f t="shared" si="40"/>
        <v/>
      </c>
    </row>
    <row r="636" spans="1:6" x14ac:dyDescent="0.45">
      <c r="A636" s="10">
        <v>33512</v>
      </c>
      <c r="B636" s="88">
        <v>108362</v>
      </c>
      <c r="C636" s="89">
        <f t="shared" si="38"/>
        <v>2.6769313136343342E-4</v>
      </c>
      <c r="D636" s="9">
        <f t="shared" si="39"/>
        <v>-9.2526560242836009E-3</v>
      </c>
      <c r="E636" s="85" t="str">
        <f>IFERROR(VLOOKUP(A636,SPY!$A$2:$E$379,5,FALSE),"")</f>
        <v/>
      </c>
      <c r="F636" s="9" t="str">
        <f t="shared" si="40"/>
        <v/>
      </c>
    </row>
    <row r="637" spans="1:6" x14ac:dyDescent="0.45">
      <c r="A637" s="10">
        <v>33543</v>
      </c>
      <c r="B637" s="88">
        <v>108300</v>
      </c>
      <c r="C637" s="89">
        <f t="shared" si="38"/>
        <v>-5.7215629095075382E-4</v>
      </c>
      <c r="D637" s="9">
        <f t="shared" si="39"/>
        <v>-8.4233656839406423E-3</v>
      </c>
      <c r="E637" s="85" t="str">
        <f>IFERROR(VLOOKUP(A637,SPY!$A$2:$E$379,5,FALSE),"")</f>
        <v/>
      </c>
      <c r="F637" s="9" t="str">
        <f t="shared" si="40"/>
        <v/>
      </c>
    </row>
    <row r="638" spans="1:6" x14ac:dyDescent="0.45">
      <c r="A638" s="10">
        <v>33573</v>
      </c>
      <c r="B638" s="88">
        <v>108330</v>
      </c>
      <c r="C638" s="89">
        <f t="shared" si="38"/>
        <v>2.7700831024923822E-4</v>
      </c>
      <c r="D638" s="9">
        <f t="shared" si="39"/>
        <v>-7.6762421222336119E-3</v>
      </c>
      <c r="E638" s="85" t="str">
        <f>IFERROR(VLOOKUP(A638,SPY!$A$2:$E$379,5,FALSE),"")</f>
        <v/>
      </c>
      <c r="F638" s="9" t="str">
        <f t="shared" si="40"/>
        <v/>
      </c>
    </row>
    <row r="639" spans="1:6" x14ac:dyDescent="0.45">
      <c r="A639" s="10">
        <v>33604</v>
      </c>
      <c r="B639" s="88">
        <v>108367</v>
      </c>
      <c r="C639" s="89">
        <f t="shared" si="38"/>
        <v>3.4154897073745971E-4</v>
      </c>
      <c r="D639" s="9">
        <f t="shared" si="39"/>
        <v>-6.2722946144464498E-3</v>
      </c>
      <c r="E639" s="85" t="str">
        <f>IFERROR(VLOOKUP(A639,SPY!$A$2:$E$379,5,FALSE),"")</f>
        <v/>
      </c>
      <c r="F639" s="9" t="str">
        <f t="shared" si="40"/>
        <v/>
      </c>
    </row>
    <row r="640" spans="1:6" x14ac:dyDescent="0.45">
      <c r="A640" s="10">
        <v>33635</v>
      </c>
      <c r="B640" s="88">
        <v>108312</v>
      </c>
      <c r="C640" s="89">
        <f t="shared" si="38"/>
        <v>-5.075345815608312E-4</v>
      </c>
      <c r="D640" s="9">
        <f t="shared" si="39"/>
        <v>-3.8535468265720185E-3</v>
      </c>
      <c r="E640" s="85" t="str">
        <f>IFERROR(VLOOKUP(A640,SPY!$A$2:$E$379,5,FALSE),"")</f>
        <v/>
      </c>
      <c r="F640" s="9" t="str">
        <f t="shared" si="40"/>
        <v/>
      </c>
    </row>
    <row r="641" spans="1:6" x14ac:dyDescent="0.45">
      <c r="A641" s="10">
        <v>33664</v>
      </c>
      <c r="B641" s="88">
        <v>108361</v>
      </c>
      <c r="C641" s="89">
        <f t="shared" si="38"/>
        <v>4.5239677967345848E-4</v>
      </c>
      <c r="D641" s="9">
        <f t="shared" si="39"/>
        <v>-1.9158323278284373E-3</v>
      </c>
      <c r="E641" s="85" t="str">
        <f>IFERROR(VLOOKUP(A641,SPY!$A$2:$E$379,5,FALSE),"")</f>
        <v/>
      </c>
      <c r="F641" s="9" t="str">
        <f t="shared" si="40"/>
        <v/>
      </c>
    </row>
    <row r="642" spans="1:6" x14ac:dyDescent="0.45">
      <c r="A642" s="10">
        <v>33695</v>
      </c>
      <c r="B642" s="88">
        <v>108515</v>
      </c>
      <c r="C642" s="89">
        <f t="shared" si="38"/>
        <v>1.4211755151760652E-3</v>
      </c>
      <c r="D642" s="9">
        <f t="shared" si="39"/>
        <v>1.5043561724747967E-3</v>
      </c>
      <c r="E642" s="85" t="str">
        <f>IFERROR(VLOOKUP(A642,SPY!$A$2:$E$379,5,FALSE),"")</f>
        <v/>
      </c>
      <c r="F642" s="9" t="str">
        <f t="shared" si="40"/>
        <v/>
      </c>
    </row>
    <row r="643" spans="1:6" x14ac:dyDescent="0.45">
      <c r="A643" s="10">
        <v>33725</v>
      </c>
      <c r="B643" s="88">
        <v>108648</v>
      </c>
      <c r="C643" s="89">
        <f t="shared" si="38"/>
        <v>1.22563700870848E-3</v>
      </c>
      <c r="D643" s="9">
        <f t="shared" si="39"/>
        <v>3.6766743648961597E-3</v>
      </c>
      <c r="E643" s="85" t="str">
        <f>IFERROR(VLOOKUP(A643,SPY!$A$2:$E$379,5,FALSE),"")</f>
        <v/>
      </c>
      <c r="F643" s="9" t="str">
        <f t="shared" si="40"/>
        <v/>
      </c>
    </row>
    <row r="644" spans="1:6" x14ac:dyDescent="0.45">
      <c r="A644" s="10">
        <v>33756</v>
      </c>
      <c r="B644" s="88">
        <v>108717</v>
      </c>
      <c r="C644" s="89">
        <f t="shared" si="38"/>
        <v>6.3507841837862067E-4</v>
      </c>
      <c r="D644" s="9">
        <f t="shared" si="39"/>
        <v>3.4983108419945896E-3</v>
      </c>
      <c r="E644" s="85" t="str">
        <f>IFERROR(VLOOKUP(A644,SPY!$A$2:$E$379,5,FALSE),"")</f>
        <v/>
      </c>
      <c r="F644" s="9" t="str">
        <f t="shared" si="40"/>
        <v/>
      </c>
    </row>
    <row r="645" spans="1:6" x14ac:dyDescent="0.45">
      <c r="A645" s="10">
        <v>33786</v>
      </c>
      <c r="B645" s="88">
        <v>108799</v>
      </c>
      <c r="C645" s="89">
        <f t="shared" ref="C645:C708" si="41">B645/B644-1</f>
        <v>7.5425186493371932E-4</v>
      </c>
      <c r="D645" s="9">
        <f t="shared" si="39"/>
        <v>4.7003416751316696E-3</v>
      </c>
      <c r="E645" s="85" t="str">
        <f>IFERROR(VLOOKUP(A645,SPY!$A$2:$E$379,5,FALSE),"")</f>
        <v/>
      </c>
      <c r="F645" s="9" t="str">
        <f t="shared" si="40"/>
        <v/>
      </c>
    </row>
    <row r="646" spans="1:6" x14ac:dyDescent="0.45">
      <c r="A646" s="10">
        <v>33817</v>
      </c>
      <c r="B646" s="88">
        <v>108923</v>
      </c>
      <c r="C646" s="89">
        <f t="shared" si="41"/>
        <v>1.1397163576871705E-3</v>
      </c>
      <c r="D646" s="9">
        <f t="shared" si="39"/>
        <v>5.7339661317428181E-3</v>
      </c>
      <c r="E646" s="85" t="str">
        <f>IFERROR(VLOOKUP(A646,SPY!$A$2:$E$379,5,FALSE),"")</f>
        <v/>
      </c>
      <c r="F646" s="9" t="str">
        <f t="shared" si="40"/>
        <v/>
      </c>
    </row>
    <row r="647" spans="1:6" x14ac:dyDescent="0.45">
      <c r="A647" s="10">
        <v>33848</v>
      </c>
      <c r="B647" s="88">
        <v>108954</v>
      </c>
      <c r="C647" s="89">
        <f t="shared" si="41"/>
        <v>2.8460472076607957E-4</v>
      </c>
      <c r="D647" s="9">
        <f t="shared" si="39"/>
        <v>5.7323253302317134E-3</v>
      </c>
      <c r="E647" s="85" t="str">
        <f>IFERROR(VLOOKUP(A647,SPY!$A$2:$E$379,5,FALSE),"")</f>
        <v/>
      </c>
      <c r="F647" s="9" t="str">
        <f t="shared" si="40"/>
        <v/>
      </c>
    </row>
    <row r="648" spans="1:6" x14ac:dyDescent="0.45">
      <c r="A648" s="10">
        <v>33878</v>
      </c>
      <c r="B648" s="88">
        <v>109135</v>
      </c>
      <c r="C648" s="89">
        <f t="shared" si="41"/>
        <v>1.6612515373459757E-3</v>
      </c>
      <c r="D648" s="9">
        <f t="shared" si="39"/>
        <v>7.1334969823368954E-3</v>
      </c>
      <c r="E648" s="85" t="str">
        <f>IFERROR(VLOOKUP(A648,SPY!$A$2:$E$379,5,FALSE),"")</f>
        <v/>
      </c>
      <c r="F648" s="9" t="str">
        <f t="shared" si="40"/>
        <v/>
      </c>
    </row>
    <row r="649" spans="1:6" x14ac:dyDescent="0.45">
      <c r="A649" s="10">
        <v>33909</v>
      </c>
      <c r="B649" s="88">
        <v>109280</v>
      </c>
      <c r="C649" s="89">
        <f t="shared" si="41"/>
        <v>1.328629678838178E-3</v>
      </c>
      <c r="D649" s="9">
        <f t="shared" si="39"/>
        <v>9.048938134810669E-3</v>
      </c>
      <c r="E649" s="85" t="str">
        <f>IFERROR(VLOOKUP(A649,SPY!$A$2:$E$379,5,FALSE),"")</f>
        <v/>
      </c>
      <c r="F649" s="9" t="str">
        <f t="shared" si="40"/>
        <v/>
      </c>
    </row>
    <row r="650" spans="1:6" x14ac:dyDescent="0.45">
      <c r="A650" s="10">
        <v>33939</v>
      </c>
      <c r="B650" s="88">
        <v>109500</v>
      </c>
      <c r="C650" s="89">
        <f t="shared" si="41"/>
        <v>2.0131771595901515E-3</v>
      </c>
      <c r="D650" s="9">
        <f t="shared" si="39"/>
        <v>1.0800332317917549E-2</v>
      </c>
      <c r="E650" s="85" t="str">
        <f>IFERROR(VLOOKUP(A650,SPY!$A$2:$E$379,5,FALSE),"")</f>
        <v/>
      </c>
      <c r="F650" s="9" t="str">
        <f t="shared" si="40"/>
        <v/>
      </c>
    </row>
    <row r="651" spans="1:6" x14ac:dyDescent="0.45">
      <c r="A651" s="10">
        <v>33970</v>
      </c>
      <c r="B651" s="88">
        <v>109795</v>
      </c>
      <c r="C651" s="89">
        <f t="shared" si="41"/>
        <v>2.6940639269406041E-3</v>
      </c>
      <c r="D651" s="9">
        <f t="shared" si="39"/>
        <v>1.3177443317615056E-2</v>
      </c>
      <c r="E651" s="85" t="str">
        <f>IFERROR(VLOOKUP(A651,SPY!$A$2:$E$379,5,FALSE),"")</f>
        <v/>
      </c>
      <c r="F651" s="9" t="str">
        <f t="shared" si="40"/>
        <v/>
      </c>
    </row>
    <row r="652" spans="1:6" x14ac:dyDescent="0.45">
      <c r="A652" s="10">
        <v>34001</v>
      </c>
      <c r="B652" s="88">
        <v>110044</v>
      </c>
      <c r="C652" s="89">
        <f t="shared" si="41"/>
        <v>2.267862835283907E-3</v>
      </c>
      <c r="D652" s="9">
        <f t="shared" si="39"/>
        <v>1.599084127335848E-2</v>
      </c>
      <c r="E652" s="85">
        <f>IFERROR(VLOOKUP(A652,SPY!$A$2:$E$379,5,FALSE),"")</f>
        <v>44.40625</v>
      </c>
      <c r="F652" s="9" t="str">
        <f t="shared" si="40"/>
        <v/>
      </c>
    </row>
    <row r="653" spans="1:6" x14ac:dyDescent="0.45">
      <c r="A653" s="10">
        <v>34029</v>
      </c>
      <c r="B653" s="88">
        <v>109992</v>
      </c>
      <c r="C653" s="89">
        <f t="shared" si="41"/>
        <v>-4.7253825742432642E-4</v>
      </c>
      <c r="D653" s="9">
        <f t="shared" si="39"/>
        <v>1.5051540683456155E-2</v>
      </c>
      <c r="E653" s="85">
        <f>IFERROR(VLOOKUP(A653,SPY!$A$2:$E$379,5,FALSE),"")</f>
        <v>45.1875</v>
      </c>
      <c r="F653" s="9" t="str">
        <f t="shared" si="40"/>
        <v/>
      </c>
    </row>
    <row r="654" spans="1:6" x14ac:dyDescent="0.45">
      <c r="A654" s="10">
        <v>34060</v>
      </c>
      <c r="B654" s="88">
        <v>110295</v>
      </c>
      <c r="C654" s="89">
        <f t="shared" si="41"/>
        <v>2.7547457996945912E-3</v>
      </c>
      <c r="D654" s="9">
        <f t="shared" si="39"/>
        <v>1.6403262221812653E-2</v>
      </c>
      <c r="E654" s="85">
        <f>IFERROR(VLOOKUP(A654,SPY!$A$2:$E$379,5,FALSE),"")</f>
        <v>44.03125</v>
      </c>
      <c r="F654" s="9" t="str">
        <f t="shared" si="40"/>
        <v/>
      </c>
    </row>
    <row r="655" spans="1:6" x14ac:dyDescent="0.45">
      <c r="A655" s="10">
        <v>34090</v>
      </c>
      <c r="B655" s="88">
        <v>110570</v>
      </c>
      <c r="C655" s="89">
        <f t="shared" si="41"/>
        <v>2.4933133868263457E-3</v>
      </c>
      <c r="D655" s="9">
        <f t="shared" si="39"/>
        <v>1.7690155364111559E-2</v>
      </c>
      <c r="E655" s="85">
        <f>IFERROR(VLOOKUP(A655,SPY!$A$2:$E$379,5,FALSE),"")</f>
        <v>45.21875</v>
      </c>
      <c r="F655" s="9" t="str">
        <f t="shared" si="40"/>
        <v/>
      </c>
    </row>
    <row r="656" spans="1:6" x14ac:dyDescent="0.45">
      <c r="A656" s="10">
        <v>34121</v>
      </c>
      <c r="B656" s="88">
        <v>110751</v>
      </c>
      <c r="C656" s="89">
        <f t="shared" si="41"/>
        <v>1.6369720539024524E-3</v>
      </c>
      <c r="D656" s="9">
        <f t="shared" ref="D656:D719" si="42">B656/B644-1</f>
        <v>1.8709125527746284E-2</v>
      </c>
      <c r="E656" s="85">
        <f>IFERROR(VLOOKUP(A656,SPY!$A$2:$E$379,5,FALSE),"")</f>
        <v>45.0625</v>
      </c>
      <c r="F656" s="9" t="str">
        <f t="shared" si="40"/>
        <v/>
      </c>
    </row>
    <row r="657" spans="1:6" x14ac:dyDescent="0.45">
      <c r="A657" s="10">
        <v>34151</v>
      </c>
      <c r="B657" s="88">
        <v>111060</v>
      </c>
      <c r="C657" s="89">
        <f t="shared" si="41"/>
        <v>2.790042527832659E-3</v>
      </c>
      <c r="D657" s="9">
        <f t="shared" si="42"/>
        <v>2.0781441005891521E-2</v>
      </c>
      <c r="E657" s="85">
        <f>IFERROR(VLOOKUP(A657,SPY!$A$2:$E$379,5,FALSE),"")</f>
        <v>44.84375</v>
      </c>
      <c r="F657" s="9" t="str">
        <f t="shared" si="40"/>
        <v/>
      </c>
    </row>
    <row r="658" spans="1:6" x14ac:dyDescent="0.45">
      <c r="A658" s="10">
        <v>34182</v>
      </c>
      <c r="B658" s="88">
        <v>111209</v>
      </c>
      <c r="C658" s="89">
        <f t="shared" si="41"/>
        <v>1.3416171438862534E-3</v>
      </c>
      <c r="D658" s="9">
        <f t="shared" si="42"/>
        <v>2.0987302957134801E-2</v>
      </c>
      <c r="E658" s="85">
        <f>IFERROR(VLOOKUP(A658,SPY!$A$2:$E$379,5,FALSE),"")</f>
        <v>46.5625</v>
      </c>
      <c r="F658" s="9" t="str">
        <f t="shared" si="40"/>
        <v/>
      </c>
    </row>
    <row r="659" spans="1:6" x14ac:dyDescent="0.45">
      <c r="A659" s="10">
        <v>34213</v>
      </c>
      <c r="B659" s="88">
        <v>111454</v>
      </c>
      <c r="C659" s="89">
        <f t="shared" si="41"/>
        <v>2.203059104928462E-3</v>
      </c>
      <c r="D659" s="9">
        <f t="shared" si="42"/>
        <v>2.2945463223011497E-2</v>
      </c>
      <c r="E659" s="85">
        <f>IFERROR(VLOOKUP(A659,SPY!$A$2:$E$379,5,FALSE),"")</f>
        <v>45.9375</v>
      </c>
      <c r="F659" s="9" t="str">
        <f t="shared" si="40"/>
        <v/>
      </c>
    </row>
    <row r="660" spans="1:6" x14ac:dyDescent="0.45">
      <c r="A660" s="10">
        <v>34243</v>
      </c>
      <c r="B660" s="88">
        <v>111734</v>
      </c>
      <c r="C660" s="89">
        <f t="shared" si="41"/>
        <v>2.5122472051248845E-3</v>
      </c>
      <c r="D660" s="9">
        <f t="shared" si="42"/>
        <v>2.3814541622760865E-2</v>
      </c>
      <c r="E660" s="85">
        <f>IFERROR(VLOOKUP(A660,SPY!$A$2:$E$379,5,FALSE),"")</f>
        <v>46.84375</v>
      </c>
      <c r="F660" s="9" t="str">
        <f t="shared" si="40"/>
        <v/>
      </c>
    </row>
    <row r="661" spans="1:6" x14ac:dyDescent="0.45">
      <c r="A661" s="10">
        <v>34274</v>
      </c>
      <c r="B661" s="88">
        <v>111990</v>
      </c>
      <c r="C661" s="89">
        <f t="shared" si="41"/>
        <v>2.291155780693499E-3</v>
      </c>
      <c r="D661" s="9">
        <f t="shared" si="42"/>
        <v>2.4798682284040918E-2</v>
      </c>
      <c r="E661" s="85">
        <f>IFERROR(VLOOKUP(A661,SPY!$A$2:$E$379,5,FALSE),"")</f>
        <v>46.34375</v>
      </c>
      <c r="F661" s="9" t="str">
        <f t="shared" si="40"/>
        <v/>
      </c>
    </row>
    <row r="662" spans="1:6" x14ac:dyDescent="0.45">
      <c r="A662" s="10">
        <v>34304</v>
      </c>
      <c r="B662" s="88">
        <v>112324</v>
      </c>
      <c r="C662" s="89">
        <f t="shared" si="41"/>
        <v>2.9824091436736477E-3</v>
      </c>
      <c r="D662" s="9">
        <f t="shared" si="42"/>
        <v>2.5789954337899434E-2</v>
      </c>
      <c r="E662" s="85">
        <f>IFERROR(VLOOKUP(A662,SPY!$A$2:$E$379,5,FALSE),"")</f>
        <v>46.59375</v>
      </c>
      <c r="F662" s="9" t="str">
        <f t="shared" si="40"/>
        <v/>
      </c>
    </row>
    <row r="663" spans="1:6" x14ac:dyDescent="0.45">
      <c r="A663" s="10">
        <v>34335</v>
      </c>
      <c r="B663" s="88">
        <v>112598</v>
      </c>
      <c r="C663" s="89">
        <f t="shared" si="41"/>
        <v>2.4393718172430745E-3</v>
      </c>
      <c r="D663" s="9">
        <f t="shared" si="42"/>
        <v>2.5529395691971324E-2</v>
      </c>
      <c r="E663" s="85">
        <f>IFERROR(VLOOKUP(A663,SPY!$A$2:$E$379,5,FALSE),"")</f>
        <v>48.21875</v>
      </c>
      <c r="F663" s="9" t="str">
        <f t="shared" si="40"/>
        <v/>
      </c>
    </row>
    <row r="664" spans="1:6" x14ac:dyDescent="0.45">
      <c r="A664" s="10">
        <v>34366</v>
      </c>
      <c r="B664" s="88">
        <v>112779</v>
      </c>
      <c r="C664" s="89">
        <f t="shared" si="41"/>
        <v>1.6074885877190859E-3</v>
      </c>
      <c r="D664" s="9">
        <f t="shared" si="42"/>
        <v>2.485369488568212E-2</v>
      </c>
      <c r="E664" s="85">
        <f>IFERROR(VLOOKUP(A664,SPY!$A$2:$E$379,5,FALSE),"")</f>
        <v>46.8125</v>
      </c>
      <c r="F664" s="9">
        <f t="shared" si="40"/>
        <v>5.4187192118226646E-2</v>
      </c>
    </row>
    <row r="665" spans="1:6" x14ac:dyDescent="0.45">
      <c r="A665" s="10">
        <v>34394</v>
      </c>
      <c r="B665" s="88">
        <v>113240</v>
      </c>
      <c r="C665" s="89">
        <f t="shared" si="41"/>
        <v>4.0876404295124846E-3</v>
      </c>
      <c r="D665" s="9">
        <f t="shared" si="42"/>
        <v>2.9529420321477984E-2</v>
      </c>
      <c r="E665" s="85">
        <f>IFERROR(VLOOKUP(A665,SPY!$A$2:$E$379,5,FALSE),"")</f>
        <v>44.59375</v>
      </c>
      <c r="F665" s="9">
        <f t="shared" si="40"/>
        <v>-1.3139695712309774E-2</v>
      </c>
    </row>
    <row r="666" spans="1:6" x14ac:dyDescent="0.45">
      <c r="A666" s="10">
        <v>34425</v>
      </c>
      <c r="B666" s="88">
        <v>113587</v>
      </c>
      <c r="C666" s="89">
        <f t="shared" si="41"/>
        <v>3.064288237371926E-3</v>
      </c>
      <c r="D666" s="9">
        <f t="shared" si="42"/>
        <v>2.9847227888843531E-2</v>
      </c>
      <c r="E666" s="85">
        <f>IFERROR(VLOOKUP(A666,SPY!$A$2:$E$379,5,FALSE),"")</f>
        <v>45.09375</v>
      </c>
      <c r="F666" s="9">
        <f t="shared" si="40"/>
        <v>2.4130589070262554E-2</v>
      </c>
    </row>
    <row r="667" spans="1:6" x14ac:dyDescent="0.45">
      <c r="A667" s="10">
        <v>34455</v>
      </c>
      <c r="B667" s="88">
        <v>113923</v>
      </c>
      <c r="C667" s="89">
        <f t="shared" si="41"/>
        <v>2.9580849921204688E-3</v>
      </c>
      <c r="D667" s="9">
        <f t="shared" si="42"/>
        <v>3.0324681197431591E-2</v>
      </c>
      <c r="E667" s="85">
        <f>IFERROR(VLOOKUP(A667,SPY!$A$2:$E$379,5,FALSE),"")</f>
        <v>45.8125</v>
      </c>
      <c r="F667" s="9">
        <f t="shared" si="40"/>
        <v>1.3130615065653162E-2</v>
      </c>
    </row>
    <row r="668" spans="1:6" x14ac:dyDescent="0.45">
      <c r="A668" s="10">
        <v>34486</v>
      </c>
      <c r="B668" s="88">
        <v>114237</v>
      </c>
      <c r="C668" s="89">
        <f t="shared" si="41"/>
        <v>2.7562476409503933E-3</v>
      </c>
      <c r="D668" s="9">
        <f t="shared" si="42"/>
        <v>3.1476013760598054E-2</v>
      </c>
      <c r="E668" s="85">
        <f>IFERROR(VLOOKUP(A668,SPY!$A$2:$E$379,5,FALSE),"")</f>
        <v>44.46875</v>
      </c>
      <c r="F668" s="9">
        <f t="shared" si="40"/>
        <v>-1.3176144244105403E-2</v>
      </c>
    </row>
    <row r="669" spans="1:6" x14ac:dyDescent="0.45">
      <c r="A669" s="10">
        <v>34516</v>
      </c>
      <c r="B669" s="88">
        <v>114607</v>
      </c>
      <c r="C669" s="89">
        <f t="shared" si="41"/>
        <v>3.2388805728442716E-3</v>
      </c>
      <c r="D669" s="9">
        <f t="shared" si="42"/>
        <v>3.1937691338015384E-2</v>
      </c>
      <c r="E669" s="85">
        <f>IFERROR(VLOOKUP(A669,SPY!$A$2:$E$379,5,FALSE),"")</f>
        <v>45.90625</v>
      </c>
      <c r="F669" s="9">
        <f t="shared" si="40"/>
        <v>2.3693379790940661E-2</v>
      </c>
    </row>
    <row r="670" spans="1:6" x14ac:dyDescent="0.45">
      <c r="A670" s="10">
        <v>34547</v>
      </c>
      <c r="B670" s="88">
        <v>114899</v>
      </c>
      <c r="C670" s="89">
        <f t="shared" si="41"/>
        <v>2.5478373921312691E-3</v>
      </c>
      <c r="D670" s="9">
        <f t="shared" si="42"/>
        <v>3.3180767743617778E-2</v>
      </c>
      <c r="E670" s="85">
        <f>IFERROR(VLOOKUP(A670,SPY!$A$2:$E$379,5,FALSE),"")</f>
        <v>47.65625</v>
      </c>
      <c r="F670" s="9">
        <f t="shared" si="40"/>
        <v>2.3489932885905951E-2</v>
      </c>
    </row>
    <row r="671" spans="1:6" x14ac:dyDescent="0.45">
      <c r="A671" s="10">
        <v>34578</v>
      </c>
      <c r="B671" s="88">
        <v>115253</v>
      </c>
      <c r="C671" s="89">
        <f t="shared" si="41"/>
        <v>3.0809667621127801E-3</v>
      </c>
      <c r="D671" s="9">
        <f t="shared" si="42"/>
        <v>3.4085811186677972E-2</v>
      </c>
      <c r="E671" s="85">
        <f>IFERROR(VLOOKUP(A671,SPY!$A$2:$E$379,5,FALSE),"")</f>
        <v>46.171875</v>
      </c>
      <c r="F671" s="9">
        <f t="shared" si="40"/>
        <v>5.1020408163264808E-3</v>
      </c>
    </row>
    <row r="672" spans="1:6" x14ac:dyDescent="0.45">
      <c r="A672" s="10">
        <v>34608</v>
      </c>
      <c r="B672" s="88">
        <v>115458</v>
      </c>
      <c r="C672" s="89">
        <f t="shared" si="41"/>
        <v>1.778695565408217E-3</v>
      </c>
      <c r="D672" s="9">
        <f t="shared" si="42"/>
        <v>3.332915674727488E-2</v>
      </c>
      <c r="E672" s="85">
        <f>IFERROR(VLOOKUP(A672,SPY!$A$2:$E$379,5,FALSE),"")</f>
        <v>47.484375</v>
      </c>
      <c r="F672" s="9">
        <f t="shared" si="40"/>
        <v>1.3675783855903845E-2</v>
      </c>
    </row>
    <row r="673" spans="1:6" x14ac:dyDescent="0.45">
      <c r="A673" s="10">
        <v>34639</v>
      </c>
      <c r="B673" s="88">
        <v>115873</v>
      </c>
      <c r="C673" s="89">
        <f t="shared" si="41"/>
        <v>3.5943806405791534E-3</v>
      </c>
      <c r="D673" s="9">
        <f t="shared" si="42"/>
        <v>3.4672738637378409E-2</v>
      </c>
      <c r="E673" s="85">
        <f>IFERROR(VLOOKUP(A673,SPY!$A$2:$E$379,5,FALSE),"")</f>
        <v>45.59375</v>
      </c>
      <c r="F673" s="9">
        <f t="shared" si="40"/>
        <v>-1.6183412002697239E-2</v>
      </c>
    </row>
    <row r="674" spans="1:6" x14ac:dyDescent="0.45">
      <c r="A674" s="10">
        <v>34669</v>
      </c>
      <c r="B674" s="88">
        <v>116176</v>
      </c>
      <c r="C674" s="89">
        <f t="shared" si="41"/>
        <v>2.6149318650592335E-3</v>
      </c>
      <c r="D674" s="9">
        <f t="shared" si="42"/>
        <v>3.4293650511021623E-2</v>
      </c>
      <c r="E674" s="85">
        <f>IFERROR(VLOOKUP(A674,SPY!$A$2:$E$379,5,FALSE),"")</f>
        <v>45.5625</v>
      </c>
      <c r="F674" s="9">
        <f t="shared" si="40"/>
        <v>-2.2132796780684139E-2</v>
      </c>
    </row>
    <row r="675" spans="1:6" x14ac:dyDescent="0.45">
      <c r="A675" s="10">
        <v>34700</v>
      </c>
      <c r="B675" s="88">
        <v>116504</v>
      </c>
      <c r="C675" s="89">
        <f t="shared" si="41"/>
        <v>2.823302575402753E-3</v>
      </c>
      <c r="D675" s="9">
        <f t="shared" si="42"/>
        <v>3.4689781346027404E-2</v>
      </c>
      <c r="E675" s="85">
        <f>IFERROR(VLOOKUP(A675,SPY!$A$2:$E$379,5,FALSE),"")</f>
        <v>47.09375</v>
      </c>
      <c r="F675" s="9">
        <f t="shared" si="40"/>
        <v>-2.3331173039533359E-2</v>
      </c>
    </row>
    <row r="676" spans="1:6" x14ac:dyDescent="0.45">
      <c r="A676" s="10">
        <v>34731</v>
      </c>
      <c r="B676" s="88">
        <v>116693</v>
      </c>
      <c r="C676" s="89">
        <f t="shared" si="41"/>
        <v>1.6222618965873181E-3</v>
      </c>
      <c r="D676" s="9">
        <f t="shared" si="42"/>
        <v>3.4705042605449599E-2</v>
      </c>
      <c r="E676" s="85">
        <f>IFERROR(VLOOKUP(A676,SPY!$A$2:$E$379,5,FALSE),"")</f>
        <v>49.015625</v>
      </c>
      <c r="F676" s="9">
        <f t="shared" si="40"/>
        <v>4.706275033377838E-2</v>
      </c>
    </row>
    <row r="677" spans="1:6" x14ac:dyDescent="0.45">
      <c r="A677" s="10">
        <v>34759</v>
      </c>
      <c r="B677" s="88">
        <v>116907</v>
      </c>
      <c r="C677" s="89">
        <f t="shared" si="41"/>
        <v>1.8338717832260265E-3</v>
      </c>
      <c r="D677" s="9">
        <f t="shared" si="42"/>
        <v>3.2382550335570359E-2</v>
      </c>
      <c r="E677" s="85">
        <f>IFERROR(VLOOKUP(A677,SPY!$A$2:$E$379,5,FALSE),"")</f>
        <v>50.109375</v>
      </c>
      <c r="F677" s="9">
        <f t="shared" si="40"/>
        <v>0.12368605466012617</v>
      </c>
    </row>
    <row r="678" spans="1:6" x14ac:dyDescent="0.45">
      <c r="A678" s="10">
        <v>34790</v>
      </c>
      <c r="B678" s="88">
        <v>117065</v>
      </c>
      <c r="C678" s="89">
        <f t="shared" si="41"/>
        <v>1.3515016209466602E-3</v>
      </c>
      <c r="D678" s="9">
        <f t="shared" si="42"/>
        <v>3.0619701198200566E-2</v>
      </c>
      <c r="E678" s="85">
        <f>IFERROR(VLOOKUP(A678,SPY!$A$2:$E$379,5,FALSE),"")</f>
        <v>51.59375</v>
      </c>
      <c r="F678" s="9">
        <f t="shared" si="40"/>
        <v>0.14414414414414423</v>
      </c>
    </row>
    <row r="679" spans="1:6" x14ac:dyDescent="0.45">
      <c r="A679" s="10">
        <v>34820</v>
      </c>
      <c r="B679" s="88">
        <v>117050</v>
      </c>
      <c r="C679" s="89">
        <f t="shared" si="41"/>
        <v>-1.2813394268140765E-4</v>
      </c>
      <c r="D679" s="9">
        <f t="shared" si="42"/>
        <v>2.7448364246025925E-2</v>
      </c>
      <c r="E679" s="85">
        <f>IFERROR(VLOOKUP(A679,SPY!$A$2:$E$379,5,FALSE),"")</f>
        <v>53.640625</v>
      </c>
      <c r="F679" s="9">
        <f t="shared" si="40"/>
        <v>0.17087312414733979</v>
      </c>
    </row>
    <row r="680" spans="1:6" x14ac:dyDescent="0.45">
      <c r="A680" s="10">
        <v>34851</v>
      </c>
      <c r="B680" s="88">
        <v>117286</v>
      </c>
      <c r="C680" s="89">
        <f t="shared" si="41"/>
        <v>2.0162323793251336E-3</v>
      </c>
      <c r="D680" s="9">
        <f t="shared" si="42"/>
        <v>2.669012666649162E-2</v>
      </c>
      <c r="E680" s="85">
        <f>IFERROR(VLOOKUP(A680,SPY!$A$2:$E$379,5,FALSE),"")</f>
        <v>54.40625</v>
      </c>
      <c r="F680" s="9">
        <f t="shared" si="40"/>
        <v>0.22347153900210825</v>
      </c>
    </row>
    <row r="681" spans="1:6" x14ac:dyDescent="0.45">
      <c r="A681" s="10">
        <v>34881</v>
      </c>
      <c r="B681" s="88">
        <v>117377</v>
      </c>
      <c r="C681" s="89">
        <f t="shared" si="41"/>
        <v>7.7588117933946599E-4</v>
      </c>
      <c r="D681" s="9">
        <f t="shared" si="42"/>
        <v>2.4169553343164063E-2</v>
      </c>
      <c r="E681" s="85">
        <f>IFERROR(VLOOKUP(A681,SPY!$A$2:$E$379,5,FALSE),"")</f>
        <v>56.15625</v>
      </c>
      <c r="F681" s="9">
        <f t="shared" ref="F681:F744" si="43">IFERROR(E681/E669-1,"")</f>
        <v>0.22328114363512586</v>
      </c>
    </row>
    <row r="682" spans="1:6" x14ac:dyDescent="0.45">
      <c r="A682" s="10">
        <v>34912</v>
      </c>
      <c r="B682" s="88">
        <v>117639</v>
      </c>
      <c r="C682" s="89">
        <f t="shared" si="41"/>
        <v>2.2321238402753796E-3</v>
      </c>
      <c r="D682" s="9">
        <f t="shared" si="42"/>
        <v>2.3847030870590702E-2</v>
      </c>
      <c r="E682" s="85">
        <f>IFERROR(VLOOKUP(A682,SPY!$A$2:$E$379,5,FALSE),"")</f>
        <v>56.40625</v>
      </c>
      <c r="F682" s="9">
        <f t="shared" si="43"/>
        <v>0.18360655737704912</v>
      </c>
    </row>
    <row r="683" spans="1:6" x14ac:dyDescent="0.45">
      <c r="A683" s="10">
        <v>34943</v>
      </c>
      <c r="B683" s="88">
        <v>117880</v>
      </c>
      <c r="C683" s="89">
        <f t="shared" si="41"/>
        <v>2.0486403318626945E-3</v>
      </c>
      <c r="D683" s="9">
        <f t="shared" si="42"/>
        <v>2.2793332928427112E-2</v>
      </c>
      <c r="E683" s="85">
        <f>IFERROR(VLOOKUP(A683,SPY!$A$2:$E$379,5,FALSE),"")</f>
        <v>58.484375</v>
      </c>
      <c r="F683" s="9">
        <f t="shared" si="43"/>
        <v>0.26666666666666661</v>
      </c>
    </row>
    <row r="684" spans="1:6" x14ac:dyDescent="0.45">
      <c r="A684" s="10">
        <v>34973</v>
      </c>
      <c r="B684" s="88">
        <v>118029</v>
      </c>
      <c r="C684" s="89">
        <f t="shared" si="41"/>
        <v>1.2639972853749626E-3</v>
      </c>
      <c r="D684" s="9">
        <f t="shared" si="42"/>
        <v>2.2267837655251199E-2</v>
      </c>
      <c r="E684" s="85">
        <f>IFERROR(VLOOKUP(A684,SPY!$A$2:$E$379,5,FALSE),"")</f>
        <v>58.3125</v>
      </c>
      <c r="F684" s="9">
        <f t="shared" si="43"/>
        <v>0.22803553800592291</v>
      </c>
    </row>
    <row r="685" spans="1:6" x14ac:dyDescent="0.45">
      <c r="A685" s="10">
        <v>35004</v>
      </c>
      <c r="B685" s="88">
        <v>118168</v>
      </c>
      <c r="C685" s="89">
        <f t="shared" si="41"/>
        <v>1.1776766726820931E-3</v>
      </c>
      <c r="D685" s="9">
        <f t="shared" si="42"/>
        <v>1.9806167096735328E-2</v>
      </c>
      <c r="E685" s="85">
        <f>IFERROR(VLOOKUP(A685,SPY!$A$2:$E$379,5,FALSE),"")</f>
        <v>60.90625</v>
      </c>
      <c r="F685" s="9">
        <f t="shared" si="43"/>
        <v>0.33584647018505831</v>
      </c>
    </row>
    <row r="686" spans="1:6" x14ac:dyDescent="0.45">
      <c r="A686" s="10">
        <v>35034</v>
      </c>
      <c r="B686" s="88">
        <v>118325</v>
      </c>
      <c r="C686" s="89">
        <f t="shared" si="41"/>
        <v>1.3286168844357515E-3</v>
      </c>
      <c r="D686" s="9">
        <f t="shared" si="42"/>
        <v>1.849779644677052E-2</v>
      </c>
      <c r="E686" s="85">
        <f>IFERROR(VLOOKUP(A686,SPY!$A$2:$E$379,5,FALSE),"")</f>
        <v>61.484375</v>
      </c>
      <c r="F686" s="9">
        <f t="shared" si="43"/>
        <v>0.34945130315500683</v>
      </c>
    </row>
    <row r="687" spans="1:6" x14ac:dyDescent="0.45">
      <c r="A687" s="10">
        <v>35065</v>
      </c>
      <c r="B687" s="88">
        <v>118318</v>
      </c>
      <c r="C687" s="89">
        <f t="shared" si="41"/>
        <v>-5.915909571097E-5</v>
      </c>
      <c r="D687" s="9">
        <f t="shared" si="42"/>
        <v>1.5570280848726137E-2</v>
      </c>
      <c r="E687" s="85">
        <f>IFERROR(VLOOKUP(A687,SPY!$A$2:$E$379,5,FALSE),"")</f>
        <v>63.671875</v>
      </c>
      <c r="F687" s="9">
        <f t="shared" si="43"/>
        <v>0.35202388852023891</v>
      </c>
    </row>
    <row r="688" spans="1:6" x14ac:dyDescent="0.45">
      <c r="A688" s="10">
        <v>35096</v>
      </c>
      <c r="B688" s="88">
        <v>118734</v>
      </c>
      <c r="C688" s="89">
        <f t="shared" si="41"/>
        <v>3.5159485454452355E-3</v>
      </c>
      <c r="D688" s="9">
        <f t="shared" si="42"/>
        <v>1.7490337895160746E-2</v>
      </c>
      <c r="E688" s="85">
        <f>IFERROR(VLOOKUP(A688,SPY!$A$2:$E$379,5,FALSE),"")</f>
        <v>63.875</v>
      </c>
      <c r="F688" s="9">
        <f t="shared" si="43"/>
        <v>0.30315588141536498</v>
      </c>
    </row>
    <row r="689" spans="1:6" x14ac:dyDescent="0.45">
      <c r="A689" s="10">
        <v>35125</v>
      </c>
      <c r="B689" s="88">
        <v>118990</v>
      </c>
      <c r="C689" s="89">
        <f t="shared" si="41"/>
        <v>2.1560799770916628E-3</v>
      </c>
      <c r="D689" s="9">
        <f t="shared" si="42"/>
        <v>1.7817581496403223E-2</v>
      </c>
      <c r="E689" s="85">
        <f>IFERROR(VLOOKUP(A689,SPY!$A$2:$E$379,5,FALSE),"")</f>
        <v>64.6875</v>
      </c>
      <c r="F689" s="9">
        <f t="shared" si="43"/>
        <v>0.29092609915809176</v>
      </c>
    </row>
    <row r="690" spans="1:6" x14ac:dyDescent="0.45">
      <c r="A690" s="10">
        <v>35156</v>
      </c>
      <c r="B690" s="88">
        <v>119156</v>
      </c>
      <c r="C690" s="89">
        <f t="shared" si="41"/>
        <v>1.3950752164046953E-3</v>
      </c>
      <c r="D690" s="9">
        <f t="shared" si="42"/>
        <v>1.7861871609789359E-2</v>
      </c>
      <c r="E690" s="85">
        <f>IFERROR(VLOOKUP(A690,SPY!$A$2:$E$379,5,FALSE),"")</f>
        <v>65.390625</v>
      </c>
      <c r="F690" s="9">
        <f t="shared" si="43"/>
        <v>0.26741368867353121</v>
      </c>
    </row>
    <row r="691" spans="1:6" x14ac:dyDescent="0.45">
      <c r="A691" s="10">
        <v>35186</v>
      </c>
      <c r="B691" s="88">
        <v>119489</v>
      </c>
      <c r="C691" s="89">
        <f t="shared" si="41"/>
        <v>2.7946557454092691E-3</v>
      </c>
      <c r="D691" s="9">
        <f t="shared" si="42"/>
        <v>2.0837249038872185E-2</v>
      </c>
      <c r="E691" s="85">
        <f>IFERROR(VLOOKUP(A691,SPY!$A$2:$E$379,5,FALSE),"")</f>
        <v>66.875</v>
      </c>
      <c r="F691" s="9">
        <f t="shared" si="43"/>
        <v>0.24672298281386551</v>
      </c>
    </row>
    <row r="692" spans="1:6" x14ac:dyDescent="0.45">
      <c r="A692" s="10">
        <v>35217</v>
      </c>
      <c r="B692" s="88">
        <v>119770</v>
      </c>
      <c r="C692" s="89">
        <f t="shared" si="41"/>
        <v>2.3516809078660827E-3</v>
      </c>
      <c r="D692" s="9">
        <f t="shared" si="42"/>
        <v>2.1178998345923628E-2</v>
      </c>
      <c r="E692" s="85">
        <f>IFERROR(VLOOKUP(A692,SPY!$A$2:$E$379,5,FALSE),"")</f>
        <v>67.109375</v>
      </c>
      <c r="F692" s="9">
        <f t="shared" si="43"/>
        <v>0.23348650201033894</v>
      </c>
    </row>
    <row r="693" spans="1:6" x14ac:dyDescent="0.45">
      <c r="A693" s="10">
        <v>35247</v>
      </c>
      <c r="B693" s="88">
        <v>120016</v>
      </c>
      <c r="C693" s="89">
        <f t="shared" si="41"/>
        <v>2.0539367120313567E-3</v>
      </c>
      <c r="D693" s="9">
        <f t="shared" si="42"/>
        <v>2.2483109978956639E-2</v>
      </c>
      <c r="E693" s="85">
        <f>IFERROR(VLOOKUP(A693,SPY!$A$2:$E$379,5,FALSE),"")</f>
        <v>64.09375</v>
      </c>
      <c r="F693" s="9">
        <f t="shared" si="43"/>
        <v>0.14134668892598778</v>
      </c>
    </row>
    <row r="694" spans="1:6" x14ac:dyDescent="0.45">
      <c r="A694" s="10">
        <v>35278</v>
      </c>
      <c r="B694" s="88">
        <v>120201</v>
      </c>
      <c r="C694" s="89">
        <f t="shared" si="41"/>
        <v>1.5414611385149435E-3</v>
      </c>
      <c r="D694" s="9">
        <f t="shared" si="42"/>
        <v>2.1778491826690116E-2</v>
      </c>
      <c r="E694" s="85">
        <f>IFERROR(VLOOKUP(A694,SPY!$A$2:$E$379,5,FALSE),"")</f>
        <v>65.328125</v>
      </c>
      <c r="F694" s="9">
        <f t="shared" si="43"/>
        <v>0.15817174515235455</v>
      </c>
    </row>
    <row r="695" spans="1:6" x14ac:dyDescent="0.45">
      <c r="A695" s="10">
        <v>35309</v>
      </c>
      <c r="B695" s="88">
        <v>120402</v>
      </c>
      <c r="C695" s="89">
        <f t="shared" si="41"/>
        <v>1.6721990665635733E-3</v>
      </c>
      <c r="D695" s="9">
        <f t="shared" si="42"/>
        <v>2.139463861554125E-2</v>
      </c>
      <c r="E695" s="85">
        <f>IFERROR(VLOOKUP(A695,SPY!$A$2:$E$379,5,FALSE),"")</f>
        <v>68.625</v>
      </c>
      <c r="F695" s="9">
        <f t="shared" si="43"/>
        <v>0.17339032861341175</v>
      </c>
    </row>
    <row r="696" spans="1:6" x14ac:dyDescent="0.45">
      <c r="A696" s="10">
        <v>35339</v>
      </c>
      <c r="B696" s="88">
        <v>120663</v>
      </c>
      <c r="C696" s="89">
        <f t="shared" si="41"/>
        <v>2.1677380774405286E-3</v>
      </c>
      <c r="D696" s="9">
        <f t="shared" si="42"/>
        <v>2.2316549322624057E-2</v>
      </c>
      <c r="E696" s="85">
        <f>IFERROR(VLOOKUP(A696,SPY!$A$2:$E$379,5,FALSE),"")</f>
        <v>70.84375</v>
      </c>
      <c r="F696" s="9">
        <f t="shared" si="43"/>
        <v>0.214898177920686</v>
      </c>
    </row>
    <row r="697" spans="1:6" x14ac:dyDescent="0.45">
      <c r="A697" s="10">
        <v>35370</v>
      </c>
      <c r="B697" s="88">
        <v>120949</v>
      </c>
      <c r="C697" s="89">
        <f t="shared" si="41"/>
        <v>2.3702377696559473E-3</v>
      </c>
      <c r="D697" s="9">
        <f t="shared" si="42"/>
        <v>2.3534290163157445E-2</v>
      </c>
      <c r="E697" s="85">
        <f>IFERROR(VLOOKUP(A697,SPY!$A$2:$E$379,5,FALSE),"")</f>
        <v>76.015625</v>
      </c>
      <c r="F697" s="9">
        <f t="shared" si="43"/>
        <v>0.24807593637762948</v>
      </c>
    </row>
    <row r="698" spans="1:6" x14ac:dyDescent="0.45">
      <c r="A698" s="10">
        <v>35400</v>
      </c>
      <c r="B698" s="88">
        <v>121145</v>
      </c>
      <c r="C698" s="89">
        <f t="shared" si="41"/>
        <v>1.6205177388817216E-3</v>
      </c>
      <c r="D698" s="9">
        <f t="shared" si="42"/>
        <v>2.383266427213182E-2</v>
      </c>
      <c r="E698" s="85">
        <f>IFERROR(VLOOKUP(A698,SPY!$A$2:$E$379,5,FALSE),"")</f>
        <v>73.84375</v>
      </c>
      <c r="F698" s="9">
        <f t="shared" si="43"/>
        <v>0.20101651842439638</v>
      </c>
    </row>
    <row r="699" spans="1:6" x14ac:dyDescent="0.45">
      <c r="A699" s="10">
        <v>35431</v>
      </c>
      <c r="B699" s="88">
        <v>121363</v>
      </c>
      <c r="C699" s="89">
        <f t="shared" si="41"/>
        <v>1.7994964711709471E-3</v>
      </c>
      <c r="D699" s="9">
        <f t="shared" si="42"/>
        <v>2.5735729136733276E-2</v>
      </c>
      <c r="E699" s="85">
        <f>IFERROR(VLOOKUP(A699,SPY!$A$2:$E$379,5,FALSE),"")</f>
        <v>78.40625</v>
      </c>
      <c r="F699" s="9">
        <f t="shared" si="43"/>
        <v>0.23141104294478532</v>
      </c>
    </row>
    <row r="700" spans="1:6" x14ac:dyDescent="0.45">
      <c r="A700" s="10">
        <v>35462</v>
      </c>
      <c r="B700" s="88">
        <v>121675</v>
      </c>
      <c r="C700" s="89">
        <f t="shared" si="41"/>
        <v>2.5707999967041761E-3</v>
      </c>
      <c r="D700" s="9">
        <f t="shared" si="42"/>
        <v>2.4769653174322448E-2</v>
      </c>
      <c r="E700" s="85">
        <f>IFERROR(VLOOKUP(A700,SPY!$A$2:$E$379,5,FALSE),"")</f>
        <v>79.15625</v>
      </c>
      <c r="F700" s="9">
        <f t="shared" si="43"/>
        <v>0.2392367906066537</v>
      </c>
    </row>
    <row r="701" spans="1:6" x14ac:dyDescent="0.45">
      <c r="A701" s="10">
        <v>35490</v>
      </c>
      <c r="B701" s="88">
        <v>121989</v>
      </c>
      <c r="C701" s="89">
        <f t="shared" si="41"/>
        <v>2.580645161290418E-3</v>
      </c>
      <c r="D701" s="9">
        <f t="shared" si="42"/>
        <v>2.5203798638541164E-2</v>
      </c>
      <c r="E701" s="85">
        <f>IFERROR(VLOOKUP(A701,SPY!$A$2:$E$379,5,FALSE),"")</f>
        <v>75.375</v>
      </c>
      <c r="F701" s="9">
        <f t="shared" si="43"/>
        <v>0.16521739130434776</v>
      </c>
    </row>
    <row r="702" spans="1:6" x14ac:dyDescent="0.45">
      <c r="A702" s="10">
        <v>35521</v>
      </c>
      <c r="B702" s="88">
        <v>122284</v>
      </c>
      <c r="C702" s="89">
        <f t="shared" si="41"/>
        <v>2.418250825894086E-3</v>
      </c>
      <c r="D702" s="9">
        <f t="shared" si="42"/>
        <v>2.6251300815737455E-2</v>
      </c>
      <c r="E702" s="85">
        <f>IFERROR(VLOOKUP(A702,SPY!$A$2:$E$379,5,FALSE),"")</f>
        <v>80.09375</v>
      </c>
      <c r="F702" s="9">
        <f t="shared" si="43"/>
        <v>0.22485065710872165</v>
      </c>
    </row>
    <row r="703" spans="1:6" x14ac:dyDescent="0.45">
      <c r="A703" s="10">
        <v>35551</v>
      </c>
      <c r="B703" s="88">
        <v>122551</v>
      </c>
      <c r="C703" s="89">
        <f t="shared" si="41"/>
        <v>2.1834418239508047E-3</v>
      </c>
      <c r="D703" s="9">
        <f t="shared" si="42"/>
        <v>2.5625789821657197E-2</v>
      </c>
      <c r="E703" s="85">
        <f>IFERROR(VLOOKUP(A703,SPY!$A$2:$E$379,5,FALSE),"")</f>
        <v>85.15625</v>
      </c>
      <c r="F703" s="9">
        <f t="shared" si="43"/>
        <v>0.27336448598130847</v>
      </c>
    </row>
    <row r="704" spans="1:6" x14ac:dyDescent="0.45">
      <c r="A704" s="10">
        <v>35582</v>
      </c>
      <c r="B704" s="88">
        <v>122816</v>
      </c>
      <c r="C704" s="89">
        <f t="shared" si="41"/>
        <v>2.1623650561806151E-3</v>
      </c>
      <c r="D704" s="9">
        <f t="shared" si="42"/>
        <v>2.5432078149786985E-2</v>
      </c>
      <c r="E704" s="85">
        <f>IFERROR(VLOOKUP(A704,SPY!$A$2:$E$379,5,FALSE),"")</f>
        <v>88.3125</v>
      </c>
      <c r="F704" s="9">
        <f t="shared" si="43"/>
        <v>0.31594877764842844</v>
      </c>
    </row>
    <row r="705" spans="1:6" x14ac:dyDescent="0.45">
      <c r="A705" s="10">
        <v>35612</v>
      </c>
      <c r="B705" s="88">
        <v>123112</v>
      </c>
      <c r="C705" s="89">
        <f t="shared" si="41"/>
        <v>2.4101094319959326E-3</v>
      </c>
      <c r="D705" s="9">
        <f t="shared" si="42"/>
        <v>2.5796560458605455E-2</v>
      </c>
      <c r="E705" s="85">
        <f>IFERROR(VLOOKUP(A705,SPY!$A$2:$E$379,5,FALSE),"")</f>
        <v>95.3125</v>
      </c>
      <c r="F705" s="9">
        <f t="shared" si="43"/>
        <v>0.48707947342759628</v>
      </c>
    </row>
    <row r="706" spans="1:6" x14ac:dyDescent="0.45">
      <c r="A706" s="10">
        <v>35643</v>
      </c>
      <c r="B706" s="88">
        <v>123092</v>
      </c>
      <c r="C706" s="89">
        <f t="shared" si="41"/>
        <v>-1.6245370069534193E-4</v>
      </c>
      <c r="D706" s="9">
        <f t="shared" si="42"/>
        <v>2.4051380604154682E-2</v>
      </c>
      <c r="E706" s="85">
        <f>IFERROR(VLOOKUP(A706,SPY!$A$2:$E$379,5,FALSE),"")</f>
        <v>90.375</v>
      </c>
      <c r="F706" s="9">
        <f t="shared" si="43"/>
        <v>0.38340110021525953</v>
      </c>
    </row>
    <row r="707" spans="1:6" x14ac:dyDescent="0.45">
      <c r="A707" s="10">
        <v>35674</v>
      </c>
      <c r="B707" s="88">
        <v>123577</v>
      </c>
      <c r="C707" s="89">
        <f t="shared" si="41"/>
        <v>3.9401423325642337E-3</v>
      </c>
      <c r="D707" s="9">
        <f t="shared" si="42"/>
        <v>2.6369993853922802E-2</v>
      </c>
      <c r="E707" s="85">
        <f>IFERROR(VLOOKUP(A707,SPY!$A$2:$E$379,5,FALSE),"")</f>
        <v>94.375</v>
      </c>
      <c r="F707" s="9">
        <f t="shared" si="43"/>
        <v>0.37522768670309659</v>
      </c>
    </row>
    <row r="708" spans="1:6" x14ac:dyDescent="0.45">
      <c r="A708" s="10">
        <v>35704</v>
      </c>
      <c r="B708" s="88">
        <v>123923</v>
      </c>
      <c r="C708" s="89">
        <f t="shared" si="41"/>
        <v>2.7998737629171266E-3</v>
      </c>
      <c r="D708" s="9">
        <f t="shared" si="42"/>
        <v>2.7017395556218515E-2</v>
      </c>
      <c r="E708" s="85">
        <f>IFERROR(VLOOKUP(A708,SPY!$A$2:$E$379,5,FALSE),"")</f>
        <v>92.0625</v>
      </c>
      <c r="F708" s="9">
        <f t="shared" si="43"/>
        <v>0.29951477723864128</v>
      </c>
    </row>
    <row r="709" spans="1:6" x14ac:dyDescent="0.45">
      <c r="A709" s="10">
        <v>35735</v>
      </c>
      <c r="B709" s="88">
        <v>124230</v>
      </c>
      <c r="C709" s="89">
        <f t="shared" ref="C709:C772" si="44">B709/B708-1</f>
        <v>2.4773448028210243E-3</v>
      </c>
      <c r="D709" s="9">
        <f t="shared" si="42"/>
        <v>2.7127136230973292E-2</v>
      </c>
      <c r="E709" s="85">
        <f>IFERROR(VLOOKUP(A709,SPY!$A$2:$E$379,5,FALSE),"")</f>
        <v>95.625</v>
      </c>
      <c r="F709" s="9">
        <f t="shared" si="43"/>
        <v>0.25796505652620771</v>
      </c>
    </row>
    <row r="710" spans="1:6" x14ac:dyDescent="0.45">
      <c r="A710" s="10">
        <v>35765</v>
      </c>
      <c r="B710" s="88">
        <v>124551</v>
      </c>
      <c r="C710" s="89">
        <f t="shared" si="44"/>
        <v>2.583916928278196E-3</v>
      </c>
      <c r="D710" s="9">
        <f t="shared" si="42"/>
        <v>2.8115068719303249E-2</v>
      </c>
      <c r="E710" s="85">
        <f>IFERROR(VLOOKUP(A710,SPY!$A$2:$E$379,5,FALSE),"")</f>
        <v>97.0625</v>
      </c>
      <c r="F710" s="9">
        <f t="shared" si="43"/>
        <v>0.31443080829454084</v>
      </c>
    </row>
    <row r="711" spans="1:6" x14ac:dyDescent="0.45">
      <c r="A711" s="10">
        <v>35796</v>
      </c>
      <c r="B711" s="88">
        <v>124813</v>
      </c>
      <c r="C711" s="89">
        <f t="shared" si="44"/>
        <v>2.1035559730551157E-3</v>
      </c>
      <c r="D711" s="9">
        <f t="shared" si="42"/>
        <v>2.8427115348170329E-2</v>
      </c>
      <c r="E711" s="85">
        <f>IFERROR(VLOOKUP(A711,SPY!$A$2:$E$379,5,FALSE),"")</f>
        <v>98.3125</v>
      </c>
      <c r="F711" s="9">
        <f t="shared" si="43"/>
        <v>0.25388601036269431</v>
      </c>
    </row>
    <row r="712" spans="1:6" x14ac:dyDescent="0.45">
      <c r="A712" s="10">
        <v>35827</v>
      </c>
      <c r="B712" s="88">
        <v>125018</v>
      </c>
      <c r="C712" s="89">
        <f t="shared" si="44"/>
        <v>1.6424571158453194E-3</v>
      </c>
      <c r="D712" s="9">
        <f t="shared" si="42"/>
        <v>2.7474830491062363E-2</v>
      </c>
      <c r="E712" s="85">
        <f>IFERROR(VLOOKUP(A712,SPY!$A$2:$E$379,5,FALSE),"")</f>
        <v>105.125</v>
      </c>
      <c r="F712" s="9">
        <f t="shared" si="43"/>
        <v>0.32806948282668769</v>
      </c>
    </row>
    <row r="713" spans="1:6" x14ac:dyDescent="0.45">
      <c r="A713" s="10">
        <v>35855</v>
      </c>
      <c r="B713" s="88">
        <v>125164</v>
      </c>
      <c r="C713" s="89">
        <f t="shared" si="44"/>
        <v>1.1678318322161374E-3</v>
      </c>
      <c r="D713" s="9">
        <f t="shared" si="42"/>
        <v>2.6026936854962379E-2</v>
      </c>
      <c r="E713" s="85">
        <f>IFERROR(VLOOKUP(A713,SPY!$A$2:$E$379,5,FALSE),"")</f>
        <v>109.9375</v>
      </c>
      <c r="F713" s="9">
        <f t="shared" si="43"/>
        <v>0.4585406301824213</v>
      </c>
    </row>
    <row r="714" spans="1:6" x14ac:dyDescent="0.45">
      <c r="A714" s="10">
        <v>35886</v>
      </c>
      <c r="B714" s="88">
        <v>125445</v>
      </c>
      <c r="C714" s="89">
        <f t="shared" si="44"/>
        <v>2.245054488511089E-3</v>
      </c>
      <c r="D714" s="9">
        <f t="shared" si="42"/>
        <v>2.5849661443851923E-2</v>
      </c>
      <c r="E714" s="85">
        <f>IFERROR(VLOOKUP(A714,SPY!$A$2:$E$379,5,FALSE),"")</f>
        <v>111.34375</v>
      </c>
      <c r="F714" s="9">
        <f t="shared" si="43"/>
        <v>0.39016777214202114</v>
      </c>
    </row>
    <row r="715" spans="1:6" x14ac:dyDescent="0.45">
      <c r="A715" s="10">
        <v>35916</v>
      </c>
      <c r="B715" s="88">
        <v>125846</v>
      </c>
      <c r="C715" s="89">
        <f t="shared" si="44"/>
        <v>3.1966200326836169E-3</v>
      </c>
      <c r="D715" s="9">
        <f t="shared" si="42"/>
        <v>2.6886765509869459E-2</v>
      </c>
      <c r="E715" s="85">
        <f>IFERROR(VLOOKUP(A715,SPY!$A$2:$E$379,5,FALSE),"")</f>
        <v>109.03125</v>
      </c>
      <c r="F715" s="9">
        <f t="shared" si="43"/>
        <v>0.28036697247706432</v>
      </c>
    </row>
    <row r="716" spans="1:6" x14ac:dyDescent="0.45">
      <c r="A716" s="10">
        <v>35947</v>
      </c>
      <c r="B716" s="88">
        <v>126077</v>
      </c>
      <c r="C716" s="89">
        <f t="shared" si="44"/>
        <v>1.8355768161086861E-3</v>
      </c>
      <c r="D716" s="9">
        <f t="shared" si="42"/>
        <v>2.6551915059927156E-2</v>
      </c>
      <c r="E716" s="85">
        <f>IFERROR(VLOOKUP(A716,SPY!$A$2:$E$379,5,FALSE),"")</f>
        <v>113.3125</v>
      </c>
      <c r="F716" s="9">
        <f t="shared" si="43"/>
        <v>0.28308563340410475</v>
      </c>
    </row>
    <row r="717" spans="1:6" x14ac:dyDescent="0.45">
      <c r="A717" s="10">
        <v>35977</v>
      </c>
      <c r="B717" s="88">
        <v>126209</v>
      </c>
      <c r="C717" s="89">
        <f t="shared" si="44"/>
        <v>1.0469792269802713E-3</v>
      </c>
      <c r="D717" s="9">
        <f t="shared" si="42"/>
        <v>2.5155955552667475E-2</v>
      </c>
      <c r="E717" s="85">
        <f>IFERROR(VLOOKUP(A717,SPY!$A$2:$E$379,5,FALSE),"")</f>
        <v>111.78125</v>
      </c>
      <c r="F717" s="9">
        <f t="shared" si="43"/>
        <v>0.17278688524590158</v>
      </c>
    </row>
    <row r="718" spans="1:6" x14ac:dyDescent="0.45">
      <c r="A718" s="10">
        <v>36008</v>
      </c>
      <c r="B718" s="88">
        <v>126547</v>
      </c>
      <c r="C718" s="89">
        <f t="shared" si="44"/>
        <v>2.6780974415454573E-3</v>
      </c>
      <c r="D718" s="9">
        <f t="shared" si="42"/>
        <v>2.8068436616514481E-2</v>
      </c>
      <c r="E718" s="85">
        <f>IFERROR(VLOOKUP(A718,SPY!$A$2:$E$379,5,FALSE),"")</f>
        <v>96</v>
      </c>
      <c r="F718" s="9">
        <f t="shared" si="43"/>
        <v>6.2240663900414939E-2</v>
      </c>
    </row>
    <row r="719" spans="1:6" x14ac:dyDescent="0.45">
      <c r="A719" s="10">
        <v>36039</v>
      </c>
      <c r="B719" s="88">
        <v>126745</v>
      </c>
      <c r="C719" s="89">
        <f t="shared" si="44"/>
        <v>1.5646360640710899E-3</v>
      </c>
      <c r="D719" s="9">
        <f t="shared" si="42"/>
        <v>2.5635838384165277E-2</v>
      </c>
      <c r="E719" s="85">
        <f>IFERROR(VLOOKUP(A719,SPY!$A$2:$E$379,5,FALSE),"")</f>
        <v>101.75</v>
      </c>
      <c r="F719" s="9">
        <f t="shared" si="43"/>
        <v>7.8145695364238321E-2</v>
      </c>
    </row>
    <row r="720" spans="1:6" x14ac:dyDescent="0.45">
      <c r="A720" s="10">
        <v>36069</v>
      </c>
      <c r="B720" s="88">
        <v>126950</v>
      </c>
      <c r="C720" s="89">
        <f t="shared" si="44"/>
        <v>1.6174208055543815E-3</v>
      </c>
      <c r="D720" s="9">
        <f t="shared" ref="D720:D783" si="45">B720/B708-1</f>
        <v>2.4426458365275128E-2</v>
      </c>
      <c r="E720" s="85">
        <f>IFERROR(VLOOKUP(A720,SPY!$A$2:$E$379,5,FALSE),"")</f>
        <v>110</v>
      </c>
      <c r="F720" s="9">
        <f t="shared" si="43"/>
        <v>0.19484046164290558</v>
      </c>
    </row>
    <row r="721" spans="1:6" x14ac:dyDescent="0.45">
      <c r="A721" s="10">
        <v>36100</v>
      </c>
      <c r="B721" s="88">
        <v>127225</v>
      </c>
      <c r="C721" s="89">
        <f t="shared" si="44"/>
        <v>2.1662071681765038E-3</v>
      </c>
      <c r="D721" s="9">
        <f t="shared" si="45"/>
        <v>2.4108508411816887E-2</v>
      </c>
      <c r="E721" s="85">
        <f>IFERROR(VLOOKUP(A721,SPY!$A$2:$E$379,5,FALSE),"")</f>
        <v>116.125</v>
      </c>
      <c r="F721" s="9">
        <f t="shared" si="43"/>
        <v>0.21437908496732017</v>
      </c>
    </row>
    <row r="722" spans="1:6" x14ac:dyDescent="0.45">
      <c r="A722" s="10">
        <v>36130</v>
      </c>
      <c r="B722" s="88">
        <v>127598</v>
      </c>
      <c r="C722" s="89">
        <f t="shared" si="44"/>
        <v>2.9318137158578228E-3</v>
      </c>
      <c r="D722" s="9">
        <f t="shared" si="45"/>
        <v>2.4463874236256622E-2</v>
      </c>
      <c r="E722" s="85">
        <f>IFERROR(VLOOKUP(A722,SPY!$A$2:$E$379,5,FALSE),"")</f>
        <v>123.3125</v>
      </c>
      <c r="F722" s="9">
        <f t="shared" si="43"/>
        <v>0.27044430135222153</v>
      </c>
    </row>
    <row r="723" spans="1:6" x14ac:dyDescent="0.45">
      <c r="A723" s="10">
        <v>36161</v>
      </c>
      <c r="B723" s="88">
        <v>127704</v>
      </c>
      <c r="C723" s="89">
        <f t="shared" si="44"/>
        <v>8.3073402404432173E-4</v>
      </c>
      <c r="D723" s="9">
        <f t="shared" si="45"/>
        <v>2.3162651326384287E-2</v>
      </c>
      <c r="E723" s="85">
        <f>IFERROR(VLOOKUP(A723,SPY!$A$2:$E$379,5,FALSE),"")</f>
        <v>127.65625</v>
      </c>
      <c r="F723" s="9">
        <f t="shared" si="43"/>
        <v>0.29847425301970754</v>
      </c>
    </row>
    <row r="724" spans="1:6" x14ac:dyDescent="0.45">
      <c r="A724" s="10">
        <v>36192</v>
      </c>
      <c r="B724" s="88">
        <v>128118</v>
      </c>
      <c r="C724" s="89">
        <f t="shared" si="44"/>
        <v>3.2418718286035819E-3</v>
      </c>
      <c r="D724" s="9">
        <f t="shared" si="45"/>
        <v>2.4796429314178692E-2</v>
      </c>
      <c r="E724" s="85">
        <f>IFERROR(VLOOKUP(A724,SPY!$A$2:$E$379,5,FALSE),"")</f>
        <v>123.5625</v>
      </c>
      <c r="F724" s="9">
        <f t="shared" si="43"/>
        <v>0.17538644470868014</v>
      </c>
    </row>
    <row r="725" spans="1:6" x14ac:dyDescent="0.45">
      <c r="A725" s="10">
        <v>36220</v>
      </c>
      <c r="B725" s="88">
        <v>128233</v>
      </c>
      <c r="C725" s="89">
        <f t="shared" si="44"/>
        <v>8.976100157667144E-4</v>
      </c>
      <c r="D725" s="9">
        <f t="shared" si="45"/>
        <v>2.4519829983062236E-2</v>
      </c>
      <c r="E725" s="85">
        <f>IFERROR(VLOOKUP(A725,SPY!$A$2:$E$379,5,FALSE),"")</f>
        <v>128.375</v>
      </c>
      <c r="F725" s="9">
        <f t="shared" si="43"/>
        <v>0.16770892552586703</v>
      </c>
    </row>
    <row r="726" spans="1:6" x14ac:dyDescent="0.45">
      <c r="A726" s="10">
        <v>36251</v>
      </c>
      <c r="B726" s="88">
        <v>128595</v>
      </c>
      <c r="C726" s="89">
        <f t="shared" si="44"/>
        <v>2.8229862827822139E-3</v>
      </c>
      <c r="D726" s="9">
        <f t="shared" si="45"/>
        <v>2.5110606241779188E-2</v>
      </c>
      <c r="E726" s="85">
        <f>IFERROR(VLOOKUP(A726,SPY!$A$2:$E$379,5,FALSE),"")</f>
        <v>133.25</v>
      </c>
      <c r="F726" s="9">
        <f t="shared" si="43"/>
        <v>0.19674431658714564</v>
      </c>
    </row>
    <row r="727" spans="1:6" x14ac:dyDescent="0.45">
      <c r="A727" s="10">
        <v>36281</v>
      </c>
      <c r="B727" s="88">
        <v>128810</v>
      </c>
      <c r="C727" s="89">
        <f t="shared" si="44"/>
        <v>1.6719157043429966E-3</v>
      </c>
      <c r="D727" s="9">
        <f t="shared" si="45"/>
        <v>2.3552596030068429E-2</v>
      </c>
      <c r="E727" s="85">
        <f>IFERROR(VLOOKUP(A727,SPY!$A$2:$E$379,5,FALSE),"")</f>
        <v>130.203125</v>
      </c>
      <c r="F727" s="9">
        <f t="shared" si="43"/>
        <v>0.19418171395815409</v>
      </c>
    </row>
    <row r="728" spans="1:6" x14ac:dyDescent="0.45">
      <c r="A728" s="10">
        <v>36312</v>
      </c>
      <c r="B728" s="88">
        <v>129088</v>
      </c>
      <c r="C728" s="89">
        <f t="shared" si="44"/>
        <v>2.1582175296948058E-3</v>
      </c>
      <c r="D728" s="9">
        <f t="shared" si="45"/>
        <v>2.3882230700286389E-2</v>
      </c>
      <c r="E728" s="85">
        <f>IFERROR(VLOOKUP(A728,SPY!$A$2:$E$379,5,FALSE),"")</f>
        <v>137</v>
      </c>
      <c r="F728" s="9">
        <f t="shared" si="43"/>
        <v>0.20904578047435196</v>
      </c>
    </row>
    <row r="729" spans="1:6" x14ac:dyDescent="0.45">
      <c r="A729" s="10">
        <v>36342</v>
      </c>
      <c r="B729" s="88">
        <v>129423</v>
      </c>
      <c r="C729" s="89">
        <f t="shared" si="44"/>
        <v>2.5951289043133485E-3</v>
      </c>
      <c r="D729" s="9">
        <f t="shared" si="45"/>
        <v>2.5465695790316101E-2</v>
      </c>
      <c r="E729" s="85">
        <f>IFERROR(VLOOKUP(A729,SPY!$A$2:$E$379,5,FALSE),"")</f>
        <v>132.75</v>
      </c>
      <c r="F729" s="9">
        <f t="shared" si="43"/>
        <v>0.18758736371260842</v>
      </c>
    </row>
    <row r="730" spans="1:6" x14ac:dyDescent="0.45">
      <c r="A730" s="10">
        <v>36373</v>
      </c>
      <c r="B730" s="88">
        <v>129569</v>
      </c>
      <c r="C730" s="89">
        <f t="shared" si="44"/>
        <v>1.1280838799905268E-3</v>
      </c>
      <c r="D730" s="9">
        <f t="shared" si="45"/>
        <v>2.3880455482943042E-2</v>
      </c>
      <c r="E730" s="85">
        <f>IFERROR(VLOOKUP(A730,SPY!$A$2:$E$379,5,FALSE),"")</f>
        <v>132.0625</v>
      </c>
      <c r="F730" s="9">
        <f t="shared" si="43"/>
        <v>0.37565104166666674</v>
      </c>
    </row>
    <row r="731" spans="1:6" x14ac:dyDescent="0.45">
      <c r="A731" s="10">
        <v>36404</v>
      </c>
      <c r="B731" s="88">
        <v>129781</v>
      </c>
      <c r="C731" s="89">
        <f t="shared" si="44"/>
        <v>1.6361938426630029E-3</v>
      </c>
      <c r="D731" s="9">
        <f t="shared" si="45"/>
        <v>2.3953607637382079E-2</v>
      </c>
      <c r="E731" s="85">
        <f>IFERROR(VLOOKUP(A731,SPY!$A$2:$E$379,5,FALSE),"")</f>
        <v>128.75</v>
      </c>
      <c r="F731" s="9">
        <f t="shared" si="43"/>
        <v>0.26535626535626533</v>
      </c>
    </row>
    <row r="732" spans="1:6" x14ac:dyDescent="0.45">
      <c r="A732" s="10">
        <v>36434</v>
      </c>
      <c r="B732" s="88">
        <v>130179</v>
      </c>
      <c r="C732" s="89">
        <f t="shared" si="44"/>
        <v>3.0667046794214947E-3</v>
      </c>
      <c r="D732" s="9">
        <f t="shared" si="45"/>
        <v>2.5435210712879019E-2</v>
      </c>
      <c r="E732" s="85">
        <f>IFERROR(VLOOKUP(A732,SPY!$A$2:$E$379,5,FALSE),"")</f>
        <v>137</v>
      </c>
      <c r="F732" s="9">
        <f t="shared" si="43"/>
        <v>0.24545454545454537</v>
      </c>
    </row>
    <row r="733" spans="1:6" x14ac:dyDescent="0.45">
      <c r="A733" s="10">
        <v>36465</v>
      </c>
      <c r="B733" s="88">
        <v>130467</v>
      </c>
      <c r="C733" s="89">
        <f t="shared" si="44"/>
        <v>2.2123383955936493E-3</v>
      </c>
      <c r="D733" s="9">
        <f t="shared" si="45"/>
        <v>2.5482413047750008E-2</v>
      </c>
      <c r="E733" s="85">
        <f>IFERROR(VLOOKUP(A733,SPY!$A$2:$E$379,5,FALSE),"")</f>
        <v>139.28125</v>
      </c>
      <c r="F733" s="9">
        <f t="shared" si="43"/>
        <v>0.19940796555435947</v>
      </c>
    </row>
    <row r="734" spans="1:6" x14ac:dyDescent="0.45">
      <c r="A734" s="10">
        <v>36495</v>
      </c>
      <c r="B734" s="88">
        <v>130781</v>
      </c>
      <c r="C734" s="89">
        <f t="shared" si="44"/>
        <v>2.4067388688326918E-3</v>
      </c>
      <c r="D734" s="9">
        <f t="shared" si="45"/>
        <v>2.4945532061630971E-2</v>
      </c>
      <c r="E734" s="85">
        <f>IFERROR(VLOOKUP(A734,SPY!$A$2:$E$379,5,FALSE),"")</f>
        <v>146.875</v>
      </c>
      <c r="F734" s="9">
        <f t="shared" si="43"/>
        <v>0.1910795742524074</v>
      </c>
    </row>
    <row r="735" spans="1:6" x14ac:dyDescent="0.45">
      <c r="A735" s="10">
        <v>36526</v>
      </c>
      <c r="B735" s="88">
        <v>131009</v>
      </c>
      <c r="C735" s="89">
        <f t="shared" si="44"/>
        <v>1.7433725082389717E-3</v>
      </c>
      <c r="D735" s="9">
        <f t="shared" si="45"/>
        <v>2.5880160370857608E-2</v>
      </c>
      <c r="E735" s="85">
        <f>IFERROR(VLOOKUP(A735,SPY!$A$2:$E$379,5,FALSE),"")</f>
        <v>139.5625</v>
      </c>
      <c r="F735" s="9">
        <f t="shared" si="43"/>
        <v>9.3268053855569244E-2</v>
      </c>
    </row>
    <row r="736" spans="1:6" x14ac:dyDescent="0.45">
      <c r="A736" s="10">
        <v>36557</v>
      </c>
      <c r="B736" s="88">
        <v>131120</v>
      </c>
      <c r="C736" s="89">
        <f t="shared" si="44"/>
        <v>8.4727003488316299E-4</v>
      </c>
      <c r="D736" s="9">
        <f t="shared" si="45"/>
        <v>2.3431524063753706E-2</v>
      </c>
      <c r="E736" s="85">
        <f>IFERROR(VLOOKUP(A736,SPY!$A$2:$E$379,5,FALSE),"")</f>
        <v>137.4375</v>
      </c>
      <c r="F736" s="9">
        <f t="shared" si="43"/>
        <v>0.11229135053110784</v>
      </c>
    </row>
    <row r="737" spans="1:6" x14ac:dyDescent="0.45">
      <c r="A737" s="10">
        <v>36586</v>
      </c>
      <c r="B737" s="88">
        <v>131604</v>
      </c>
      <c r="C737" s="89">
        <f t="shared" si="44"/>
        <v>3.691275167785335E-3</v>
      </c>
      <c r="D737" s="9">
        <f t="shared" si="45"/>
        <v>2.628808497032753E-2</v>
      </c>
      <c r="E737" s="85">
        <f>IFERROR(VLOOKUP(A737,SPY!$A$2:$E$379,5,FALSE),"")</f>
        <v>150.375</v>
      </c>
      <c r="F737" s="9">
        <f t="shared" si="43"/>
        <v>0.17137293086660166</v>
      </c>
    </row>
    <row r="738" spans="1:6" x14ac:dyDescent="0.45">
      <c r="A738" s="10">
        <v>36617</v>
      </c>
      <c r="B738" s="88">
        <v>131883</v>
      </c>
      <c r="C738" s="89">
        <f t="shared" si="44"/>
        <v>2.1199963526945531E-3</v>
      </c>
      <c r="D738" s="9">
        <f t="shared" si="45"/>
        <v>2.556864574827955E-2</v>
      </c>
      <c r="E738" s="85">
        <f>IFERROR(VLOOKUP(A738,SPY!$A$2:$E$379,5,FALSE),"")</f>
        <v>145.09375</v>
      </c>
      <c r="F738" s="9">
        <f t="shared" si="43"/>
        <v>8.8883677298311481E-2</v>
      </c>
    </row>
    <row r="739" spans="1:6" x14ac:dyDescent="0.45">
      <c r="A739" s="10">
        <v>36647</v>
      </c>
      <c r="B739" s="88">
        <v>132106</v>
      </c>
      <c r="C739" s="89">
        <f t="shared" si="44"/>
        <v>1.6908926851830763E-3</v>
      </c>
      <c r="D739" s="9">
        <f t="shared" si="45"/>
        <v>2.5588075459979764E-2</v>
      </c>
      <c r="E739" s="85">
        <f>IFERROR(VLOOKUP(A739,SPY!$A$2:$E$379,5,FALSE),"")</f>
        <v>142.8125</v>
      </c>
      <c r="F739" s="9">
        <f t="shared" si="43"/>
        <v>9.6843873754950183E-2</v>
      </c>
    </row>
    <row r="740" spans="1:6" x14ac:dyDescent="0.45">
      <c r="A740" s="10">
        <v>36678</v>
      </c>
      <c r="B740" s="88">
        <v>132060</v>
      </c>
      <c r="C740" s="89">
        <f t="shared" si="44"/>
        <v>-3.4820522913414642E-4</v>
      </c>
      <c r="D740" s="9">
        <f t="shared" si="45"/>
        <v>2.3023054040654412E-2</v>
      </c>
      <c r="E740" s="85">
        <f>IFERROR(VLOOKUP(A740,SPY!$A$2:$E$379,5,FALSE),"")</f>
        <v>145.28125</v>
      </c>
      <c r="F740" s="9">
        <f t="shared" si="43"/>
        <v>6.0447080291970767E-2</v>
      </c>
    </row>
    <row r="741" spans="1:6" x14ac:dyDescent="0.45">
      <c r="A741" s="10">
        <v>36708</v>
      </c>
      <c r="B741" s="88">
        <v>132228</v>
      </c>
      <c r="C741" s="89">
        <f t="shared" si="44"/>
        <v>1.2721490231712984E-3</v>
      </c>
      <c r="D741" s="9">
        <f t="shared" si="45"/>
        <v>2.1673118379267997E-2</v>
      </c>
      <c r="E741" s="85">
        <f>IFERROR(VLOOKUP(A741,SPY!$A$2:$E$379,5,FALSE),"")</f>
        <v>143</v>
      </c>
      <c r="F741" s="9">
        <f t="shared" si="43"/>
        <v>7.7212806026365266E-2</v>
      </c>
    </row>
    <row r="742" spans="1:6" x14ac:dyDescent="0.45">
      <c r="A742" s="10">
        <v>36739</v>
      </c>
      <c r="B742" s="88">
        <v>132231</v>
      </c>
      <c r="C742" s="89">
        <f t="shared" si="44"/>
        <v>2.2688084218236426E-5</v>
      </c>
      <c r="D742" s="9">
        <f t="shared" si="45"/>
        <v>2.054503777909833E-2</v>
      </c>
      <c r="E742" s="85">
        <f>IFERROR(VLOOKUP(A742,SPY!$A$2:$E$379,5,FALSE),"")</f>
        <v>152.34375</v>
      </c>
      <c r="F742" s="9">
        <f t="shared" si="43"/>
        <v>0.15357311878845237</v>
      </c>
    </row>
    <row r="743" spans="1:6" x14ac:dyDescent="0.45">
      <c r="A743" s="10">
        <v>36770</v>
      </c>
      <c r="B743" s="88">
        <v>132357</v>
      </c>
      <c r="C743" s="89">
        <f t="shared" si="44"/>
        <v>9.5287791818865486E-4</v>
      </c>
      <c r="D743" s="9">
        <f t="shared" si="45"/>
        <v>1.984882224670792E-2</v>
      </c>
      <c r="E743" s="85">
        <f>IFERROR(VLOOKUP(A743,SPY!$A$2:$E$379,5,FALSE),"")</f>
        <v>143.625</v>
      </c>
      <c r="F743" s="9">
        <f t="shared" si="43"/>
        <v>0.11553398058252418</v>
      </c>
    </row>
    <row r="744" spans="1:6" x14ac:dyDescent="0.45">
      <c r="A744" s="10">
        <v>36800</v>
      </c>
      <c r="B744" s="88">
        <v>132352</v>
      </c>
      <c r="C744" s="89">
        <f t="shared" si="44"/>
        <v>-3.7776619294827007E-5</v>
      </c>
      <c r="D744" s="9">
        <f t="shared" si="45"/>
        <v>1.6692400463976576E-2</v>
      </c>
      <c r="E744" s="85">
        <f>IFERROR(VLOOKUP(A744,SPY!$A$2:$E$379,5,FALSE),"")</f>
        <v>142.953125</v>
      </c>
      <c r="F744" s="9">
        <f t="shared" si="43"/>
        <v>4.3453467153284686E-2</v>
      </c>
    </row>
    <row r="745" spans="1:6" x14ac:dyDescent="0.45">
      <c r="A745" s="10">
        <v>36831</v>
      </c>
      <c r="B745" s="88">
        <v>132553</v>
      </c>
      <c r="C745" s="89">
        <f t="shared" si="44"/>
        <v>1.518677466150864E-3</v>
      </c>
      <c r="D745" s="9">
        <f t="shared" si="45"/>
        <v>1.5988717453455648E-2</v>
      </c>
      <c r="E745" s="85">
        <f>IFERROR(VLOOKUP(A745,SPY!$A$2:$E$379,5,FALSE),"")</f>
        <v>132.28125</v>
      </c>
      <c r="F745" s="9">
        <f t="shared" ref="F745:F787" si="46">IFERROR(E745/E733-1,"")</f>
        <v>-5.0258021090419547E-2</v>
      </c>
    </row>
    <row r="746" spans="1:6" x14ac:dyDescent="0.45">
      <c r="A746" s="10">
        <v>36861</v>
      </c>
      <c r="B746" s="88">
        <v>132718</v>
      </c>
      <c r="C746" s="89">
        <f t="shared" si="44"/>
        <v>1.2447851048260627E-3</v>
      </c>
      <c r="D746" s="9">
        <f t="shared" si="45"/>
        <v>1.4811019949380944E-2</v>
      </c>
      <c r="E746" s="85">
        <f>IFERROR(VLOOKUP(A746,SPY!$A$2:$E$379,5,FALSE),"")</f>
        <v>131.1875</v>
      </c>
      <c r="F746" s="9">
        <f t="shared" si="46"/>
        <v>-0.10680851063829788</v>
      </c>
    </row>
    <row r="747" spans="1:6" x14ac:dyDescent="0.45">
      <c r="A747" s="10">
        <v>36892</v>
      </c>
      <c r="B747" s="88">
        <v>132699</v>
      </c>
      <c r="C747" s="89">
        <f t="shared" si="44"/>
        <v>-1.4316068656849978E-4</v>
      </c>
      <c r="D747" s="9">
        <f t="shared" si="45"/>
        <v>1.2899877107679592E-2</v>
      </c>
      <c r="E747" s="85">
        <f>IFERROR(VLOOKUP(A747,SPY!$A$2:$E$379,5,FALSE),"")</f>
        <v>137.020004</v>
      </c>
      <c r="F747" s="9">
        <f t="shared" si="46"/>
        <v>-1.8217615763546746E-2</v>
      </c>
    </row>
    <row r="748" spans="1:6" x14ac:dyDescent="0.45">
      <c r="A748" s="10">
        <v>36923</v>
      </c>
      <c r="B748" s="88">
        <v>132786</v>
      </c>
      <c r="C748" s="89">
        <f t="shared" si="44"/>
        <v>6.5561910790590261E-4</v>
      </c>
      <c r="D748" s="9">
        <f t="shared" si="45"/>
        <v>1.2705918242831071E-2</v>
      </c>
      <c r="E748" s="85">
        <f>IFERROR(VLOOKUP(A748,SPY!$A$2:$E$379,5,FALSE),"")</f>
        <v>123.949997</v>
      </c>
      <c r="F748" s="9">
        <f t="shared" si="46"/>
        <v>-9.8135537971805409E-2</v>
      </c>
    </row>
    <row r="749" spans="1:6" x14ac:dyDescent="0.45">
      <c r="A749" s="10">
        <v>36951</v>
      </c>
      <c r="B749" s="88">
        <v>132751</v>
      </c>
      <c r="C749" s="89">
        <f t="shared" si="44"/>
        <v>-2.6358200412690547E-4</v>
      </c>
      <c r="D749" s="9">
        <f t="shared" si="45"/>
        <v>8.7155405610772618E-3</v>
      </c>
      <c r="E749" s="85">
        <f>IFERROR(VLOOKUP(A749,SPY!$A$2:$E$379,5,FALSE),"")</f>
        <v>116.69000200000001</v>
      </c>
      <c r="F749" s="9">
        <f t="shared" si="46"/>
        <v>-0.22400663674147958</v>
      </c>
    </row>
    <row r="750" spans="1:6" x14ac:dyDescent="0.45">
      <c r="A750" s="10">
        <v>36982</v>
      </c>
      <c r="B750" s="88">
        <v>132455</v>
      </c>
      <c r="C750" s="89">
        <f t="shared" si="44"/>
        <v>-2.2297383823850492E-3</v>
      </c>
      <c r="D750" s="9">
        <f t="shared" si="45"/>
        <v>4.3371776498866144E-3</v>
      </c>
      <c r="E750" s="85">
        <f>IFERROR(VLOOKUP(A750,SPY!$A$2:$E$379,5,FALSE),"")</f>
        <v>126.660004</v>
      </c>
      <c r="F750" s="9">
        <f t="shared" si="46"/>
        <v>-0.12704714021107044</v>
      </c>
    </row>
    <row r="751" spans="1:6" x14ac:dyDescent="0.45">
      <c r="A751" s="10">
        <v>37012</v>
      </c>
      <c r="B751" s="88">
        <v>132411</v>
      </c>
      <c r="C751" s="89">
        <f t="shared" si="44"/>
        <v>-3.3218829036274489E-4</v>
      </c>
      <c r="D751" s="9">
        <f t="shared" si="45"/>
        <v>2.3087520627373959E-3</v>
      </c>
      <c r="E751" s="85">
        <f>IFERROR(VLOOKUP(A751,SPY!$A$2:$E$379,5,FALSE),"")</f>
        <v>125.949997</v>
      </c>
      <c r="F751" s="9">
        <f t="shared" si="46"/>
        <v>-0.11807441925601758</v>
      </c>
    </row>
    <row r="752" spans="1:6" x14ac:dyDescent="0.45">
      <c r="A752" s="10">
        <v>37043</v>
      </c>
      <c r="B752" s="88">
        <v>132296</v>
      </c>
      <c r="C752" s="89">
        <f t="shared" si="44"/>
        <v>-8.6850790342196671E-4</v>
      </c>
      <c r="D752" s="9">
        <f t="shared" si="45"/>
        <v>1.7870664849310991E-3</v>
      </c>
      <c r="E752" s="85">
        <f>IFERROR(VLOOKUP(A752,SPY!$A$2:$E$379,5,FALSE),"")</f>
        <v>122.599998</v>
      </c>
      <c r="F752" s="9">
        <f t="shared" si="46"/>
        <v>-0.15611960937836089</v>
      </c>
    </row>
    <row r="753" spans="1:6" x14ac:dyDescent="0.45">
      <c r="A753" s="10">
        <v>37073</v>
      </c>
      <c r="B753" s="88">
        <v>132173</v>
      </c>
      <c r="C753" s="89">
        <f t="shared" si="44"/>
        <v>-9.2973332527057639E-4</v>
      </c>
      <c r="D753" s="9">
        <f t="shared" si="45"/>
        <v>-4.1594821066637255E-4</v>
      </c>
      <c r="E753" s="85">
        <f>IFERROR(VLOOKUP(A753,SPY!$A$2:$E$379,5,FALSE),"")</f>
        <v>121.349998</v>
      </c>
      <c r="F753" s="9">
        <f t="shared" si="46"/>
        <v>-0.15139861538461541</v>
      </c>
    </row>
    <row r="754" spans="1:6" x14ac:dyDescent="0.45">
      <c r="A754" s="10">
        <v>37104</v>
      </c>
      <c r="B754" s="88">
        <v>132024</v>
      </c>
      <c r="C754" s="89">
        <f t="shared" si="44"/>
        <v>-1.1273104189206684E-3</v>
      </c>
      <c r="D754" s="9">
        <f t="shared" si="45"/>
        <v>-1.5654422941669965E-3</v>
      </c>
      <c r="E754" s="85">
        <f>IFERROR(VLOOKUP(A754,SPY!$A$2:$E$379,5,FALSE),"")</f>
        <v>114.150002</v>
      </c>
      <c r="F754" s="9">
        <f t="shared" si="46"/>
        <v>-0.25070767917948722</v>
      </c>
    </row>
    <row r="755" spans="1:6" x14ac:dyDescent="0.45">
      <c r="A755" s="10">
        <v>37135</v>
      </c>
      <c r="B755" s="88">
        <v>131765</v>
      </c>
      <c r="C755" s="89">
        <f t="shared" si="44"/>
        <v>-1.9617645276616136E-3</v>
      </c>
      <c r="D755" s="9">
        <f t="shared" si="45"/>
        <v>-4.4727517245026771E-3</v>
      </c>
      <c r="E755" s="85">
        <f>IFERROR(VLOOKUP(A755,SPY!$A$2:$E$379,5,FALSE),"")</f>
        <v>104.44000200000001</v>
      </c>
      <c r="F755" s="9">
        <f t="shared" si="46"/>
        <v>-0.27282853263707563</v>
      </c>
    </row>
    <row r="756" spans="1:6" x14ac:dyDescent="0.45">
      <c r="A756" s="10">
        <v>37165</v>
      </c>
      <c r="B756" s="88">
        <v>131452</v>
      </c>
      <c r="C756" s="89">
        <f t="shared" si="44"/>
        <v>-2.3754411262474351E-3</v>
      </c>
      <c r="D756" s="9">
        <f t="shared" si="45"/>
        <v>-6.800048355899424E-3</v>
      </c>
      <c r="E756" s="85">
        <f>IFERROR(VLOOKUP(A756,SPY!$A$2:$E$379,5,FALSE),"")</f>
        <v>105.800003</v>
      </c>
      <c r="F756" s="9">
        <f t="shared" si="46"/>
        <v>-0.25989723554486821</v>
      </c>
    </row>
    <row r="757" spans="1:6" x14ac:dyDescent="0.45">
      <c r="A757" s="10">
        <v>37196</v>
      </c>
      <c r="B757" s="88">
        <v>131141</v>
      </c>
      <c r="C757" s="89">
        <f t="shared" si="44"/>
        <v>-2.3658826035358738E-3</v>
      </c>
      <c r="D757" s="9">
        <f t="shared" si="45"/>
        <v>-1.0652342836450335E-2</v>
      </c>
      <c r="E757" s="85">
        <f>IFERROR(VLOOKUP(A757,SPY!$A$2:$E$379,5,FALSE),"")</f>
        <v>114.050003</v>
      </c>
      <c r="F757" s="9">
        <f t="shared" si="46"/>
        <v>-0.13782185305929595</v>
      </c>
    </row>
    <row r="758" spans="1:6" x14ac:dyDescent="0.45">
      <c r="A758" s="10">
        <v>37226</v>
      </c>
      <c r="B758" s="88">
        <v>130984</v>
      </c>
      <c r="C758" s="89">
        <f t="shared" si="44"/>
        <v>-1.1971847095874066E-3</v>
      </c>
      <c r="D758" s="9">
        <f t="shared" si="45"/>
        <v>-1.3065296342621213E-2</v>
      </c>
      <c r="E758" s="85">
        <f>IFERROR(VLOOKUP(A758,SPY!$A$2:$E$379,5,FALSE),"")</f>
        <v>114.300003</v>
      </c>
      <c r="F758" s="9">
        <f t="shared" si="46"/>
        <v>-0.12872794282991895</v>
      </c>
    </row>
    <row r="759" spans="1:6" x14ac:dyDescent="0.45">
      <c r="A759" s="10">
        <v>37257</v>
      </c>
      <c r="B759" s="88">
        <v>130853</v>
      </c>
      <c r="C759" s="89">
        <f t="shared" si="44"/>
        <v>-1.0001221523239234E-3</v>
      </c>
      <c r="D759" s="9">
        <f t="shared" si="45"/>
        <v>-1.3911182450508264E-2</v>
      </c>
      <c r="E759" s="85">
        <f>IFERROR(VLOOKUP(A759,SPY!$A$2:$E$379,5,FALSE),"")</f>
        <v>113.18</v>
      </c>
      <c r="F759" s="9">
        <f t="shared" si="46"/>
        <v>-0.17398922277071305</v>
      </c>
    </row>
    <row r="760" spans="1:6" x14ac:dyDescent="0.45">
      <c r="A760" s="10">
        <v>37288</v>
      </c>
      <c r="B760" s="88">
        <v>130732</v>
      </c>
      <c r="C760" s="89">
        <f t="shared" si="44"/>
        <v>-9.2470176457548625E-4</v>
      </c>
      <c r="D760" s="9">
        <f t="shared" si="45"/>
        <v>-1.5468498185049584E-2</v>
      </c>
      <c r="E760" s="85">
        <f>IFERROR(VLOOKUP(A760,SPY!$A$2:$E$379,5,FALSE),"")</f>
        <v>111.150002</v>
      </c>
      <c r="F760" s="9">
        <f t="shared" si="46"/>
        <v>-0.10326740871159512</v>
      </c>
    </row>
    <row r="761" spans="1:6" x14ac:dyDescent="0.45">
      <c r="A761" s="10">
        <v>37316</v>
      </c>
      <c r="B761" s="88">
        <v>130720</v>
      </c>
      <c r="C761" s="89">
        <f t="shared" si="44"/>
        <v>-9.1790839274241698E-5</v>
      </c>
      <c r="D761" s="9">
        <f t="shared" si="45"/>
        <v>-1.5299319779135345E-2</v>
      </c>
      <c r="E761" s="85">
        <f>IFERROR(VLOOKUP(A761,SPY!$A$2:$E$379,5,FALSE),"")</f>
        <v>114.519997</v>
      </c>
      <c r="F761" s="9">
        <f t="shared" si="46"/>
        <v>-1.8596323273693982E-2</v>
      </c>
    </row>
    <row r="762" spans="1:6" x14ac:dyDescent="0.45">
      <c r="A762" s="10">
        <v>37347</v>
      </c>
      <c r="B762" s="88">
        <v>130616</v>
      </c>
      <c r="C762" s="89">
        <f t="shared" si="44"/>
        <v>-7.9559363525094628E-4</v>
      </c>
      <c r="D762" s="9">
        <f t="shared" si="45"/>
        <v>-1.388396059038921E-2</v>
      </c>
      <c r="E762" s="85">
        <f>IFERROR(VLOOKUP(A762,SPY!$A$2:$E$379,5,FALSE),"")</f>
        <v>107.860001</v>
      </c>
      <c r="F762" s="9">
        <f t="shared" si="46"/>
        <v>-0.14842888367507079</v>
      </c>
    </row>
    <row r="763" spans="1:6" x14ac:dyDescent="0.45">
      <c r="A763" s="10">
        <v>37377</v>
      </c>
      <c r="B763" s="88">
        <v>130632</v>
      </c>
      <c r="C763" s="89">
        <f t="shared" si="44"/>
        <v>1.2249647822626386E-4</v>
      </c>
      <c r="D763" s="9">
        <f t="shared" si="45"/>
        <v>-1.3435439653805226E-2</v>
      </c>
      <c r="E763" s="85">
        <f>IFERROR(VLOOKUP(A763,SPY!$A$2:$E$379,5,FALSE),"")</f>
        <v>107.220001</v>
      </c>
      <c r="F763" s="9">
        <f t="shared" si="46"/>
        <v>-0.14870977726184464</v>
      </c>
    </row>
    <row r="764" spans="1:6" x14ac:dyDescent="0.45">
      <c r="A764" s="10">
        <v>37408</v>
      </c>
      <c r="B764" s="88">
        <v>130682</v>
      </c>
      <c r="C764" s="89">
        <f t="shared" si="44"/>
        <v>3.8275460836545427E-4</v>
      </c>
      <c r="D764" s="9">
        <f t="shared" si="45"/>
        <v>-1.2199915341355783E-2</v>
      </c>
      <c r="E764" s="85">
        <f>IFERROR(VLOOKUP(A764,SPY!$A$2:$E$379,5,FALSE),"")</f>
        <v>98.959998999999996</v>
      </c>
      <c r="F764" s="9">
        <f t="shared" si="46"/>
        <v>-0.19282218095957881</v>
      </c>
    </row>
    <row r="765" spans="1:6" x14ac:dyDescent="0.45">
      <c r="A765" s="10">
        <v>37438</v>
      </c>
      <c r="B765" s="88">
        <v>130585</v>
      </c>
      <c r="C765" s="89">
        <f t="shared" si="44"/>
        <v>-7.4225983685582975E-4</v>
      </c>
      <c r="D765" s="9">
        <f t="shared" si="45"/>
        <v>-1.2014556679503352E-2</v>
      </c>
      <c r="E765" s="85">
        <f>IFERROR(VLOOKUP(A765,SPY!$A$2:$E$379,5,FALSE),"")</f>
        <v>91.160004000000001</v>
      </c>
      <c r="F765" s="9">
        <f t="shared" si="46"/>
        <v>-0.24878446227910112</v>
      </c>
    </row>
    <row r="766" spans="1:6" x14ac:dyDescent="0.45">
      <c r="A766" s="10">
        <v>37469</v>
      </c>
      <c r="B766" s="88">
        <v>130587</v>
      </c>
      <c r="C766" s="89">
        <f t="shared" si="44"/>
        <v>1.5315694758211151E-5</v>
      </c>
      <c r="D766" s="9">
        <f t="shared" si="45"/>
        <v>-1.0884384657334989E-2</v>
      </c>
      <c r="E766" s="85">
        <f>IFERROR(VLOOKUP(A766,SPY!$A$2:$E$379,5,FALSE),"")</f>
        <v>91.779999000000004</v>
      </c>
      <c r="F766" s="9">
        <f t="shared" si="46"/>
        <v>-0.1959702374775254</v>
      </c>
    </row>
    <row r="767" spans="1:6" x14ac:dyDescent="0.45">
      <c r="A767" s="10">
        <v>37500</v>
      </c>
      <c r="B767" s="88">
        <v>130498</v>
      </c>
      <c r="C767" s="89">
        <f t="shared" si="44"/>
        <v>-6.8153797851244757E-4</v>
      </c>
      <c r="D767" s="9">
        <f t="shared" si="45"/>
        <v>-9.6156035365992931E-3</v>
      </c>
      <c r="E767" s="85">
        <f>IFERROR(VLOOKUP(A767,SPY!$A$2:$E$379,5,FALSE),"")</f>
        <v>81.790001000000004</v>
      </c>
      <c r="F767" s="9">
        <f t="shared" si="46"/>
        <v>-0.21687093609975228</v>
      </c>
    </row>
    <row r="768" spans="1:6" x14ac:dyDescent="0.45">
      <c r="A768" s="10">
        <v>37530</v>
      </c>
      <c r="B768" s="88">
        <v>130621</v>
      </c>
      <c r="C768" s="89">
        <f t="shared" si="44"/>
        <v>9.4254318073838661E-4</v>
      </c>
      <c r="D768" s="9">
        <f t="shared" si="45"/>
        <v>-6.3216991753644036E-3</v>
      </c>
      <c r="E768" s="85">
        <f>IFERROR(VLOOKUP(A768,SPY!$A$2:$E$379,5,FALSE),"")</f>
        <v>88.519997000000004</v>
      </c>
      <c r="F768" s="9">
        <f t="shared" si="46"/>
        <v>-0.1633270842156781</v>
      </c>
    </row>
    <row r="769" spans="1:6" x14ac:dyDescent="0.45">
      <c r="A769" s="10">
        <v>37561</v>
      </c>
      <c r="B769" s="88">
        <v>130617</v>
      </c>
      <c r="C769" s="89">
        <f t="shared" si="44"/>
        <v>-3.0622947305602999E-5</v>
      </c>
      <c r="D769" s="9">
        <f t="shared" si="45"/>
        <v>-3.9956992855019191E-3</v>
      </c>
      <c r="E769" s="85">
        <f>IFERROR(VLOOKUP(A769,SPY!$A$2:$E$379,5,FALSE),"")</f>
        <v>93.980002999999996</v>
      </c>
      <c r="F769" s="9">
        <f t="shared" si="46"/>
        <v>-0.17597544473541138</v>
      </c>
    </row>
    <row r="770" spans="1:6" x14ac:dyDescent="0.45">
      <c r="A770" s="10">
        <v>37591</v>
      </c>
      <c r="B770" s="88">
        <v>130469</v>
      </c>
      <c r="C770" s="89">
        <f t="shared" si="44"/>
        <v>-1.1330837486698275E-3</v>
      </c>
      <c r="D770" s="9">
        <f t="shared" si="45"/>
        <v>-3.9317779270751085E-3</v>
      </c>
      <c r="E770" s="85">
        <f>IFERROR(VLOOKUP(A770,SPY!$A$2:$E$379,5,FALSE),"")</f>
        <v>88.230002999999996</v>
      </c>
      <c r="F770" s="9">
        <f t="shared" si="46"/>
        <v>-0.22808398351485615</v>
      </c>
    </row>
    <row r="771" spans="1:6" x14ac:dyDescent="0.45">
      <c r="A771" s="10">
        <v>37622</v>
      </c>
      <c r="B771" s="88">
        <v>130580</v>
      </c>
      <c r="C771" s="89">
        <f t="shared" si="44"/>
        <v>8.5077681288270313E-4</v>
      </c>
      <c r="D771" s="9">
        <f t="shared" si="45"/>
        <v>-2.0863105928026204E-3</v>
      </c>
      <c r="E771" s="85">
        <f>IFERROR(VLOOKUP(A771,SPY!$A$2:$E$379,5,FALSE),"")</f>
        <v>86.059997999999993</v>
      </c>
      <c r="F771" s="9">
        <f t="shared" si="46"/>
        <v>-0.23961832479236622</v>
      </c>
    </row>
    <row r="772" spans="1:6" x14ac:dyDescent="0.45">
      <c r="A772" s="10">
        <v>37653</v>
      </c>
      <c r="B772" s="88">
        <v>130443</v>
      </c>
      <c r="C772" s="89">
        <f t="shared" si="44"/>
        <v>-1.0491652626741788E-3</v>
      </c>
      <c r="D772" s="9">
        <f t="shared" si="45"/>
        <v>-2.2106293791879228E-3</v>
      </c>
      <c r="E772" s="85">
        <f>IFERROR(VLOOKUP(A772,SPY!$A$2:$E$379,5,FALSE),"")</f>
        <v>84.900002000000001</v>
      </c>
      <c r="F772" s="9">
        <f t="shared" si="46"/>
        <v>-0.2361673371809746</v>
      </c>
    </row>
    <row r="773" spans="1:6" x14ac:dyDescent="0.45">
      <c r="A773" s="10">
        <v>37681</v>
      </c>
      <c r="B773" s="88">
        <v>130232</v>
      </c>
      <c r="C773" s="89">
        <f t="shared" ref="C773:C836" si="47">B773/B772-1</f>
        <v>-1.6175647600867871E-3</v>
      </c>
      <c r="D773" s="9">
        <f t="shared" si="45"/>
        <v>-3.733170134638919E-3</v>
      </c>
      <c r="E773" s="85">
        <f>IFERROR(VLOOKUP(A773,SPY!$A$2:$E$379,5,FALSE),"")</f>
        <v>84.739998</v>
      </c>
      <c r="F773" s="9">
        <f t="shared" si="46"/>
        <v>-0.26004191215618</v>
      </c>
    </row>
    <row r="774" spans="1:6" x14ac:dyDescent="0.45">
      <c r="A774" s="10">
        <v>37712</v>
      </c>
      <c r="B774" s="88">
        <v>130176</v>
      </c>
      <c r="C774" s="89">
        <f t="shared" si="47"/>
        <v>-4.300018428650132E-4</v>
      </c>
      <c r="D774" s="9">
        <f t="shared" si="45"/>
        <v>-3.3686531512219231E-3</v>
      </c>
      <c r="E774" s="85">
        <f>IFERROR(VLOOKUP(A774,SPY!$A$2:$E$379,5,FALSE),"")</f>
        <v>91.910004000000001</v>
      </c>
      <c r="F774" s="9">
        <f t="shared" si="46"/>
        <v>-0.14787684824887026</v>
      </c>
    </row>
    <row r="775" spans="1:6" x14ac:dyDescent="0.45">
      <c r="A775" s="10">
        <v>37742</v>
      </c>
      <c r="B775" s="88">
        <v>130196</v>
      </c>
      <c r="C775" s="89">
        <f t="shared" si="47"/>
        <v>1.5363815142577231E-4</v>
      </c>
      <c r="D775" s="9">
        <f t="shared" si="45"/>
        <v>-3.3376201849469878E-3</v>
      </c>
      <c r="E775" s="85">
        <f>IFERROR(VLOOKUP(A775,SPY!$A$2:$E$379,5,FALSE),"")</f>
        <v>96.949996999999996</v>
      </c>
      <c r="F775" s="9">
        <f t="shared" si="46"/>
        <v>-9.5784405001078099E-2</v>
      </c>
    </row>
    <row r="776" spans="1:6" x14ac:dyDescent="0.45">
      <c r="A776" s="10">
        <v>37773</v>
      </c>
      <c r="B776" s="88">
        <v>130192</v>
      </c>
      <c r="C776" s="89">
        <f t="shared" si="47"/>
        <v>-3.0722910073999188E-5</v>
      </c>
      <c r="D776" s="9">
        <f t="shared" si="45"/>
        <v>-3.7495600006122176E-3</v>
      </c>
      <c r="E776" s="85">
        <f>IFERROR(VLOOKUP(A776,SPY!$A$2:$E$379,5,FALSE),"")</f>
        <v>97.629997000000003</v>
      </c>
      <c r="F776" s="9">
        <f t="shared" si="46"/>
        <v>-1.3439793991913751E-2</v>
      </c>
    </row>
    <row r="777" spans="1:6" x14ac:dyDescent="0.45">
      <c r="A777" s="10">
        <v>37803</v>
      </c>
      <c r="B777" s="88">
        <v>130184</v>
      </c>
      <c r="C777" s="89">
        <f t="shared" si="47"/>
        <v>-6.1447708000539336E-5</v>
      </c>
      <c r="D777" s="9">
        <f t="shared" si="45"/>
        <v>-3.0707967990197815E-3</v>
      </c>
      <c r="E777" s="85">
        <f>IFERROR(VLOOKUP(A777,SPY!$A$2:$E$379,5,FALSE),"")</f>
        <v>99.389999000000003</v>
      </c>
      <c r="F777" s="9">
        <f t="shared" si="46"/>
        <v>9.0280766113173927E-2</v>
      </c>
    </row>
    <row r="778" spans="1:6" x14ac:dyDescent="0.45">
      <c r="A778" s="10">
        <v>37834</v>
      </c>
      <c r="B778" s="88">
        <v>130153</v>
      </c>
      <c r="C778" s="89">
        <f t="shared" si="47"/>
        <v>-2.3812450070670454E-4</v>
      </c>
      <c r="D778" s="9">
        <f t="shared" si="45"/>
        <v>-3.3234548615099779E-3</v>
      </c>
      <c r="E778" s="85">
        <f>IFERROR(VLOOKUP(A778,SPY!$A$2:$E$379,5,FALSE),"")</f>
        <v>101.44000200000001</v>
      </c>
      <c r="F778" s="9">
        <f t="shared" si="46"/>
        <v>0.1052517226547367</v>
      </c>
    </row>
    <row r="779" spans="1:6" x14ac:dyDescent="0.45">
      <c r="A779" s="10">
        <v>37865</v>
      </c>
      <c r="B779" s="88">
        <v>130252</v>
      </c>
      <c r="C779" s="89">
        <f t="shared" si="47"/>
        <v>7.6064324295255226E-4</v>
      </c>
      <c r="D779" s="9">
        <f t="shared" si="45"/>
        <v>-1.8850863614767732E-3</v>
      </c>
      <c r="E779" s="85">
        <f>IFERROR(VLOOKUP(A779,SPY!$A$2:$E$379,5,FALSE),"")</f>
        <v>99.949996999999996</v>
      </c>
      <c r="F779" s="9">
        <f t="shared" si="46"/>
        <v>0.22203198163550564</v>
      </c>
    </row>
    <row r="780" spans="1:6" x14ac:dyDescent="0.45">
      <c r="A780" s="10">
        <v>37895</v>
      </c>
      <c r="B780" s="88">
        <v>130439</v>
      </c>
      <c r="C780" s="89">
        <f t="shared" si="47"/>
        <v>1.4356785308478059E-3</v>
      </c>
      <c r="D780" s="9">
        <f t="shared" si="45"/>
        <v>-1.3933441024031046E-3</v>
      </c>
      <c r="E780" s="85">
        <f>IFERROR(VLOOKUP(A780,SPY!$A$2:$E$379,5,FALSE),"")</f>
        <v>105.300003</v>
      </c>
      <c r="F780" s="9">
        <f t="shared" si="46"/>
        <v>0.18956175518171325</v>
      </c>
    </row>
    <row r="781" spans="1:6" x14ac:dyDescent="0.45">
      <c r="A781" s="10">
        <v>37926</v>
      </c>
      <c r="B781" s="88">
        <v>130482</v>
      </c>
      <c r="C781" s="89">
        <f t="shared" si="47"/>
        <v>3.2965600778900317E-4</v>
      </c>
      <c r="D781" s="9">
        <f t="shared" si="45"/>
        <v>-1.0335561220974343E-3</v>
      </c>
      <c r="E781" s="85">
        <f>IFERROR(VLOOKUP(A781,SPY!$A$2:$E$379,5,FALSE),"")</f>
        <v>106.449997</v>
      </c>
      <c r="F781" s="9">
        <f t="shared" si="46"/>
        <v>0.13268773783716514</v>
      </c>
    </row>
    <row r="782" spans="1:6" x14ac:dyDescent="0.45">
      <c r="A782" s="10">
        <v>37956</v>
      </c>
      <c r="B782" s="88">
        <v>130594</v>
      </c>
      <c r="C782" s="89">
        <f t="shared" si="47"/>
        <v>8.5835594181582486E-4</v>
      </c>
      <c r="D782" s="9">
        <f t="shared" si="45"/>
        <v>9.5808199648961256E-4</v>
      </c>
      <c r="E782" s="85">
        <f>IFERROR(VLOOKUP(A782,SPY!$A$2:$E$379,5,FALSE),"")</f>
        <v>111.279999</v>
      </c>
      <c r="F782" s="9">
        <f t="shared" si="46"/>
        <v>0.26124895405477888</v>
      </c>
    </row>
    <row r="783" spans="1:6" x14ac:dyDescent="0.45">
      <c r="A783" s="10">
        <v>37987</v>
      </c>
      <c r="B783" s="88">
        <v>130766</v>
      </c>
      <c r="C783" s="89">
        <f t="shared" si="47"/>
        <v>1.3170589766757779E-3</v>
      </c>
      <c r="D783" s="9">
        <f t="shared" si="45"/>
        <v>1.4244141522439246E-3</v>
      </c>
      <c r="E783" s="85">
        <f>IFERROR(VLOOKUP(A783,SPY!$A$2:$E$379,5,FALSE),"")</f>
        <v>113.480003</v>
      </c>
      <c r="F783" s="9">
        <f t="shared" si="46"/>
        <v>0.31861498532686472</v>
      </c>
    </row>
    <row r="784" spans="1:6" x14ac:dyDescent="0.45">
      <c r="A784" s="10">
        <v>38018</v>
      </c>
      <c r="B784" s="88">
        <v>130822</v>
      </c>
      <c r="C784" s="89">
        <f t="shared" si="47"/>
        <v>4.2824587430989602E-4</v>
      </c>
      <c r="D784" s="9">
        <f t="shared" ref="D784:D847" si="48">B784/B772-1</f>
        <v>2.9054836211985791E-3</v>
      </c>
      <c r="E784" s="85">
        <f>IFERROR(VLOOKUP(A784,SPY!$A$2:$E$379,5,FALSE),"")</f>
        <v>115.019997</v>
      </c>
      <c r="F784" s="9">
        <f t="shared" si="46"/>
        <v>0.35477025077101887</v>
      </c>
    </row>
    <row r="785" spans="1:6" x14ac:dyDescent="0.45">
      <c r="A785" s="10">
        <v>38047</v>
      </c>
      <c r="B785" s="88">
        <v>131139</v>
      </c>
      <c r="C785" s="89">
        <f t="shared" si="47"/>
        <v>2.4231398388649961E-3</v>
      </c>
      <c r="D785" s="9">
        <f t="shared" si="48"/>
        <v>6.9644941335462729E-3</v>
      </c>
      <c r="E785" s="85">
        <f>IFERROR(VLOOKUP(A785,SPY!$A$2:$E$379,5,FALSE),"")</f>
        <v>113.099998</v>
      </c>
      <c r="F785" s="9">
        <f t="shared" si="46"/>
        <v>0.33467076551028474</v>
      </c>
    </row>
    <row r="786" spans="1:6" x14ac:dyDescent="0.45">
      <c r="A786" s="10">
        <v>38078</v>
      </c>
      <c r="B786" s="88">
        <v>131409</v>
      </c>
      <c r="C786" s="89">
        <f t="shared" si="47"/>
        <v>2.0588840848261292E-3</v>
      </c>
      <c r="D786" s="9">
        <f t="shared" si="48"/>
        <v>9.4717920353981633E-3</v>
      </c>
      <c r="E786" s="85">
        <f>IFERROR(VLOOKUP(A786,SPY!$A$2:$E$379,5,FALSE),"")</f>
        <v>110.959999</v>
      </c>
      <c r="F786" s="9">
        <f t="shared" si="46"/>
        <v>0.20726791612368989</v>
      </c>
    </row>
    <row r="787" spans="1:6" x14ac:dyDescent="0.45">
      <c r="A787" s="10">
        <v>38108</v>
      </c>
      <c r="B787" s="88">
        <v>131693</v>
      </c>
      <c r="C787" s="89">
        <f t="shared" si="47"/>
        <v>2.1611913948056394E-3</v>
      </c>
      <c r="D787" s="9">
        <f t="shared" si="48"/>
        <v>1.149804909521035E-2</v>
      </c>
      <c r="E787" s="85">
        <f>IFERROR(VLOOKUP(A787,SPY!$A$2:$E$379,5,FALSE),"")</f>
        <v>112.860001</v>
      </c>
      <c r="F787" s="9">
        <f t="shared" si="46"/>
        <v>0.16410525520697017</v>
      </c>
    </row>
    <row r="788" spans="1:6" x14ac:dyDescent="0.45">
      <c r="A788" s="90">
        <v>38139</v>
      </c>
      <c r="B788" s="91">
        <v>131789</v>
      </c>
      <c r="C788" s="89">
        <f t="shared" si="47"/>
        <v>7.2896813042455655E-4</v>
      </c>
      <c r="D788" s="9">
        <f t="shared" si="48"/>
        <v>1.2266498709598173E-2</v>
      </c>
      <c r="E788" s="85">
        <f>IFERROR(VLOOKUP(A788,SPY!$A$2:$E$379,5,FALSE),"")</f>
        <v>114.529999</v>
      </c>
      <c r="F788" s="9">
        <f t="shared" ref="F788:F851" si="49">IFERROR(E788/E776-1,"")</f>
        <v>0.17310255576470013</v>
      </c>
    </row>
    <row r="789" spans="1:6" x14ac:dyDescent="0.45">
      <c r="A789" s="90">
        <v>38169</v>
      </c>
      <c r="B789" s="91">
        <v>131850</v>
      </c>
      <c r="C789" s="89">
        <f t="shared" si="47"/>
        <v>4.6286108855819741E-4</v>
      </c>
      <c r="D789" s="9">
        <f t="shared" si="48"/>
        <v>1.2797271554108036E-2</v>
      </c>
      <c r="E789" s="85">
        <f>IFERROR(VLOOKUP(A789,SPY!$A$2:$E$379,5,FALSE),"")</f>
        <v>110.839996</v>
      </c>
      <c r="F789" s="9">
        <f t="shared" si="49"/>
        <v>0.11520270766880669</v>
      </c>
    </row>
    <row r="790" spans="1:6" x14ac:dyDescent="0.45">
      <c r="A790" s="90">
        <v>38200</v>
      </c>
      <c r="B790" s="91">
        <v>131936</v>
      </c>
      <c r="C790" s="89">
        <f t="shared" si="47"/>
        <v>6.5225635191512588E-4</v>
      </c>
      <c r="D790" s="9">
        <f t="shared" si="48"/>
        <v>1.3699261638225879E-2</v>
      </c>
      <c r="E790" s="85">
        <f>IFERROR(VLOOKUP(A790,SPY!$A$2:$E$379,5,FALSE),"")</f>
        <v>111.110001</v>
      </c>
      <c r="F790" s="9">
        <f t="shared" si="49"/>
        <v>9.5327275328720873E-2</v>
      </c>
    </row>
    <row r="791" spans="1:6" x14ac:dyDescent="0.45">
      <c r="A791" s="90">
        <v>38231</v>
      </c>
      <c r="B791" s="91">
        <v>132083</v>
      </c>
      <c r="C791" s="89">
        <f t="shared" si="47"/>
        <v>1.114176570458314E-3</v>
      </c>
      <c r="D791" s="9">
        <f t="shared" si="48"/>
        <v>1.4057365721831472E-2</v>
      </c>
      <c r="E791" s="85">
        <f>IFERROR(VLOOKUP(A791,SPY!$A$2:$E$379,5,FALSE),"")</f>
        <v>111.760002</v>
      </c>
      <c r="F791" s="9">
        <f t="shared" si="49"/>
        <v>0.11815913311132964</v>
      </c>
    </row>
    <row r="792" spans="1:6" x14ac:dyDescent="0.45">
      <c r="A792" s="90">
        <v>38261</v>
      </c>
      <c r="B792" s="91">
        <v>132435</v>
      </c>
      <c r="C792" s="89">
        <f t="shared" si="47"/>
        <v>2.6649909526585969E-3</v>
      </c>
      <c r="D792" s="9">
        <f t="shared" si="48"/>
        <v>1.5302171896442118E-2</v>
      </c>
      <c r="E792" s="85">
        <f>IFERROR(VLOOKUP(A792,SPY!$A$2:$E$379,5,FALSE),"")</f>
        <v>113.199997</v>
      </c>
      <c r="F792" s="9">
        <f t="shared" si="49"/>
        <v>7.5023682572924466E-2</v>
      </c>
    </row>
    <row r="793" spans="1:6" x14ac:dyDescent="0.45">
      <c r="A793" s="90">
        <v>38292</v>
      </c>
      <c r="B793" s="91">
        <v>132509</v>
      </c>
      <c r="C793" s="89">
        <f t="shared" si="47"/>
        <v>5.5876467701132526E-4</v>
      </c>
      <c r="D793" s="9">
        <f t="shared" si="48"/>
        <v>1.5534709768397104E-2</v>
      </c>
      <c r="E793" s="85">
        <f>IFERROR(VLOOKUP(A793,SPY!$A$2:$E$379,5,FALSE),"")</f>
        <v>117.889999</v>
      </c>
      <c r="F793" s="9">
        <f t="shared" si="49"/>
        <v>0.1074683167910282</v>
      </c>
    </row>
    <row r="794" spans="1:6" x14ac:dyDescent="0.45">
      <c r="A794" s="90">
        <v>38322</v>
      </c>
      <c r="B794" s="91">
        <v>132633</v>
      </c>
      <c r="C794" s="89">
        <f t="shared" si="47"/>
        <v>9.3578549381545528E-4</v>
      </c>
      <c r="D794" s="9">
        <f t="shared" si="48"/>
        <v>1.5613274729313842E-2</v>
      </c>
      <c r="E794" s="85">
        <f>IFERROR(VLOOKUP(A794,SPY!$A$2:$E$379,5,FALSE),"")</f>
        <v>120.870003</v>
      </c>
      <c r="F794" s="9">
        <f t="shared" si="49"/>
        <v>8.6179044627777035E-2</v>
      </c>
    </row>
    <row r="795" spans="1:6" x14ac:dyDescent="0.45">
      <c r="A795" s="90">
        <v>38353</v>
      </c>
      <c r="B795" s="91">
        <v>132779</v>
      </c>
      <c r="C795" s="89">
        <f t="shared" si="47"/>
        <v>1.1007818567023708E-3</v>
      </c>
      <c r="D795" s="9">
        <f t="shared" si="48"/>
        <v>1.5393909731887589E-2</v>
      </c>
      <c r="E795" s="85">
        <f>IFERROR(VLOOKUP(A795,SPY!$A$2:$E$379,5,FALSE),"")</f>
        <v>118.160004</v>
      </c>
      <c r="F795" s="9">
        <f t="shared" si="49"/>
        <v>4.1240754990110595E-2</v>
      </c>
    </row>
    <row r="796" spans="1:6" x14ac:dyDescent="0.45">
      <c r="A796" s="90">
        <v>38384</v>
      </c>
      <c r="B796" s="91">
        <v>133033</v>
      </c>
      <c r="C796" s="89">
        <f t="shared" si="47"/>
        <v>1.9129531025237068E-3</v>
      </c>
      <c r="D796" s="9">
        <f t="shared" si="48"/>
        <v>1.6900827078014435E-2</v>
      </c>
      <c r="E796" s="85">
        <f>IFERROR(VLOOKUP(A796,SPY!$A$2:$E$379,5,FALSE),"")</f>
        <v>120.629997</v>
      </c>
      <c r="F796" s="9">
        <f t="shared" si="49"/>
        <v>4.8774127511062249E-2</v>
      </c>
    </row>
    <row r="797" spans="1:6" x14ac:dyDescent="0.45">
      <c r="A797" s="90">
        <v>38412</v>
      </c>
      <c r="B797" s="91">
        <v>133154</v>
      </c>
      <c r="C797" s="89">
        <f t="shared" si="47"/>
        <v>9.095487585786266E-4</v>
      </c>
      <c r="D797" s="9">
        <f t="shared" si="48"/>
        <v>1.5365375670090442E-2</v>
      </c>
      <c r="E797" s="85">
        <f>IFERROR(VLOOKUP(A797,SPY!$A$2:$E$379,5,FALSE),"")</f>
        <v>117.959999</v>
      </c>
      <c r="F797" s="9">
        <f t="shared" si="49"/>
        <v>4.2970831882773286E-2</v>
      </c>
    </row>
    <row r="798" spans="1:6" x14ac:dyDescent="0.45">
      <c r="A798" s="90">
        <v>38443</v>
      </c>
      <c r="B798" s="91">
        <v>133515</v>
      </c>
      <c r="C798" s="89">
        <f t="shared" si="47"/>
        <v>2.7111464920317463E-3</v>
      </c>
      <c r="D798" s="9">
        <f t="shared" si="48"/>
        <v>1.6026299568522751E-2</v>
      </c>
      <c r="E798" s="85">
        <f>IFERROR(VLOOKUP(A798,SPY!$A$2:$E$379,5,FALSE),"")</f>
        <v>115.75</v>
      </c>
      <c r="F798" s="9">
        <f t="shared" si="49"/>
        <v>4.3168718846149368E-2</v>
      </c>
    </row>
    <row r="799" spans="1:6" x14ac:dyDescent="0.45">
      <c r="A799" s="90">
        <v>38473</v>
      </c>
      <c r="B799" s="91">
        <v>133687</v>
      </c>
      <c r="C799" s="89">
        <f t="shared" si="47"/>
        <v>1.2882447665056862E-3</v>
      </c>
      <c r="D799" s="9">
        <f t="shared" si="48"/>
        <v>1.5141275542359889E-2</v>
      </c>
      <c r="E799" s="85">
        <f>IFERROR(VLOOKUP(A799,SPY!$A$2:$E$379,5,FALSE),"")</f>
        <v>119.480003</v>
      </c>
      <c r="F799" s="9">
        <f t="shared" si="49"/>
        <v>5.8656760068609204E-2</v>
      </c>
    </row>
    <row r="800" spans="1:6" x14ac:dyDescent="0.45">
      <c r="A800" s="90">
        <v>38504</v>
      </c>
      <c r="B800" s="91">
        <v>133939</v>
      </c>
      <c r="C800" s="89">
        <f t="shared" si="47"/>
        <v>1.8850000374008857E-3</v>
      </c>
      <c r="D800" s="9">
        <f t="shared" si="48"/>
        <v>1.6313956400002994E-2</v>
      </c>
      <c r="E800" s="85">
        <f>IFERROR(VLOOKUP(A800,SPY!$A$2:$E$379,5,FALSE),"")</f>
        <v>119.18</v>
      </c>
      <c r="F800" s="9">
        <f t="shared" si="49"/>
        <v>4.0600725055450315E-2</v>
      </c>
    </row>
    <row r="801" spans="1:6" x14ac:dyDescent="0.45">
      <c r="A801" s="90">
        <v>38534</v>
      </c>
      <c r="B801" s="91">
        <v>134297</v>
      </c>
      <c r="C801" s="89">
        <f t="shared" si="47"/>
        <v>2.6728585400817018E-3</v>
      </c>
      <c r="D801" s="9">
        <f t="shared" si="48"/>
        <v>1.8558968524838848E-2</v>
      </c>
      <c r="E801" s="85">
        <f>IFERROR(VLOOKUP(A801,SPY!$A$2:$E$379,5,FALSE),"")</f>
        <v>123.739998</v>
      </c>
      <c r="F801" s="9">
        <f t="shared" si="49"/>
        <v>0.11638399914774444</v>
      </c>
    </row>
    <row r="802" spans="1:6" x14ac:dyDescent="0.45">
      <c r="A802" s="90">
        <v>38565</v>
      </c>
      <c r="B802" s="91">
        <v>134495</v>
      </c>
      <c r="C802" s="89">
        <f t="shared" si="47"/>
        <v>1.4743441774573984E-3</v>
      </c>
      <c r="D802" s="9">
        <f t="shared" si="48"/>
        <v>1.9395767644918793E-2</v>
      </c>
      <c r="E802" s="85">
        <f>IFERROR(VLOOKUP(A802,SPY!$A$2:$E$379,5,FALSE),"")</f>
        <v>122.58000199999999</v>
      </c>
      <c r="F802" s="9">
        <f t="shared" si="49"/>
        <v>0.10323104038132436</v>
      </c>
    </row>
    <row r="803" spans="1:6" x14ac:dyDescent="0.45">
      <c r="A803" s="90">
        <v>38596</v>
      </c>
      <c r="B803" s="91">
        <v>134552</v>
      </c>
      <c r="C803" s="89">
        <f t="shared" si="47"/>
        <v>4.238075764897431E-4</v>
      </c>
      <c r="D803" s="9">
        <f t="shared" si="48"/>
        <v>1.8692791653732943E-2</v>
      </c>
      <c r="E803" s="85">
        <f>IFERROR(VLOOKUP(A803,SPY!$A$2:$E$379,5,FALSE),"")</f>
        <v>123.040001</v>
      </c>
      <c r="F803" s="9">
        <f t="shared" si="49"/>
        <v>0.10093055474354773</v>
      </c>
    </row>
    <row r="804" spans="1:6" x14ac:dyDescent="0.45">
      <c r="A804" s="90">
        <v>38626</v>
      </c>
      <c r="B804" s="91">
        <v>134646</v>
      </c>
      <c r="C804" s="89">
        <f t="shared" si="47"/>
        <v>6.9861466198939404E-4</v>
      </c>
      <c r="D804" s="9">
        <f t="shared" si="48"/>
        <v>1.6694982444217965E-2</v>
      </c>
      <c r="E804" s="85">
        <f>IFERROR(VLOOKUP(A804,SPY!$A$2:$E$379,5,FALSE),"")</f>
        <v>120.129997</v>
      </c>
      <c r="F804" s="9">
        <f t="shared" si="49"/>
        <v>6.1219082894498733E-2</v>
      </c>
    </row>
    <row r="805" spans="1:6" x14ac:dyDescent="0.45">
      <c r="A805" s="90">
        <v>38657</v>
      </c>
      <c r="B805" s="91">
        <v>135001</v>
      </c>
      <c r="C805" s="89">
        <f t="shared" si="47"/>
        <v>2.6365432318822268E-3</v>
      </c>
      <c r="D805" s="9">
        <f t="shared" si="48"/>
        <v>1.8806269762808636E-2</v>
      </c>
      <c r="E805" s="85">
        <f>IFERROR(VLOOKUP(A805,SPY!$A$2:$E$379,5,FALSE),"")</f>
        <v>125.410004</v>
      </c>
      <c r="F805" s="9">
        <f t="shared" si="49"/>
        <v>6.3788320161068057E-2</v>
      </c>
    </row>
    <row r="806" spans="1:6" x14ac:dyDescent="0.45">
      <c r="A806" s="90">
        <v>38687</v>
      </c>
      <c r="B806" s="91">
        <v>135160</v>
      </c>
      <c r="C806" s="89">
        <f t="shared" si="47"/>
        <v>1.177769053562594E-3</v>
      </c>
      <c r="D806" s="9">
        <f t="shared" si="48"/>
        <v>1.9052573643060233E-2</v>
      </c>
      <c r="E806" s="85">
        <f>IFERROR(VLOOKUP(A806,SPY!$A$2:$E$379,5,FALSE),"")</f>
        <v>124.510002</v>
      </c>
      <c r="F806" s="9">
        <f t="shared" si="49"/>
        <v>3.0114990565525135E-2</v>
      </c>
    </row>
    <row r="807" spans="1:6" x14ac:dyDescent="0.45">
      <c r="A807" s="90">
        <v>38718</v>
      </c>
      <c r="B807" s="91">
        <v>135425</v>
      </c>
      <c r="C807" s="89">
        <f t="shared" si="47"/>
        <v>1.9606392423794361E-3</v>
      </c>
      <c r="D807" s="9">
        <f t="shared" si="48"/>
        <v>1.9927850036526751E-2</v>
      </c>
      <c r="E807" s="85">
        <f>IFERROR(VLOOKUP(A807,SPY!$A$2:$E$379,5,FALSE),"")</f>
        <v>127.5</v>
      </c>
      <c r="F807" s="9">
        <f t="shared" si="49"/>
        <v>7.9045325692439938E-2</v>
      </c>
    </row>
    <row r="808" spans="1:6" x14ac:dyDescent="0.45">
      <c r="A808" s="90">
        <v>38749</v>
      </c>
      <c r="B808" s="91">
        <v>135732</v>
      </c>
      <c r="C808" s="89">
        <f t="shared" si="47"/>
        <v>2.2669374192356706E-3</v>
      </c>
      <c r="D808" s="9">
        <f t="shared" si="48"/>
        <v>2.028819916862723E-2</v>
      </c>
      <c r="E808" s="85">
        <f>IFERROR(VLOOKUP(A808,SPY!$A$2:$E$379,5,FALSE),"")</f>
        <v>128.229996</v>
      </c>
      <c r="F808" s="9">
        <f t="shared" si="49"/>
        <v>6.3002563118691013E-2</v>
      </c>
    </row>
    <row r="809" spans="1:6" x14ac:dyDescent="0.45">
      <c r="A809" s="90">
        <v>38777</v>
      </c>
      <c r="B809" s="91">
        <v>136041</v>
      </c>
      <c r="C809" s="89">
        <f t="shared" si="47"/>
        <v>2.276544956237192E-3</v>
      </c>
      <c r="D809" s="9">
        <f t="shared" si="48"/>
        <v>2.1681661835168287E-2</v>
      </c>
      <c r="E809" s="85">
        <f>IFERROR(VLOOKUP(A809,SPY!$A$2:$E$379,5,FALSE),"")</f>
        <v>129.83000200000001</v>
      </c>
      <c r="F809" s="9">
        <f t="shared" si="49"/>
        <v>0.10062735758415875</v>
      </c>
    </row>
    <row r="810" spans="1:6" x14ac:dyDescent="0.45">
      <c r="A810" s="90">
        <v>38808</v>
      </c>
      <c r="B810" s="91">
        <v>136210</v>
      </c>
      <c r="C810" s="89">
        <f t="shared" si="47"/>
        <v>1.2422725501870513E-3</v>
      </c>
      <c r="D810" s="9">
        <f t="shared" si="48"/>
        <v>2.0184997940306371E-2</v>
      </c>
      <c r="E810" s="85">
        <f>IFERROR(VLOOKUP(A810,SPY!$A$2:$E$379,5,FALSE),"")</f>
        <v>131.470001</v>
      </c>
      <c r="F810" s="9">
        <f t="shared" si="49"/>
        <v>0.13580994384449241</v>
      </c>
    </row>
    <row r="811" spans="1:6" x14ac:dyDescent="0.45">
      <c r="A811" s="90">
        <v>38838</v>
      </c>
      <c r="B811" s="91">
        <v>136247</v>
      </c>
      <c r="C811" s="89">
        <f t="shared" si="47"/>
        <v>2.7163938036856017E-4</v>
      </c>
      <c r="D811" s="9">
        <f t="shared" si="48"/>
        <v>1.9149206729150992E-2</v>
      </c>
      <c r="E811" s="85">
        <f>IFERROR(VLOOKUP(A811,SPY!$A$2:$E$379,5,FALSE),"")</f>
        <v>127.510002</v>
      </c>
      <c r="F811" s="9">
        <f t="shared" si="49"/>
        <v>6.7207890846805673E-2</v>
      </c>
    </row>
    <row r="812" spans="1:6" x14ac:dyDescent="0.45">
      <c r="A812" s="90">
        <v>38869</v>
      </c>
      <c r="B812" s="91">
        <v>136328</v>
      </c>
      <c r="C812" s="89">
        <f t="shared" si="47"/>
        <v>5.9450850293951696E-4</v>
      </c>
      <c r="D812" s="9">
        <f t="shared" si="48"/>
        <v>1.7836477799595407E-2</v>
      </c>
      <c r="E812" s="85">
        <f>IFERROR(VLOOKUP(A812,SPY!$A$2:$E$379,5,FALSE),"")</f>
        <v>127.279999</v>
      </c>
      <c r="F812" s="9">
        <f t="shared" si="49"/>
        <v>6.7964415170330472E-2</v>
      </c>
    </row>
    <row r="813" spans="1:6" x14ac:dyDescent="0.45">
      <c r="A813" s="90">
        <v>38899</v>
      </c>
      <c r="B813" s="91">
        <v>136522</v>
      </c>
      <c r="C813" s="89">
        <f t="shared" si="47"/>
        <v>1.4230385540754398E-3</v>
      </c>
      <c r="D813" s="9">
        <f t="shared" si="48"/>
        <v>1.6567756539610068E-2</v>
      </c>
      <c r="E813" s="85">
        <f>IFERROR(VLOOKUP(A813,SPY!$A$2:$E$379,5,FALSE),"")</f>
        <v>127.849998</v>
      </c>
      <c r="F813" s="9">
        <f t="shared" si="49"/>
        <v>3.3214805773635225E-2</v>
      </c>
    </row>
    <row r="814" spans="1:6" x14ac:dyDescent="0.45">
      <c r="A814" s="90">
        <v>38930</v>
      </c>
      <c r="B814" s="91">
        <v>136688</v>
      </c>
      <c r="C814" s="89">
        <f t="shared" si="47"/>
        <v>1.2159212434625921E-3</v>
      </c>
      <c r="D814" s="9">
        <f t="shared" si="48"/>
        <v>1.6305438863898347E-2</v>
      </c>
      <c r="E814" s="85">
        <f>IFERROR(VLOOKUP(A814,SPY!$A$2:$E$379,5,FALSE),"")</f>
        <v>130.63999899999999</v>
      </c>
      <c r="F814" s="9">
        <f t="shared" si="49"/>
        <v>6.5752952100620821E-2</v>
      </c>
    </row>
    <row r="815" spans="1:6" x14ac:dyDescent="0.45">
      <c r="A815" s="90">
        <v>38961</v>
      </c>
      <c r="B815" s="91">
        <v>136825</v>
      </c>
      <c r="C815" s="89">
        <f t="shared" si="47"/>
        <v>1.0022825705255922E-3</v>
      </c>
      <c r="D815" s="9">
        <f t="shared" si="48"/>
        <v>1.6893097092573806E-2</v>
      </c>
      <c r="E815" s="85">
        <f>IFERROR(VLOOKUP(A815,SPY!$A$2:$E$379,5,FALSE),"")</f>
        <v>133.58000200000001</v>
      </c>
      <c r="F815" s="9">
        <f t="shared" si="49"/>
        <v>8.5663206390903746E-2</v>
      </c>
    </row>
    <row r="816" spans="1:6" x14ac:dyDescent="0.45">
      <c r="A816" s="90">
        <v>38991</v>
      </c>
      <c r="B816" s="91">
        <v>136849</v>
      </c>
      <c r="C816" s="89">
        <f t="shared" si="47"/>
        <v>1.7540654120229426E-4</v>
      </c>
      <c r="D816" s="9">
        <f t="shared" si="48"/>
        <v>1.636142180235578E-2</v>
      </c>
      <c r="E816" s="85">
        <f>IFERROR(VLOOKUP(A816,SPY!$A$2:$E$379,5,FALSE),"")</f>
        <v>137.78999300000001</v>
      </c>
      <c r="F816" s="9">
        <f t="shared" si="49"/>
        <v>0.14700737901458538</v>
      </c>
    </row>
    <row r="817" spans="1:6" x14ac:dyDescent="0.45">
      <c r="A817" s="90">
        <v>39022</v>
      </c>
      <c r="B817" s="91">
        <v>137068</v>
      </c>
      <c r="C817" s="89">
        <f t="shared" si="47"/>
        <v>1.6003039846839151E-3</v>
      </c>
      <c r="D817" s="9">
        <f t="shared" si="48"/>
        <v>1.5310997696313278E-2</v>
      </c>
      <c r="E817" s="85">
        <f>IFERROR(VLOOKUP(A817,SPY!$A$2:$E$379,5,FALSE),"")</f>
        <v>140.529999</v>
      </c>
      <c r="F817" s="9">
        <f t="shared" si="49"/>
        <v>0.12056450456695633</v>
      </c>
    </row>
    <row r="818" spans="1:6" x14ac:dyDescent="0.45">
      <c r="A818" s="90">
        <v>39052</v>
      </c>
      <c r="B818" s="91">
        <v>137251</v>
      </c>
      <c r="C818" s="89">
        <f t="shared" si="47"/>
        <v>1.3351037441269309E-3</v>
      </c>
      <c r="D818" s="9">
        <f t="shared" si="48"/>
        <v>1.5470553418171162E-2</v>
      </c>
      <c r="E818" s="85">
        <f>IFERROR(VLOOKUP(A818,SPY!$A$2:$E$379,5,FALSE),"")</f>
        <v>141.61999499999999</v>
      </c>
      <c r="F818" s="9">
        <f t="shared" si="49"/>
        <v>0.13741862280268857</v>
      </c>
    </row>
    <row r="819" spans="1:6" x14ac:dyDescent="0.45">
      <c r="A819" s="90">
        <v>39083</v>
      </c>
      <c r="B819" s="91">
        <v>137475</v>
      </c>
      <c r="C819" s="89">
        <f t="shared" si="47"/>
        <v>1.6320463967476329E-3</v>
      </c>
      <c r="D819" s="9">
        <f t="shared" si="48"/>
        <v>1.5137529998153987E-2</v>
      </c>
      <c r="E819" s="85">
        <f>IFERROR(VLOOKUP(A819,SPY!$A$2:$E$379,5,FALSE),"")</f>
        <v>143.75</v>
      </c>
      <c r="F819" s="9">
        <f t="shared" si="49"/>
        <v>0.12745098039215685</v>
      </c>
    </row>
    <row r="820" spans="1:6" x14ac:dyDescent="0.45">
      <c r="A820" s="90">
        <v>39114</v>
      </c>
      <c r="B820" s="91">
        <v>137556</v>
      </c>
      <c r="C820" s="89">
        <f t="shared" si="47"/>
        <v>5.891980360066551E-4</v>
      </c>
      <c r="D820" s="9">
        <f t="shared" si="48"/>
        <v>1.3438245955264883E-2</v>
      </c>
      <c r="E820" s="85">
        <f>IFERROR(VLOOKUP(A820,SPY!$A$2:$E$379,5,FALSE),"")</f>
        <v>140.929993</v>
      </c>
      <c r="F820" s="9">
        <f t="shared" si="49"/>
        <v>9.904076578151022E-2</v>
      </c>
    </row>
    <row r="821" spans="1:6" x14ac:dyDescent="0.45">
      <c r="A821" s="90">
        <v>39142</v>
      </c>
      <c r="B821" s="91">
        <v>137782</v>
      </c>
      <c r="C821" s="89">
        <f t="shared" si="47"/>
        <v>1.6429672278925889E-3</v>
      </c>
      <c r="D821" s="9">
        <f t="shared" si="48"/>
        <v>1.2797612484471532E-2</v>
      </c>
      <c r="E821" s="85">
        <f>IFERROR(VLOOKUP(A821,SPY!$A$2:$E$379,5,FALSE),"")</f>
        <v>142</v>
      </c>
      <c r="F821" s="9">
        <f t="shared" si="49"/>
        <v>9.3737948182423869E-2</v>
      </c>
    </row>
    <row r="822" spans="1:6" x14ac:dyDescent="0.45">
      <c r="A822" s="90">
        <v>39173</v>
      </c>
      <c r="B822" s="91">
        <v>137842</v>
      </c>
      <c r="C822" s="89">
        <f t="shared" si="47"/>
        <v>4.3547052590331425E-4</v>
      </c>
      <c r="D822" s="9">
        <f t="shared" si="48"/>
        <v>1.1981499155715447E-2</v>
      </c>
      <c r="E822" s="85">
        <f>IFERROR(VLOOKUP(A822,SPY!$A$2:$E$379,5,FALSE),"")</f>
        <v>148.28999300000001</v>
      </c>
      <c r="F822" s="9">
        <f t="shared" si="49"/>
        <v>0.12793787078468211</v>
      </c>
    </row>
    <row r="823" spans="1:6" x14ac:dyDescent="0.45">
      <c r="A823" s="90">
        <v>39203</v>
      </c>
      <c r="B823" s="91">
        <v>137993</v>
      </c>
      <c r="C823" s="89">
        <f t="shared" si="47"/>
        <v>1.0954571175694205E-3</v>
      </c>
      <c r="D823" s="9">
        <f t="shared" si="48"/>
        <v>1.2814961063362773E-2</v>
      </c>
      <c r="E823" s="85">
        <f>IFERROR(VLOOKUP(A823,SPY!$A$2:$E$379,5,FALSE),"")</f>
        <v>153.320007</v>
      </c>
      <c r="F823" s="9">
        <f t="shared" si="49"/>
        <v>0.20241553286149272</v>
      </c>
    </row>
    <row r="824" spans="1:6" x14ac:dyDescent="0.45">
      <c r="A824" s="90">
        <v>39234</v>
      </c>
      <c r="B824" s="91">
        <v>138072</v>
      </c>
      <c r="C824" s="89">
        <f t="shared" si="47"/>
        <v>5.7249280760607313E-4</v>
      </c>
      <c r="D824" s="9">
        <f t="shared" si="48"/>
        <v>1.2792676486121701E-2</v>
      </c>
      <c r="E824" s="85">
        <f>IFERROR(VLOOKUP(A824,SPY!$A$2:$E$379,5,FALSE),"")</f>
        <v>150.429993</v>
      </c>
      <c r="F824" s="9">
        <f t="shared" si="49"/>
        <v>0.18188241814803896</v>
      </c>
    </row>
    <row r="825" spans="1:6" x14ac:dyDescent="0.45">
      <c r="A825" s="90">
        <v>39264</v>
      </c>
      <c r="B825" s="91">
        <v>138042</v>
      </c>
      <c r="C825" s="89">
        <f t="shared" si="47"/>
        <v>-2.1727794194337235E-4</v>
      </c>
      <c r="D825" s="9">
        <f t="shared" si="48"/>
        <v>1.113373668712736E-2</v>
      </c>
      <c r="E825" s="85">
        <f>IFERROR(VLOOKUP(A825,SPY!$A$2:$E$379,5,FALSE),"")</f>
        <v>145.720001</v>
      </c>
      <c r="F825" s="9">
        <f t="shared" si="49"/>
        <v>0.13977319733708549</v>
      </c>
    </row>
    <row r="826" spans="1:6" x14ac:dyDescent="0.45">
      <c r="A826" s="90">
        <v>39295</v>
      </c>
      <c r="B826" s="91">
        <v>138017</v>
      </c>
      <c r="C826" s="89">
        <f t="shared" si="47"/>
        <v>-1.8110430158935209E-4</v>
      </c>
      <c r="D826" s="9">
        <f t="shared" si="48"/>
        <v>9.7228725272151539E-3</v>
      </c>
      <c r="E826" s="85">
        <f>IFERROR(VLOOKUP(A826,SPY!$A$2:$E$379,5,FALSE),"")</f>
        <v>147.58999600000001</v>
      </c>
      <c r="F826" s="9">
        <f t="shared" si="49"/>
        <v>0.12974584453265359</v>
      </c>
    </row>
    <row r="827" spans="1:6" x14ac:dyDescent="0.45">
      <c r="A827" s="90">
        <v>39326</v>
      </c>
      <c r="B827" s="91">
        <v>138103</v>
      </c>
      <c r="C827" s="89">
        <f t="shared" si="47"/>
        <v>6.2311164566675181E-4</v>
      </c>
      <c r="D827" s="9">
        <f t="shared" si="48"/>
        <v>9.3403983190205597E-3</v>
      </c>
      <c r="E827" s="85">
        <f>IFERROR(VLOOKUP(A827,SPY!$A$2:$E$379,5,FALSE),"")</f>
        <v>152.58000200000001</v>
      </c>
      <c r="F827" s="9">
        <f t="shared" si="49"/>
        <v>0.14223685967604638</v>
      </c>
    </row>
    <row r="828" spans="1:6" x14ac:dyDescent="0.45">
      <c r="A828" s="90">
        <v>39356</v>
      </c>
      <c r="B828" s="91">
        <v>138175</v>
      </c>
      <c r="C828" s="89">
        <f t="shared" si="47"/>
        <v>5.2135000687902888E-4</v>
      </c>
      <c r="D828" s="9">
        <f t="shared" si="48"/>
        <v>9.6895117976747436E-3</v>
      </c>
      <c r="E828" s="85">
        <f>IFERROR(VLOOKUP(A828,SPY!$A$2:$E$379,5,FALSE),"")</f>
        <v>154.64999399999999</v>
      </c>
      <c r="F828" s="9">
        <f t="shared" si="49"/>
        <v>0.12236012668931617</v>
      </c>
    </row>
    <row r="829" spans="1:6" x14ac:dyDescent="0.45">
      <c r="A829" s="90">
        <v>39387</v>
      </c>
      <c r="B829" s="91">
        <v>138291</v>
      </c>
      <c r="C829" s="89">
        <f t="shared" si="47"/>
        <v>8.3951510765323256E-4</v>
      </c>
      <c r="D829" s="9">
        <f t="shared" si="48"/>
        <v>8.9225785741384733E-3</v>
      </c>
      <c r="E829" s="85">
        <f>IFERROR(VLOOKUP(A829,SPY!$A$2:$E$379,5,FALSE),"")</f>
        <v>148.66000399999999</v>
      </c>
      <c r="F829" s="9">
        <f t="shared" si="49"/>
        <v>5.7852451845530783E-2</v>
      </c>
    </row>
    <row r="830" spans="1:6" x14ac:dyDescent="0.45">
      <c r="A830" s="90">
        <v>39417</v>
      </c>
      <c r="B830" s="91">
        <v>138396</v>
      </c>
      <c r="C830" s="89">
        <f t="shared" si="47"/>
        <v>7.5926849903473759E-4</v>
      </c>
      <c r="D830" s="9">
        <f t="shared" si="48"/>
        <v>8.3423800190891573E-3</v>
      </c>
      <c r="E830" s="85">
        <f>IFERROR(VLOOKUP(A830,SPY!$A$2:$E$379,5,FALSE),"")</f>
        <v>146.21000699999999</v>
      </c>
      <c r="F830" s="9">
        <f t="shared" si="49"/>
        <v>3.241076233620821E-2</v>
      </c>
    </row>
    <row r="831" spans="1:6" x14ac:dyDescent="0.45">
      <c r="A831" s="90">
        <v>39448</v>
      </c>
      <c r="B831" s="91">
        <v>138397</v>
      </c>
      <c r="C831" s="89">
        <f t="shared" si="47"/>
        <v>7.2256423595540298E-6</v>
      </c>
      <c r="D831" s="9">
        <f t="shared" si="48"/>
        <v>6.7066739407164455E-3</v>
      </c>
      <c r="E831" s="85">
        <f>IFERROR(VLOOKUP(A831,SPY!$A$2:$E$379,5,FALSE),"")</f>
        <v>137.36999499999999</v>
      </c>
      <c r="F831" s="9">
        <f t="shared" si="49"/>
        <v>-4.438264347826093E-2</v>
      </c>
    </row>
    <row r="832" spans="1:6" x14ac:dyDescent="0.45">
      <c r="A832" s="90">
        <v>39479</v>
      </c>
      <c r="B832" s="91">
        <v>138326</v>
      </c>
      <c r="C832" s="89">
        <f t="shared" si="47"/>
        <v>-5.1301690065541639E-4</v>
      </c>
      <c r="D832" s="9">
        <f t="shared" si="48"/>
        <v>5.5977202012271743E-3</v>
      </c>
      <c r="E832" s="85">
        <f>IFERROR(VLOOKUP(A832,SPY!$A$2:$E$379,5,FALSE),"")</f>
        <v>133.820007</v>
      </c>
      <c r="F832" s="9">
        <f t="shared" si="49"/>
        <v>-5.0450481467064212E-2</v>
      </c>
    </row>
    <row r="833" spans="1:6" x14ac:dyDescent="0.45">
      <c r="A833" s="90">
        <v>39508</v>
      </c>
      <c r="B833" s="91">
        <v>138256</v>
      </c>
      <c r="C833" s="89">
        <f t="shared" si="47"/>
        <v>-5.0605092318145584E-4</v>
      </c>
      <c r="D833" s="9">
        <f t="shared" si="48"/>
        <v>3.4402171546354943E-3</v>
      </c>
      <c r="E833" s="85">
        <f>IFERROR(VLOOKUP(A833,SPY!$A$2:$E$379,5,FALSE),"")</f>
        <v>131.970001</v>
      </c>
      <c r="F833" s="9">
        <f t="shared" si="49"/>
        <v>-7.0633795774647901E-2</v>
      </c>
    </row>
    <row r="834" spans="1:6" x14ac:dyDescent="0.45">
      <c r="A834" s="90">
        <v>39539</v>
      </c>
      <c r="B834" s="91">
        <v>138037</v>
      </c>
      <c r="C834" s="89">
        <f t="shared" si="47"/>
        <v>-1.5840180534660853E-3</v>
      </c>
      <c r="D834" s="9">
        <f t="shared" si="48"/>
        <v>1.4146631650731045E-3</v>
      </c>
      <c r="E834" s="85">
        <f>IFERROR(VLOOKUP(A834,SPY!$A$2:$E$379,5,FALSE),"")</f>
        <v>138.259995</v>
      </c>
      <c r="F834" s="9">
        <f t="shared" si="49"/>
        <v>-6.7637726572689294E-2</v>
      </c>
    </row>
    <row r="835" spans="1:6" x14ac:dyDescent="0.45">
      <c r="A835" s="90">
        <v>39569</v>
      </c>
      <c r="B835" s="91">
        <v>137847</v>
      </c>
      <c r="C835" s="89">
        <f t="shared" si="47"/>
        <v>-1.376442548012502E-3</v>
      </c>
      <c r="D835" s="9">
        <f t="shared" si="48"/>
        <v>-1.0580246824114514E-3</v>
      </c>
      <c r="E835" s="85">
        <f>IFERROR(VLOOKUP(A835,SPY!$A$2:$E$379,5,FALSE),"")</f>
        <v>140.35000600000001</v>
      </c>
      <c r="F835" s="9">
        <f t="shared" si="49"/>
        <v>-8.4594315208973314E-2</v>
      </c>
    </row>
    <row r="836" spans="1:6" x14ac:dyDescent="0.45">
      <c r="A836" s="90">
        <v>39600</v>
      </c>
      <c r="B836" s="91">
        <v>137689</v>
      </c>
      <c r="C836" s="89">
        <f t="shared" si="47"/>
        <v>-1.1461983213272298E-3</v>
      </c>
      <c r="D836" s="9">
        <f t="shared" si="48"/>
        <v>-2.7739150588098616E-3</v>
      </c>
      <c r="E836" s="85">
        <f>IFERROR(VLOOKUP(A836,SPY!$A$2:$E$379,5,FALSE),"")</f>
        <v>127.980003</v>
      </c>
      <c r="F836" s="9">
        <f t="shared" si="49"/>
        <v>-0.14923878910238331</v>
      </c>
    </row>
    <row r="837" spans="1:6" x14ac:dyDescent="0.45">
      <c r="A837" s="90">
        <v>39630</v>
      </c>
      <c r="B837" s="91">
        <v>137492</v>
      </c>
      <c r="C837" s="89">
        <f t="shared" ref="C837:C900" si="50">B837/B836-1</f>
        <v>-1.4307606272105922E-3</v>
      </c>
      <c r="D837" s="9">
        <f t="shared" si="48"/>
        <v>-3.9842946349661901E-3</v>
      </c>
      <c r="E837" s="85">
        <f>IFERROR(VLOOKUP(A837,SPY!$A$2:$E$379,5,FALSE),"")</f>
        <v>126.83000199999999</v>
      </c>
      <c r="F837" s="9">
        <f t="shared" si="49"/>
        <v>-0.12963216353532692</v>
      </c>
    </row>
    <row r="838" spans="1:6" x14ac:dyDescent="0.45">
      <c r="A838" s="90">
        <v>39661</v>
      </c>
      <c r="B838" s="91">
        <v>137209</v>
      </c>
      <c r="C838" s="89">
        <f t="shared" si="50"/>
        <v>-2.0583015739097377E-3</v>
      </c>
      <c r="D838" s="9">
        <f t="shared" si="48"/>
        <v>-5.8543512755675486E-3</v>
      </c>
      <c r="E838" s="85">
        <f>IFERROR(VLOOKUP(A838,SPY!$A$2:$E$379,5,FALSE),"")</f>
        <v>128.78999300000001</v>
      </c>
      <c r="F838" s="9">
        <f t="shared" si="49"/>
        <v>-0.12737992756636429</v>
      </c>
    </row>
    <row r="839" spans="1:6" x14ac:dyDescent="0.45">
      <c r="A839" s="90">
        <v>39692</v>
      </c>
      <c r="B839" s="91">
        <v>136759</v>
      </c>
      <c r="C839" s="89">
        <f t="shared" si="50"/>
        <v>-3.2796682433368085E-3</v>
      </c>
      <c r="D839" s="9">
        <f t="shared" si="48"/>
        <v>-9.7318667950732074E-3</v>
      </c>
      <c r="E839" s="85">
        <f>IFERROR(VLOOKUP(A839,SPY!$A$2:$E$379,5,FALSE),"")</f>
        <v>115.989998</v>
      </c>
      <c r="F839" s="9">
        <f t="shared" si="49"/>
        <v>-0.23980864805598845</v>
      </c>
    </row>
    <row r="840" spans="1:6" x14ac:dyDescent="0.45">
      <c r="A840" s="90">
        <v>39722</v>
      </c>
      <c r="B840" s="91">
        <v>136294</v>
      </c>
      <c r="C840" s="89">
        <f t="shared" si="50"/>
        <v>-3.4001418553806229E-3</v>
      </c>
      <c r="D840" s="9">
        <f t="shared" si="48"/>
        <v>-1.3613171702551163E-2</v>
      </c>
      <c r="E840" s="85">
        <f>IFERROR(VLOOKUP(A840,SPY!$A$2:$E$379,5,FALSE),"")</f>
        <v>96.830001999999993</v>
      </c>
      <c r="F840" s="9">
        <f t="shared" si="49"/>
        <v>-0.37387645808767378</v>
      </c>
    </row>
    <row r="841" spans="1:6" x14ac:dyDescent="0.45">
      <c r="A841" s="90">
        <v>39753</v>
      </c>
      <c r="B841" s="91">
        <v>135546</v>
      </c>
      <c r="C841" s="89">
        <f t="shared" si="50"/>
        <v>-5.4881359414207243E-3</v>
      </c>
      <c r="D841" s="9">
        <f t="shared" si="48"/>
        <v>-1.9849447903334316E-2</v>
      </c>
      <c r="E841" s="85">
        <f>IFERROR(VLOOKUP(A841,SPY!$A$2:$E$379,5,FALSE),"")</f>
        <v>90.089995999999999</v>
      </c>
      <c r="F841" s="9">
        <f t="shared" si="49"/>
        <v>-0.39398632062461125</v>
      </c>
    </row>
    <row r="842" spans="1:6" x14ac:dyDescent="0.45">
      <c r="A842" s="90">
        <v>39783</v>
      </c>
      <c r="B842" s="91">
        <v>134848</v>
      </c>
      <c r="C842" s="89">
        <f t="shared" si="50"/>
        <v>-5.1495433284641789E-3</v>
      </c>
      <c r="D842" s="9">
        <f t="shared" si="48"/>
        <v>-2.5636579091881218E-2</v>
      </c>
      <c r="E842" s="85">
        <f>IFERROR(VLOOKUP(A842,SPY!$A$2:$E$379,5,FALSE),"")</f>
        <v>90.239998</v>
      </c>
      <c r="F842" s="9">
        <f t="shared" si="49"/>
        <v>-0.38280559688366611</v>
      </c>
    </row>
    <row r="843" spans="1:6" x14ac:dyDescent="0.45">
      <c r="A843" s="90">
        <v>39814</v>
      </c>
      <c r="B843" s="91">
        <v>134066</v>
      </c>
      <c r="C843" s="89">
        <f t="shared" si="50"/>
        <v>-5.7991219743711575E-3</v>
      </c>
      <c r="D843" s="9">
        <f t="shared" si="48"/>
        <v>-3.1294030939977069E-2</v>
      </c>
      <c r="E843" s="85">
        <f>IFERROR(VLOOKUP(A843,SPY!$A$2:$E$379,5,FALSE),"")</f>
        <v>82.830001999999993</v>
      </c>
      <c r="F843" s="9">
        <f t="shared" si="49"/>
        <v>-0.39702988269017558</v>
      </c>
    </row>
    <row r="844" spans="1:6" x14ac:dyDescent="0.45">
      <c r="A844" s="90">
        <v>39845</v>
      </c>
      <c r="B844" s="91">
        <v>133314</v>
      </c>
      <c r="C844" s="89">
        <f t="shared" si="50"/>
        <v>-5.6091775692569401E-3</v>
      </c>
      <c r="D844" s="9">
        <f t="shared" si="48"/>
        <v>-3.6233246099793281E-2</v>
      </c>
      <c r="E844" s="85">
        <f>IFERROR(VLOOKUP(A844,SPY!$A$2:$E$379,5,FALSE),"")</f>
        <v>73.930000000000007</v>
      </c>
      <c r="F844" s="9">
        <f t="shared" si="49"/>
        <v>-0.44754150251987357</v>
      </c>
    </row>
    <row r="845" spans="1:6" x14ac:dyDescent="0.45">
      <c r="A845" s="90">
        <v>39873</v>
      </c>
      <c r="B845" s="91">
        <v>132494</v>
      </c>
      <c r="C845" s="89">
        <f t="shared" si="50"/>
        <v>-6.1508918793224954E-3</v>
      </c>
      <c r="D845" s="9">
        <f t="shared" si="48"/>
        <v>-4.1676310612197676E-2</v>
      </c>
      <c r="E845" s="85">
        <f>IFERROR(VLOOKUP(A845,SPY!$A$2:$E$379,5,FALSE),"")</f>
        <v>79.519997000000004</v>
      </c>
      <c r="F845" s="9">
        <f t="shared" si="49"/>
        <v>-0.39743883914951239</v>
      </c>
    </row>
    <row r="846" spans="1:6" x14ac:dyDescent="0.45">
      <c r="A846" s="90">
        <v>39904</v>
      </c>
      <c r="B846" s="91">
        <v>131825</v>
      </c>
      <c r="C846" s="89">
        <f t="shared" si="50"/>
        <v>-5.0492852506528463E-3</v>
      </c>
      <c r="D846" s="9">
        <f t="shared" si="48"/>
        <v>-4.5002426885545233E-2</v>
      </c>
      <c r="E846" s="85">
        <f>IFERROR(VLOOKUP(A846,SPY!$A$2:$E$379,5,FALSE),"")</f>
        <v>87.419998000000007</v>
      </c>
      <c r="F846" s="9">
        <f t="shared" si="49"/>
        <v>-0.36771299608393593</v>
      </c>
    </row>
    <row r="847" spans="1:6" x14ac:dyDescent="0.45">
      <c r="A847" s="90">
        <v>39934</v>
      </c>
      <c r="B847" s="91">
        <v>131470</v>
      </c>
      <c r="C847" s="89">
        <f t="shared" si="50"/>
        <v>-2.6929641570263563E-3</v>
      </c>
      <c r="D847" s="9">
        <f t="shared" si="48"/>
        <v>-4.6261434779139243E-2</v>
      </c>
      <c r="E847" s="85">
        <f>IFERROR(VLOOKUP(A847,SPY!$A$2:$E$379,5,FALSE),"")</f>
        <v>92.529999000000004</v>
      </c>
      <c r="F847" s="9">
        <f t="shared" si="49"/>
        <v>-0.34071966480713933</v>
      </c>
    </row>
    <row r="848" spans="1:6" x14ac:dyDescent="0.45">
      <c r="A848" s="90">
        <v>39965</v>
      </c>
      <c r="B848" s="91">
        <v>131003</v>
      </c>
      <c r="C848" s="89">
        <f t="shared" si="50"/>
        <v>-3.5521411728911545E-3</v>
      </c>
      <c r="D848" s="9">
        <f t="shared" ref="D848:D911" si="51">B848/B836-1</f>
        <v>-4.8558708393553585E-2</v>
      </c>
      <c r="E848" s="85">
        <f>IFERROR(VLOOKUP(A848,SPY!$A$2:$E$379,5,FALSE),"")</f>
        <v>91.949996999999996</v>
      </c>
      <c r="F848" s="9">
        <f t="shared" si="49"/>
        <v>-0.28152840408981705</v>
      </c>
    </row>
    <row r="849" spans="1:6" x14ac:dyDescent="0.45">
      <c r="A849" s="90">
        <v>39995</v>
      </c>
      <c r="B849" s="91">
        <v>130661</v>
      </c>
      <c r="C849" s="89">
        <f t="shared" si="50"/>
        <v>-2.6106272375441275E-3</v>
      </c>
      <c r="D849" s="9">
        <f t="shared" si="51"/>
        <v>-4.9682890640910027E-2</v>
      </c>
      <c r="E849" s="85">
        <f>IFERROR(VLOOKUP(A849,SPY!$A$2:$E$379,5,FALSE),"")</f>
        <v>98.809997999999993</v>
      </c>
      <c r="F849" s="9">
        <f t="shared" si="49"/>
        <v>-0.22092567656034567</v>
      </c>
    </row>
    <row r="850" spans="1:6" x14ac:dyDescent="0.45">
      <c r="A850" s="90">
        <v>40026</v>
      </c>
      <c r="B850" s="91">
        <v>130480</v>
      </c>
      <c r="C850" s="89">
        <f t="shared" si="50"/>
        <v>-1.3852641568639079E-3</v>
      </c>
      <c r="D850" s="9">
        <f t="shared" si="51"/>
        <v>-4.9041972465363015E-2</v>
      </c>
      <c r="E850" s="85">
        <f>IFERROR(VLOOKUP(A850,SPY!$A$2:$E$379,5,FALSE),"")</f>
        <v>102.459999</v>
      </c>
      <c r="F850" s="9">
        <f t="shared" si="49"/>
        <v>-0.20444130313758158</v>
      </c>
    </row>
    <row r="851" spans="1:6" x14ac:dyDescent="0.45">
      <c r="A851" s="90">
        <v>40057</v>
      </c>
      <c r="B851" s="91">
        <v>130241</v>
      </c>
      <c r="C851" s="89">
        <f t="shared" si="50"/>
        <v>-1.8316983445738622E-3</v>
      </c>
      <c r="D851" s="9">
        <f t="shared" si="51"/>
        <v>-4.7660483039507429E-2</v>
      </c>
      <c r="E851" s="85">
        <f>IFERROR(VLOOKUP(A851,SPY!$A$2:$E$379,5,FALSE),"")</f>
        <v>105.589996</v>
      </c>
      <c r="F851" s="9">
        <f t="shared" si="49"/>
        <v>-8.9662920763219578E-2</v>
      </c>
    </row>
    <row r="852" spans="1:6" x14ac:dyDescent="0.45">
      <c r="A852" s="90">
        <v>40087</v>
      </c>
      <c r="B852" s="91">
        <v>130061</v>
      </c>
      <c r="C852" s="89">
        <f t="shared" si="50"/>
        <v>-1.3820532704754696E-3</v>
      </c>
      <c r="D852" s="9">
        <f t="shared" si="51"/>
        <v>-4.57320204851277E-2</v>
      </c>
      <c r="E852" s="85">
        <f>IFERROR(VLOOKUP(A852,SPY!$A$2:$E$379,5,FALSE),"")</f>
        <v>103.55999799999999</v>
      </c>
      <c r="F852" s="9">
        <f t="shared" ref="F852:F915" si="52">IFERROR(E852/E840-1,"")</f>
        <v>6.9503210378948355E-2</v>
      </c>
    </row>
    <row r="853" spans="1:6" x14ac:dyDescent="0.45">
      <c r="A853" s="90">
        <v>40118</v>
      </c>
      <c r="B853" s="91">
        <v>130059</v>
      </c>
      <c r="C853" s="89">
        <f t="shared" si="50"/>
        <v>-1.5377399835481143E-5</v>
      </c>
      <c r="D853" s="9">
        <f t="shared" si="51"/>
        <v>-4.048072241157985E-2</v>
      </c>
      <c r="E853" s="85">
        <f>IFERROR(VLOOKUP(A853,SPY!$A$2:$E$379,5,FALSE),"")</f>
        <v>109.94000200000001</v>
      </c>
      <c r="F853" s="9">
        <f t="shared" si="52"/>
        <v>0.22033529671818397</v>
      </c>
    </row>
    <row r="854" spans="1:6" x14ac:dyDescent="0.45">
      <c r="A854" s="90">
        <v>40148</v>
      </c>
      <c r="B854" s="91">
        <v>129807</v>
      </c>
      <c r="C854" s="89">
        <f t="shared" si="50"/>
        <v>-1.9375821742440014E-3</v>
      </c>
      <c r="D854" s="9">
        <f t="shared" si="51"/>
        <v>-3.738283103939255E-2</v>
      </c>
      <c r="E854" s="85">
        <f>IFERROR(VLOOKUP(A854,SPY!$A$2:$E$379,5,FALSE),"")</f>
        <v>111.44000200000001</v>
      </c>
      <c r="F854" s="9">
        <f t="shared" si="52"/>
        <v>0.23492912754718809</v>
      </c>
    </row>
    <row r="855" spans="1:6" x14ac:dyDescent="0.45">
      <c r="A855" s="90">
        <v>40179</v>
      </c>
      <c r="B855" s="91">
        <v>129795</v>
      </c>
      <c r="C855" s="89">
        <f t="shared" si="50"/>
        <v>-9.2444937484059686E-5</v>
      </c>
      <c r="D855" s="9">
        <f t="shared" si="51"/>
        <v>-3.1857443348798364E-2</v>
      </c>
      <c r="E855" s="85">
        <f>IFERROR(VLOOKUP(A855,SPY!$A$2:$E$379,5,FALSE),"")</f>
        <v>107.389999</v>
      </c>
      <c r="F855" s="9">
        <f t="shared" si="52"/>
        <v>0.29651088261473202</v>
      </c>
    </row>
    <row r="856" spans="1:6" x14ac:dyDescent="0.45">
      <c r="A856" s="90">
        <v>40210</v>
      </c>
      <c r="B856" s="91">
        <v>129702</v>
      </c>
      <c r="C856" s="89">
        <f t="shared" si="50"/>
        <v>-7.1651450364040858E-4</v>
      </c>
      <c r="D856" s="9">
        <f t="shared" si="51"/>
        <v>-2.7093928619649876E-2</v>
      </c>
      <c r="E856" s="85">
        <f>IFERROR(VLOOKUP(A856,SPY!$A$2:$E$379,5,FALSE),"")</f>
        <v>110.739998</v>
      </c>
      <c r="F856" s="9">
        <f t="shared" si="52"/>
        <v>0.49790339510347614</v>
      </c>
    </row>
    <row r="857" spans="1:6" x14ac:dyDescent="0.45">
      <c r="A857" s="90">
        <v>40238</v>
      </c>
      <c r="B857" s="91">
        <v>129865</v>
      </c>
      <c r="C857" s="89">
        <f t="shared" si="50"/>
        <v>1.2567269587206997E-3</v>
      </c>
      <c r="D857" s="9">
        <f t="shared" si="51"/>
        <v>-1.984240795809622E-2</v>
      </c>
      <c r="E857" s="85">
        <f>IFERROR(VLOOKUP(A857,SPY!$A$2:$E$379,5,FALSE),"")</f>
        <v>117</v>
      </c>
      <c r="F857" s="9">
        <f t="shared" si="52"/>
        <v>0.47132802331468904</v>
      </c>
    </row>
    <row r="858" spans="1:6" x14ac:dyDescent="0.45">
      <c r="A858" s="90">
        <v>40269</v>
      </c>
      <c r="B858" s="91">
        <v>130115</v>
      </c>
      <c r="C858" s="89">
        <f t="shared" si="50"/>
        <v>1.925076040503626E-3</v>
      </c>
      <c r="D858" s="9">
        <f t="shared" si="51"/>
        <v>-1.2971742840887535E-2</v>
      </c>
      <c r="E858" s="85">
        <f>IFERROR(VLOOKUP(A858,SPY!$A$2:$E$379,5,FALSE),"")</f>
        <v>118.80999799999999</v>
      </c>
      <c r="F858" s="9">
        <f t="shared" si="52"/>
        <v>0.35907115898126629</v>
      </c>
    </row>
    <row r="859" spans="1:6" x14ac:dyDescent="0.45">
      <c r="A859" s="90">
        <v>40299</v>
      </c>
      <c r="B859" s="91">
        <v>130645</v>
      </c>
      <c r="C859" s="89">
        <f t="shared" si="50"/>
        <v>4.0733197556008793E-3</v>
      </c>
      <c r="D859" s="9">
        <f t="shared" si="51"/>
        <v>-6.2751958621738435E-3</v>
      </c>
      <c r="E859" s="85">
        <f>IFERROR(VLOOKUP(A859,SPY!$A$2:$E$379,5,FALSE),"")</f>
        <v>109.370003</v>
      </c>
      <c r="F859" s="9">
        <f t="shared" si="52"/>
        <v>0.18199507383545943</v>
      </c>
    </row>
    <row r="860" spans="1:6" x14ac:dyDescent="0.45">
      <c r="A860" s="90">
        <v>40330</v>
      </c>
      <c r="B860" s="91">
        <v>130501</v>
      </c>
      <c r="C860" s="89">
        <f t="shared" si="50"/>
        <v>-1.1022235829920568E-3</v>
      </c>
      <c r="D860" s="9">
        <f t="shared" si="51"/>
        <v>-3.8319733135881995E-3</v>
      </c>
      <c r="E860" s="85">
        <f>IFERROR(VLOOKUP(A860,SPY!$A$2:$E$379,5,FALSE),"")</f>
        <v>103.220001</v>
      </c>
      <c r="F860" s="9">
        <f t="shared" si="52"/>
        <v>0.12256665979010317</v>
      </c>
    </row>
    <row r="861" spans="1:6" x14ac:dyDescent="0.45">
      <c r="A861" s="90">
        <v>40360</v>
      </c>
      <c r="B861" s="91">
        <v>130420</v>
      </c>
      <c r="C861" s="89">
        <f t="shared" si="50"/>
        <v>-6.2068489896627277E-4</v>
      </c>
      <c r="D861" s="9">
        <f t="shared" si="51"/>
        <v>-1.8444677447746471E-3</v>
      </c>
      <c r="E861" s="85">
        <f>IFERROR(VLOOKUP(A861,SPY!$A$2:$E$379,5,FALSE),"")</f>
        <v>110.269997</v>
      </c>
      <c r="F861" s="9">
        <f t="shared" si="52"/>
        <v>0.11598015617812285</v>
      </c>
    </row>
    <row r="862" spans="1:6" x14ac:dyDescent="0.45">
      <c r="A862" s="90">
        <v>40391</v>
      </c>
      <c r="B862" s="91">
        <v>130423</v>
      </c>
      <c r="C862" s="89">
        <f t="shared" si="50"/>
        <v>2.3002606962085892E-5</v>
      </c>
      <c r="D862" s="9">
        <f t="shared" si="51"/>
        <v>-4.3684855916614751E-4</v>
      </c>
      <c r="E862" s="85">
        <f>IFERROR(VLOOKUP(A862,SPY!$A$2:$E$379,5,FALSE),"")</f>
        <v>105.30999799999999</v>
      </c>
      <c r="F862" s="9">
        <f t="shared" si="52"/>
        <v>2.781572348053607E-2</v>
      </c>
    </row>
    <row r="863" spans="1:6" x14ac:dyDescent="0.45">
      <c r="A863" s="90">
        <v>40422</v>
      </c>
      <c r="B863" s="91">
        <v>130340</v>
      </c>
      <c r="C863" s="89">
        <f t="shared" si="50"/>
        <v>-6.3639082063748909E-4</v>
      </c>
      <c r="D863" s="9">
        <f t="shared" si="51"/>
        <v>7.6012929876156932E-4</v>
      </c>
      <c r="E863" s="85">
        <f>IFERROR(VLOOKUP(A863,SPY!$A$2:$E$379,5,FALSE),"")</f>
        <v>114.129997</v>
      </c>
      <c r="F863" s="9">
        <f t="shared" si="52"/>
        <v>8.0878883639696308E-2</v>
      </c>
    </row>
    <row r="864" spans="1:6" x14ac:dyDescent="0.45">
      <c r="A864" s="90">
        <v>40452</v>
      </c>
      <c r="B864" s="91">
        <v>130620</v>
      </c>
      <c r="C864" s="89">
        <f t="shared" si="50"/>
        <v>2.1482277121374072E-3</v>
      </c>
      <c r="D864" s="9">
        <f t="shared" si="51"/>
        <v>4.2979832540115392E-3</v>
      </c>
      <c r="E864" s="85">
        <f>IFERROR(VLOOKUP(A864,SPY!$A$2:$E$379,5,FALSE),"")</f>
        <v>118.489998</v>
      </c>
      <c r="F864" s="9">
        <f t="shared" si="52"/>
        <v>0.14416763507469366</v>
      </c>
    </row>
    <row r="865" spans="1:6" x14ac:dyDescent="0.45">
      <c r="A865" s="90">
        <v>40483</v>
      </c>
      <c r="B865" s="91">
        <v>130754</v>
      </c>
      <c r="C865" s="89">
        <f t="shared" si="50"/>
        <v>1.0258765885775567E-3</v>
      </c>
      <c r="D865" s="9">
        <f t="shared" si="51"/>
        <v>5.3437286154744967E-3</v>
      </c>
      <c r="E865" s="85">
        <f>IFERROR(VLOOKUP(A865,SPY!$A$2:$E$379,5,FALSE),"")</f>
        <v>118.489998</v>
      </c>
      <c r="F865" s="9">
        <f t="shared" si="52"/>
        <v>7.7769654761330465E-2</v>
      </c>
    </row>
    <row r="866" spans="1:6" x14ac:dyDescent="0.45">
      <c r="A866" s="90">
        <v>40513</v>
      </c>
      <c r="B866" s="91">
        <v>130836</v>
      </c>
      <c r="C866" s="89">
        <f t="shared" si="50"/>
        <v>6.2713186594676174E-4</v>
      </c>
      <c r="D866" s="9">
        <f t="shared" si="51"/>
        <v>7.9271533892624202E-3</v>
      </c>
      <c r="E866" s="85">
        <f>IFERROR(VLOOKUP(A866,SPY!$A$2:$E$379,5,FALSE),"")</f>
        <v>125.75</v>
      </c>
      <c r="F866" s="9">
        <f t="shared" si="52"/>
        <v>0.12840988642480444</v>
      </c>
    </row>
    <row r="867" spans="1:6" x14ac:dyDescent="0.45">
      <c r="A867" s="90">
        <v>40544</v>
      </c>
      <c r="B867" s="91">
        <v>130839</v>
      </c>
      <c r="C867" s="89">
        <f t="shared" si="50"/>
        <v>2.2929468953547527E-5</v>
      </c>
      <c r="D867" s="9">
        <f t="shared" si="51"/>
        <v>8.0434531376400997E-3</v>
      </c>
      <c r="E867" s="85">
        <f>IFERROR(VLOOKUP(A867,SPY!$A$2:$E$379,5,FALSE),"")</f>
        <v>128.679993</v>
      </c>
      <c r="F867" s="9">
        <f t="shared" si="52"/>
        <v>0.19824931742480034</v>
      </c>
    </row>
    <row r="868" spans="1:6" x14ac:dyDescent="0.45">
      <c r="A868" s="90">
        <v>40575</v>
      </c>
      <c r="B868" s="91">
        <v>131054</v>
      </c>
      <c r="C868" s="89">
        <f t="shared" si="50"/>
        <v>1.6432409296922579E-3</v>
      </c>
      <c r="D868" s="9">
        <f t="shared" si="51"/>
        <v>1.0423894774174602E-2</v>
      </c>
      <c r="E868" s="85">
        <f>IFERROR(VLOOKUP(A868,SPY!$A$2:$E$379,5,FALSE),"")</f>
        <v>133.14999399999999</v>
      </c>
      <c r="F868" s="9">
        <f t="shared" si="52"/>
        <v>0.20236586964720726</v>
      </c>
    </row>
    <row r="869" spans="1:6" x14ac:dyDescent="0.45">
      <c r="A869" s="90">
        <v>40603</v>
      </c>
      <c r="B869" s="91">
        <v>131278</v>
      </c>
      <c r="C869" s="89">
        <f t="shared" si="50"/>
        <v>1.7092191005234625E-3</v>
      </c>
      <c r="D869" s="9">
        <f t="shared" si="51"/>
        <v>1.088052978092624E-2</v>
      </c>
      <c r="E869" s="85">
        <f>IFERROR(VLOOKUP(A869,SPY!$A$2:$E$379,5,FALSE),"")</f>
        <v>132.58999600000001</v>
      </c>
      <c r="F869" s="9">
        <f t="shared" si="52"/>
        <v>0.13324782905982913</v>
      </c>
    </row>
    <row r="870" spans="1:6" x14ac:dyDescent="0.45">
      <c r="A870" s="90">
        <v>40634</v>
      </c>
      <c r="B870" s="91">
        <v>131604</v>
      </c>
      <c r="C870" s="89">
        <f t="shared" si="50"/>
        <v>2.4832797574612098E-3</v>
      </c>
      <c r="D870" s="9">
        <f t="shared" si="51"/>
        <v>1.1443722860546401E-2</v>
      </c>
      <c r="E870" s="85">
        <f>IFERROR(VLOOKUP(A870,SPY!$A$2:$E$379,5,FALSE),"")</f>
        <v>136.429993</v>
      </c>
      <c r="F870" s="9">
        <f t="shared" si="52"/>
        <v>0.14830397522605798</v>
      </c>
    </row>
    <row r="871" spans="1:6" x14ac:dyDescent="0.45">
      <c r="A871" s="90">
        <v>40664</v>
      </c>
      <c r="B871" s="91">
        <v>131704</v>
      </c>
      <c r="C871" s="89">
        <f t="shared" si="50"/>
        <v>7.5985532354638785E-4</v>
      </c>
      <c r="D871" s="9">
        <f t="shared" si="51"/>
        <v>8.1059359332542602E-3</v>
      </c>
      <c r="E871" s="85">
        <f>IFERROR(VLOOKUP(A871,SPY!$A$2:$E$379,5,FALSE),"")</f>
        <v>134.89999399999999</v>
      </c>
      <c r="F871" s="9">
        <f t="shared" si="52"/>
        <v>0.23342772515056076</v>
      </c>
    </row>
    <row r="872" spans="1:6" x14ac:dyDescent="0.45">
      <c r="A872" s="90">
        <v>40695</v>
      </c>
      <c r="B872" s="91">
        <v>131936</v>
      </c>
      <c r="C872" s="89">
        <f t="shared" si="50"/>
        <v>1.7615258458361094E-3</v>
      </c>
      <c r="D872" s="9">
        <f t="shared" si="51"/>
        <v>1.0996084321192923E-2</v>
      </c>
      <c r="E872" s="85">
        <f>IFERROR(VLOOKUP(A872,SPY!$A$2:$E$379,5,FALSE),"")</f>
        <v>131.970001</v>
      </c>
      <c r="F872" s="9">
        <f t="shared" si="52"/>
        <v>0.2785312896867731</v>
      </c>
    </row>
    <row r="873" spans="1:6" x14ac:dyDescent="0.45">
      <c r="A873" s="90">
        <v>40725</v>
      </c>
      <c r="B873" s="91">
        <v>131992</v>
      </c>
      <c r="C873" s="89">
        <f t="shared" si="50"/>
        <v>4.2444821731746352E-4</v>
      </c>
      <c r="D873" s="9">
        <f t="shared" si="51"/>
        <v>1.2053366048152103E-2</v>
      </c>
      <c r="E873" s="85">
        <f>IFERROR(VLOOKUP(A873,SPY!$A$2:$E$379,5,FALSE),"")</f>
        <v>129.33000200000001</v>
      </c>
      <c r="F873" s="9">
        <f t="shared" si="52"/>
        <v>0.17284851290963577</v>
      </c>
    </row>
    <row r="874" spans="1:6" x14ac:dyDescent="0.45">
      <c r="A874" s="90">
        <v>40756</v>
      </c>
      <c r="B874" s="91">
        <v>132123</v>
      </c>
      <c r="C874" s="89">
        <f t="shared" si="50"/>
        <v>9.9248439299359781E-4</v>
      </c>
      <c r="D874" s="9">
        <f t="shared" si="51"/>
        <v>1.3034510784140751E-2</v>
      </c>
      <c r="E874" s="85">
        <f>IFERROR(VLOOKUP(A874,SPY!$A$2:$E$379,5,FALSE),"")</f>
        <v>122.220001</v>
      </c>
      <c r="F874" s="9">
        <f t="shared" si="52"/>
        <v>0.16057357630944025</v>
      </c>
    </row>
    <row r="875" spans="1:6" x14ac:dyDescent="0.45">
      <c r="A875" s="90">
        <v>40787</v>
      </c>
      <c r="B875" s="91">
        <v>132346</v>
      </c>
      <c r="C875" s="89">
        <f t="shared" si="50"/>
        <v>1.6878211969149071E-3</v>
      </c>
      <c r="D875" s="9">
        <f t="shared" si="51"/>
        <v>1.5390517109099333E-2</v>
      </c>
      <c r="E875" s="85">
        <f>IFERROR(VLOOKUP(A875,SPY!$A$2:$E$379,5,FALSE),"")</f>
        <v>113.150002</v>
      </c>
      <c r="F875" s="9">
        <f t="shared" si="52"/>
        <v>-8.5866557939189292E-3</v>
      </c>
    </row>
    <row r="876" spans="1:6" x14ac:dyDescent="0.45">
      <c r="A876" s="90">
        <v>40817</v>
      </c>
      <c r="B876" s="91">
        <v>132557</v>
      </c>
      <c r="C876" s="89">
        <f t="shared" si="50"/>
        <v>1.5943058347061001E-3</v>
      </c>
      <c r="D876" s="9">
        <f t="shared" si="51"/>
        <v>1.4829275761751637E-2</v>
      </c>
      <c r="E876" s="85">
        <f>IFERROR(VLOOKUP(A876,SPY!$A$2:$E$379,5,FALSE),"")</f>
        <v>125.5</v>
      </c>
      <c r="F876" s="9">
        <f t="shared" si="52"/>
        <v>5.916112851989408E-2</v>
      </c>
    </row>
    <row r="877" spans="1:6" x14ac:dyDescent="0.45">
      <c r="A877" s="90">
        <v>40848</v>
      </c>
      <c r="B877" s="91">
        <v>132701</v>
      </c>
      <c r="C877" s="89">
        <f t="shared" si="50"/>
        <v>1.0863251280581743E-3</v>
      </c>
      <c r="D877" s="9">
        <f t="shared" si="51"/>
        <v>1.4890557841442664E-2</v>
      </c>
      <c r="E877" s="85">
        <f>IFERROR(VLOOKUP(A877,SPY!$A$2:$E$379,5,FALSE),"")</f>
        <v>124.989998</v>
      </c>
      <c r="F877" s="9">
        <f t="shared" si="52"/>
        <v>5.4856950879516475E-2</v>
      </c>
    </row>
    <row r="878" spans="1:6" x14ac:dyDescent="0.45">
      <c r="A878" s="90">
        <v>40878</v>
      </c>
      <c r="B878" s="91">
        <v>132902</v>
      </c>
      <c r="C878" s="89">
        <f t="shared" si="50"/>
        <v>1.5146833859578379E-3</v>
      </c>
      <c r="D878" s="9">
        <f t="shared" si="51"/>
        <v>1.579076095264309E-2</v>
      </c>
      <c r="E878" s="85">
        <f>IFERROR(VLOOKUP(A878,SPY!$A$2:$E$379,5,FALSE),"")</f>
        <v>125.5</v>
      </c>
      <c r="F878" s="9">
        <f t="shared" si="52"/>
        <v>-1.9880715705765661E-3</v>
      </c>
    </row>
    <row r="879" spans="1:6" x14ac:dyDescent="0.45">
      <c r="A879" s="90">
        <v>40909</v>
      </c>
      <c r="B879" s="91">
        <v>133243</v>
      </c>
      <c r="C879" s="89">
        <f t="shared" si="50"/>
        <v>2.5658003641781946E-3</v>
      </c>
      <c r="D879" s="9">
        <f t="shared" si="51"/>
        <v>1.8373726488279507E-2</v>
      </c>
      <c r="E879" s="85">
        <f>IFERROR(VLOOKUP(A879,SPY!$A$2:$E$379,5,FALSE),"")</f>
        <v>131.320007</v>
      </c>
      <c r="F879" s="9">
        <f t="shared" si="52"/>
        <v>2.0516118616823453E-2</v>
      </c>
    </row>
    <row r="880" spans="1:6" x14ac:dyDescent="0.45">
      <c r="A880" s="90">
        <v>40940</v>
      </c>
      <c r="B880" s="91">
        <v>133521</v>
      </c>
      <c r="C880" s="89">
        <f t="shared" si="50"/>
        <v>2.0864135451768018E-3</v>
      </c>
      <c r="D880" s="9">
        <f t="shared" si="51"/>
        <v>1.8824301432997181E-2</v>
      </c>
      <c r="E880" s="85">
        <f>IFERROR(VLOOKUP(A880,SPY!$A$2:$E$379,5,FALSE),"")</f>
        <v>137.020004</v>
      </c>
      <c r="F880" s="9">
        <f t="shared" si="52"/>
        <v>2.9065040738943004E-2</v>
      </c>
    </row>
    <row r="881" spans="1:6" x14ac:dyDescent="0.45">
      <c r="A881" s="90">
        <v>40969</v>
      </c>
      <c r="B881" s="91">
        <v>133745</v>
      </c>
      <c r="C881" s="89">
        <f t="shared" si="50"/>
        <v>1.6776387234966883E-3</v>
      </c>
      <c r="D881" s="9">
        <f t="shared" si="51"/>
        <v>1.8792181477475189E-2</v>
      </c>
      <c r="E881" s="85">
        <f>IFERROR(VLOOKUP(A881,SPY!$A$2:$E$379,5,FALSE),"")</f>
        <v>140.80999800000001</v>
      </c>
      <c r="F881" s="9">
        <f t="shared" si="52"/>
        <v>6.1995642567181264E-2</v>
      </c>
    </row>
    <row r="882" spans="1:6" x14ac:dyDescent="0.45">
      <c r="A882" s="90">
        <v>41000</v>
      </c>
      <c r="B882" s="91">
        <v>133828</v>
      </c>
      <c r="C882" s="89">
        <f t="shared" si="50"/>
        <v>6.2058394706343556E-4</v>
      </c>
      <c r="D882" s="9">
        <f t="shared" si="51"/>
        <v>1.6899182395671897E-2</v>
      </c>
      <c r="E882" s="85">
        <f>IFERROR(VLOOKUP(A882,SPY!$A$2:$E$379,5,FALSE),"")</f>
        <v>139.86999499999999</v>
      </c>
      <c r="F882" s="9">
        <f t="shared" si="52"/>
        <v>2.5214411614020937E-2</v>
      </c>
    </row>
    <row r="883" spans="1:6" x14ac:dyDescent="0.45">
      <c r="A883" s="90">
        <v>41030</v>
      </c>
      <c r="B883" s="91">
        <v>133935</v>
      </c>
      <c r="C883" s="89">
        <f t="shared" si="50"/>
        <v>7.9953372986230065E-4</v>
      </c>
      <c r="D883" s="9">
        <f t="shared" si="51"/>
        <v>1.6939500698536003E-2</v>
      </c>
      <c r="E883" s="85">
        <f>IFERROR(VLOOKUP(A883,SPY!$A$2:$E$379,5,FALSE),"")</f>
        <v>131.470001</v>
      </c>
      <c r="F883" s="9">
        <f t="shared" si="52"/>
        <v>-2.5426190901090773E-2</v>
      </c>
    </row>
    <row r="884" spans="1:6" x14ac:dyDescent="0.45">
      <c r="A884" s="90">
        <v>41061</v>
      </c>
      <c r="B884" s="91">
        <v>134008</v>
      </c>
      <c r="C884" s="89">
        <f t="shared" si="50"/>
        <v>5.4504050472248267E-4</v>
      </c>
      <c r="D884" s="9">
        <f t="shared" si="51"/>
        <v>1.5704584040747038E-2</v>
      </c>
      <c r="E884" s="85">
        <f>IFERROR(VLOOKUP(A884,SPY!$A$2:$E$379,5,FALSE),"")</f>
        <v>136.10000600000001</v>
      </c>
      <c r="F884" s="9">
        <f t="shared" si="52"/>
        <v>3.1295028936159541E-2</v>
      </c>
    </row>
    <row r="885" spans="1:6" x14ac:dyDescent="0.45">
      <c r="A885" s="90">
        <v>41091</v>
      </c>
      <c r="B885" s="91">
        <v>134153</v>
      </c>
      <c r="C885" s="89">
        <f t="shared" si="50"/>
        <v>1.0820249537339954E-3</v>
      </c>
      <c r="D885" s="9">
        <f t="shared" si="51"/>
        <v>1.6372204376022825E-2</v>
      </c>
      <c r="E885" s="85">
        <f>IFERROR(VLOOKUP(A885,SPY!$A$2:$E$379,5,FALSE),"")</f>
        <v>137.71000699999999</v>
      </c>
      <c r="F885" s="9">
        <f t="shared" si="52"/>
        <v>6.4795522078473278E-2</v>
      </c>
    </row>
    <row r="886" spans="1:6" x14ac:dyDescent="0.45">
      <c r="A886" s="90">
        <v>41122</v>
      </c>
      <c r="B886" s="91">
        <v>134329</v>
      </c>
      <c r="C886" s="89">
        <f t="shared" si="50"/>
        <v>1.3119348803232178E-3</v>
      </c>
      <c r="D886" s="9">
        <f t="shared" si="51"/>
        <v>1.6696563051096236E-2</v>
      </c>
      <c r="E886" s="85">
        <f>IFERROR(VLOOKUP(A886,SPY!$A$2:$E$379,5,FALSE),"")</f>
        <v>141.16000399999999</v>
      </c>
      <c r="F886" s="9">
        <f t="shared" si="52"/>
        <v>0.15496647721349621</v>
      </c>
    </row>
    <row r="887" spans="1:6" x14ac:dyDescent="0.45">
      <c r="A887" s="90">
        <v>41153</v>
      </c>
      <c r="B887" s="91">
        <v>134512</v>
      </c>
      <c r="C887" s="89">
        <f t="shared" si="50"/>
        <v>1.3623268244384867E-3</v>
      </c>
      <c r="D887" s="9">
        <f t="shared" si="51"/>
        <v>1.6366191649161976E-2</v>
      </c>
      <c r="E887" s="85">
        <f>IFERROR(VLOOKUP(A887,SPY!$A$2:$E$379,5,FALSE),"")</f>
        <v>143.970001</v>
      </c>
      <c r="F887" s="9">
        <f t="shared" si="52"/>
        <v>0.27238178042630512</v>
      </c>
    </row>
    <row r="888" spans="1:6" x14ac:dyDescent="0.45">
      <c r="A888" s="90">
        <v>41183</v>
      </c>
      <c r="B888" s="91">
        <v>134672</v>
      </c>
      <c r="C888" s="89">
        <f t="shared" si="50"/>
        <v>1.1894849530154072E-3</v>
      </c>
      <c r="D888" s="9">
        <f t="shared" si="51"/>
        <v>1.5955400318353519E-2</v>
      </c>
      <c r="E888" s="85">
        <f>IFERROR(VLOOKUP(A888,SPY!$A$2:$E$379,5,FALSE),"")</f>
        <v>141.35000600000001</v>
      </c>
      <c r="F888" s="9">
        <f t="shared" si="52"/>
        <v>0.12629486852589644</v>
      </c>
    </row>
    <row r="889" spans="1:6" x14ac:dyDescent="0.45">
      <c r="A889" s="90">
        <v>41214</v>
      </c>
      <c r="B889" s="91">
        <v>134831</v>
      </c>
      <c r="C889" s="89">
        <f t="shared" si="50"/>
        <v>1.1806463110370924E-3</v>
      </c>
      <c r="D889" s="9">
        <f t="shared" si="51"/>
        <v>1.605112244821072E-2</v>
      </c>
      <c r="E889" s="85">
        <f>IFERROR(VLOOKUP(A889,SPY!$A$2:$E$379,5,FALSE),"")</f>
        <v>142.14999399999999</v>
      </c>
      <c r="F889" s="9">
        <f t="shared" si="52"/>
        <v>0.13729095347293296</v>
      </c>
    </row>
    <row r="890" spans="1:6" x14ac:dyDescent="0.45">
      <c r="A890" s="90">
        <v>41244</v>
      </c>
      <c r="B890" s="91">
        <v>135074</v>
      </c>
      <c r="C890" s="89">
        <f t="shared" si="50"/>
        <v>1.8022561577084595E-3</v>
      </c>
      <c r="D890" s="9">
        <f t="shared" si="51"/>
        <v>1.6342869181803055E-2</v>
      </c>
      <c r="E890" s="85">
        <f>IFERROR(VLOOKUP(A890,SPY!$A$2:$E$379,5,FALSE),"")</f>
        <v>142.41000399999999</v>
      </c>
      <c r="F890" s="9">
        <f t="shared" si="52"/>
        <v>0.13474106772908345</v>
      </c>
    </row>
    <row r="891" spans="1:6" x14ac:dyDescent="0.45">
      <c r="A891" s="90">
        <v>41275</v>
      </c>
      <c r="B891" s="91">
        <v>135263</v>
      </c>
      <c r="C891" s="89">
        <f t="shared" si="50"/>
        <v>1.3992330130150332E-3</v>
      </c>
      <c r="D891" s="9">
        <f t="shared" si="51"/>
        <v>1.5160271083659138E-2</v>
      </c>
      <c r="E891" s="85">
        <f>IFERROR(VLOOKUP(A891,SPY!$A$2:$E$379,5,FALSE),"")</f>
        <v>149.699997</v>
      </c>
      <c r="F891" s="9">
        <f t="shared" si="52"/>
        <v>0.13996336445519675</v>
      </c>
    </row>
    <row r="892" spans="1:6" x14ac:dyDescent="0.45">
      <c r="A892" s="90">
        <v>41306</v>
      </c>
      <c r="B892" s="91">
        <v>135548</v>
      </c>
      <c r="C892" s="89">
        <f t="shared" si="50"/>
        <v>2.107006350591023E-3</v>
      </c>
      <c r="D892" s="9">
        <f t="shared" si="51"/>
        <v>1.5181132555927457E-2</v>
      </c>
      <c r="E892" s="85">
        <f>IFERROR(VLOOKUP(A892,SPY!$A$2:$E$379,5,FALSE),"")</f>
        <v>151.61000100000001</v>
      </c>
      <c r="F892" s="9">
        <f t="shared" si="52"/>
        <v>0.10648078071870448</v>
      </c>
    </row>
    <row r="893" spans="1:6" x14ac:dyDescent="0.45">
      <c r="A893" s="90">
        <v>41334</v>
      </c>
      <c r="B893" s="91">
        <v>135690</v>
      </c>
      <c r="C893" s="89">
        <f t="shared" si="50"/>
        <v>1.0475993743912504E-3</v>
      </c>
      <c r="D893" s="9">
        <f t="shared" si="51"/>
        <v>1.4542599723354144E-2</v>
      </c>
      <c r="E893" s="85">
        <f>IFERROR(VLOOKUP(A893,SPY!$A$2:$E$379,5,FALSE),"")</f>
        <v>156.66999799999999</v>
      </c>
      <c r="F893" s="9">
        <f t="shared" si="52"/>
        <v>0.11263404747722516</v>
      </c>
    </row>
    <row r="894" spans="1:6" x14ac:dyDescent="0.45">
      <c r="A894" s="90">
        <v>41365</v>
      </c>
      <c r="B894" s="91">
        <v>135876</v>
      </c>
      <c r="C894" s="89">
        <f t="shared" si="50"/>
        <v>1.3707716117621338E-3</v>
      </c>
      <c r="D894" s="9">
        <f t="shared" si="51"/>
        <v>1.5303225035119716E-2</v>
      </c>
      <c r="E894" s="85">
        <f>IFERROR(VLOOKUP(A894,SPY!$A$2:$E$379,5,FALSE),"")</f>
        <v>159.679993</v>
      </c>
      <c r="F894" s="9">
        <f t="shared" si="52"/>
        <v>0.14163150574217154</v>
      </c>
    </row>
    <row r="895" spans="1:6" x14ac:dyDescent="0.45">
      <c r="A895" s="90">
        <v>41395</v>
      </c>
      <c r="B895" s="91">
        <v>136090</v>
      </c>
      <c r="C895" s="89">
        <f t="shared" si="50"/>
        <v>1.574965409638196E-3</v>
      </c>
      <c r="D895" s="9">
        <f t="shared" si="51"/>
        <v>1.6089894351737799E-2</v>
      </c>
      <c r="E895" s="85">
        <f>IFERROR(VLOOKUP(A895,SPY!$A$2:$E$379,5,FALSE),"")</f>
        <v>163.449997</v>
      </c>
      <c r="F895" s="9">
        <f t="shared" si="52"/>
        <v>0.24324937823648463</v>
      </c>
    </row>
    <row r="896" spans="1:6" x14ac:dyDescent="0.45">
      <c r="A896" s="90">
        <v>41426</v>
      </c>
      <c r="B896" s="91">
        <v>136269</v>
      </c>
      <c r="C896" s="89">
        <f t="shared" si="50"/>
        <v>1.3153060474686562E-3</v>
      </c>
      <c r="D896" s="9">
        <f t="shared" si="51"/>
        <v>1.6872127037191875E-2</v>
      </c>
      <c r="E896" s="85">
        <f>IFERROR(VLOOKUP(A896,SPY!$A$2:$E$379,5,FALSE),"")</f>
        <v>160.41999799999999</v>
      </c>
      <c r="F896" s="9">
        <f t="shared" si="52"/>
        <v>0.17869207147573518</v>
      </c>
    </row>
    <row r="897" spans="1:6" x14ac:dyDescent="0.45">
      <c r="A897" s="90">
        <v>41456</v>
      </c>
      <c r="B897" s="91">
        <v>136391</v>
      </c>
      <c r="C897" s="89">
        <f t="shared" si="50"/>
        <v>8.9528799653626479E-4</v>
      </c>
      <c r="D897" s="9">
        <f t="shared" si="51"/>
        <v>1.668244467138269E-2</v>
      </c>
      <c r="E897" s="85">
        <f>IFERROR(VLOOKUP(A897,SPY!$A$2:$E$379,5,FALSE),"")</f>
        <v>168.71000699999999</v>
      </c>
      <c r="F897" s="9">
        <f t="shared" si="52"/>
        <v>0.22511072851808067</v>
      </c>
    </row>
    <row r="898" spans="1:6" x14ac:dyDescent="0.45">
      <c r="A898" s="90">
        <v>41487</v>
      </c>
      <c r="B898" s="91">
        <v>136634</v>
      </c>
      <c r="C898" s="89">
        <f t="shared" si="50"/>
        <v>1.7816424837415745E-3</v>
      </c>
      <c r="D898" s="9">
        <f t="shared" si="51"/>
        <v>1.7159362460823724E-2</v>
      </c>
      <c r="E898" s="85">
        <f>IFERROR(VLOOKUP(A898,SPY!$A$2:$E$379,5,FALSE),"")</f>
        <v>163.64999399999999</v>
      </c>
      <c r="F898" s="9">
        <f t="shared" si="52"/>
        <v>0.15932267896507013</v>
      </c>
    </row>
    <row r="899" spans="1:6" x14ac:dyDescent="0.45">
      <c r="A899" s="90">
        <v>41518</v>
      </c>
      <c r="B899" s="91">
        <v>136819</v>
      </c>
      <c r="C899" s="89">
        <f t="shared" si="50"/>
        <v>1.3539821713481892E-3</v>
      </c>
      <c r="D899" s="9">
        <f t="shared" si="51"/>
        <v>1.7150886166289903E-2</v>
      </c>
      <c r="E899" s="85">
        <f>IFERROR(VLOOKUP(A899,SPY!$A$2:$E$379,5,FALSE),"")</f>
        <v>168.009995</v>
      </c>
      <c r="F899" s="9">
        <f t="shared" si="52"/>
        <v>0.16697918894923114</v>
      </c>
    </row>
    <row r="900" spans="1:6" x14ac:dyDescent="0.45">
      <c r="A900" s="90">
        <v>41548</v>
      </c>
      <c r="B900" s="91">
        <v>137039</v>
      </c>
      <c r="C900" s="89">
        <f t="shared" si="50"/>
        <v>1.607963806196544E-3</v>
      </c>
      <c r="D900" s="9">
        <f t="shared" si="51"/>
        <v>1.7576036592610089E-2</v>
      </c>
      <c r="E900" s="85">
        <f>IFERROR(VLOOKUP(A900,SPY!$A$2:$E$379,5,FALSE),"")</f>
        <v>175.78999300000001</v>
      </c>
      <c r="F900" s="9">
        <f t="shared" si="52"/>
        <v>0.2436504105984969</v>
      </c>
    </row>
    <row r="901" spans="1:6" x14ac:dyDescent="0.45">
      <c r="A901" s="90">
        <v>41579</v>
      </c>
      <c r="B901" s="91">
        <v>137312</v>
      </c>
      <c r="C901" s="89">
        <f t="shared" ref="C901:C964" si="53">B901/B900-1</f>
        <v>1.9921336261941036E-3</v>
      </c>
      <c r="D901" s="9">
        <f t="shared" si="51"/>
        <v>1.840081286944395E-2</v>
      </c>
      <c r="E901" s="85">
        <f>IFERROR(VLOOKUP(A901,SPY!$A$2:$E$379,5,FALSE),"")</f>
        <v>181</v>
      </c>
      <c r="F901" s="9">
        <f t="shared" si="52"/>
        <v>0.27330290284781866</v>
      </c>
    </row>
    <row r="902" spans="1:6" x14ac:dyDescent="0.45">
      <c r="A902" s="90">
        <v>41609</v>
      </c>
      <c r="B902" s="91">
        <v>137367</v>
      </c>
      <c r="C902" s="89">
        <f t="shared" si="53"/>
        <v>4.0054765788855029E-4</v>
      </c>
      <c r="D902" s="9">
        <f t="shared" si="51"/>
        <v>1.6975879888061263E-2</v>
      </c>
      <c r="E902" s="85">
        <f>IFERROR(VLOOKUP(A902,SPY!$A$2:$E$379,5,FALSE),"")</f>
        <v>184.69000199999999</v>
      </c>
      <c r="F902" s="9">
        <f t="shared" si="52"/>
        <v>0.29688924101146719</v>
      </c>
    </row>
    <row r="903" spans="1:6" x14ac:dyDescent="0.45">
      <c r="A903" s="90">
        <v>41640</v>
      </c>
      <c r="B903" s="91">
        <v>137551</v>
      </c>
      <c r="C903" s="89">
        <f t="shared" si="53"/>
        <v>1.339477458195848E-3</v>
      </c>
      <c r="D903" s="9">
        <f t="shared" si="51"/>
        <v>1.6915194842639814E-2</v>
      </c>
      <c r="E903" s="85">
        <f>IFERROR(VLOOKUP(A903,SPY!$A$2:$E$379,5,FALSE),"")</f>
        <v>178.179993</v>
      </c>
      <c r="F903" s="9">
        <f t="shared" si="52"/>
        <v>0.19024713808110505</v>
      </c>
    </row>
    <row r="904" spans="1:6" x14ac:dyDescent="0.45">
      <c r="A904" s="90">
        <v>41671</v>
      </c>
      <c r="B904" s="91">
        <v>137710</v>
      </c>
      <c r="C904" s="89">
        <f t="shared" si="53"/>
        <v>1.1559348896046373E-3</v>
      </c>
      <c r="D904" s="9">
        <f t="shared" si="51"/>
        <v>1.5950069348127593E-2</v>
      </c>
      <c r="E904" s="85">
        <f>IFERROR(VLOOKUP(A904,SPY!$A$2:$E$379,5,FALSE),"")</f>
        <v>186.28999300000001</v>
      </c>
      <c r="F904" s="9">
        <f t="shared" si="52"/>
        <v>0.22874475147586071</v>
      </c>
    </row>
    <row r="905" spans="1:6" x14ac:dyDescent="0.45">
      <c r="A905" s="90">
        <v>41699</v>
      </c>
      <c r="B905" s="91">
        <v>137987</v>
      </c>
      <c r="C905" s="89">
        <f t="shared" si="53"/>
        <v>2.0114733861011924E-3</v>
      </c>
      <c r="D905" s="9">
        <f t="shared" si="51"/>
        <v>1.6928292431277248E-2</v>
      </c>
      <c r="E905" s="85">
        <f>IFERROR(VLOOKUP(A905,SPY!$A$2:$E$379,5,FALSE),"")</f>
        <v>187.009995</v>
      </c>
      <c r="F905" s="9">
        <f t="shared" si="52"/>
        <v>0.19365543746288938</v>
      </c>
    </row>
    <row r="906" spans="1:6" x14ac:dyDescent="0.45">
      <c r="A906" s="90">
        <v>41730</v>
      </c>
      <c r="B906" s="91">
        <v>138298</v>
      </c>
      <c r="C906" s="89">
        <f t="shared" si="53"/>
        <v>2.2538355062433624E-3</v>
      </c>
      <c r="D906" s="9">
        <f t="shared" si="51"/>
        <v>1.782507580440984E-2</v>
      </c>
      <c r="E906" s="85">
        <f>IFERROR(VLOOKUP(A906,SPY!$A$2:$E$379,5,FALSE),"")</f>
        <v>188.30999800000001</v>
      </c>
      <c r="F906" s="9">
        <f t="shared" si="52"/>
        <v>0.17929613135691969</v>
      </c>
    </row>
    <row r="907" spans="1:6" x14ac:dyDescent="0.45">
      <c r="A907" s="90">
        <v>41760</v>
      </c>
      <c r="B907" s="91">
        <v>138500</v>
      </c>
      <c r="C907" s="89">
        <f t="shared" si="53"/>
        <v>1.4606140363562226E-3</v>
      </c>
      <c r="D907" s="9">
        <f t="shared" si="51"/>
        <v>1.7708869130722338E-2</v>
      </c>
      <c r="E907" s="85">
        <f>IFERROR(VLOOKUP(A907,SPY!$A$2:$E$379,5,FALSE),"")</f>
        <v>192.679993</v>
      </c>
      <c r="F907" s="9">
        <f t="shared" si="52"/>
        <v>0.17883142573566402</v>
      </c>
    </row>
    <row r="908" spans="1:6" x14ac:dyDescent="0.45">
      <c r="A908" s="90">
        <v>41791</v>
      </c>
      <c r="B908" s="91">
        <v>138833</v>
      </c>
      <c r="C908" s="89">
        <f t="shared" si="53"/>
        <v>2.4043321299638265E-3</v>
      </c>
      <c r="D908" s="9">
        <f t="shared" si="51"/>
        <v>1.8815724779663645E-2</v>
      </c>
      <c r="E908" s="85">
        <f>IFERROR(VLOOKUP(A908,SPY!$A$2:$E$379,5,FALSE),"")</f>
        <v>195.720001</v>
      </c>
      <c r="F908" s="9">
        <f t="shared" si="52"/>
        <v>0.22004739708324905</v>
      </c>
    </row>
    <row r="909" spans="1:6" x14ac:dyDescent="0.45">
      <c r="A909" s="90">
        <v>41821</v>
      </c>
      <c r="B909" s="91">
        <v>139076</v>
      </c>
      <c r="C909" s="89">
        <f t="shared" si="53"/>
        <v>1.7503043224593728E-3</v>
      </c>
      <c r="D909" s="9">
        <f t="shared" si="51"/>
        <v>1.96860496660336E-2</v>
      </c>
      <c r="E909" s="85">
        <f>IFERROR(VLOOKUP(A909,SPY!$A$2:$E$379,5,FALSE),"")</f>
        <v>193.08999600000001</v>
      </c>
      <c r="F909" s="9">
        <f t="shared" si="52"/>
        <v>0.14450825670346878</v>
      </c>
    </row>
    <row r="910" spans="1:6" x14ac:dyDescent="0.45">
      <c r="A910" s="90">
        <v>41852</v>
      </c>
      <c r="B910" s="91">
        <v>139257</v>
      </c>
      <c r="C910" s="89">
        <f t="shared" si="53"/>
        <v>1.301446691017949E-3</v>
      </c>
      <c r="D910" s="9">
        <f t="shared" si="51"/>
        <v>1.9197271542954253E-2</v>
      </c>
      <c r="E910" s="85">
        <f>IFERROR(VLOOKUP(A910,SPY!$A$2:$E$379,5,FALSE),"")</f>
        <v>200.71000699999999</v>
      </c>
      <c r="F910" s="9">
        <f t="shared" si="52"/>
        <v>0.22645899394289004</v>
      </c>
    </row>
    <row r="911" spans="1:6" x14ac:dyDescent="0.45">
      <c r="A911" s="90">
        <v>41883</v>
      </c>
      <c r="B911" s="91">
        <v>139564</v>
      </c>
      <c r="C911" s="89">
        <f t="shared" si="53"/>
        <v>2.2045570420159422E-3</v>
      </c>
      <c r="D911" s="9">
        <f t="shared" si="51"/>
        <v>2.0063002945497344E-2</v>
      </c>
      <c r="E911" s="85">
        <f>IFERROR(VLOOKUP(A911,SPY!$A$2:$E$379,5,FALSE),"")</f>
        <v>197.020004</v>
      </c>
      <c r="F911" s="9">
        <f t="shared" si="52"/>
        <v>0.17266835226082833</v>
      </c>
    </row>
    <row r="912" spans="1:6" x14ac:dyDescent="0.45">
      <c r="A912" s="90">
        <v>41913</v>
      </c>
      <c r="B912" s="91">
        <v>139804</v>
      </c>
      <c r="C912" s="89">
        <f t="shared" si="53"/>
        <v>1.7196411682096624E-3</v>
      </c>
      <c r="D912" s="9">
        <f t="shared" ref="D912:D975" si="54">B912/B900-1</f>
        <v>2.0176738008887973E-2</v>
      </c>
      <c r="E912" s="85">
        <f>IFERROR(VLOOKUP(A912,SPY!$A$2:$E$379,5,FALSE),"")</f>
        <v>201.66000399999999</v>
      </c>
      <c r="F912" s="9">
        <f t="shared" si="52"/>
        <v>0.14716429848199586</v>
      </c>
    </row>
    <row r="913" spans="1:6" x14ac:dyDescent="0.45">
      <c r="A913" s="90">
        <v>41944</v>
      </c>
      <c r="B913" s="91">
        <v>140088</v>
      </c>
      <c r="C913" s="89">
        <f t="shared" si="53"/>
        <v>2.0314154101457316E-3</v>
      </c>
      <c r="D913" s="9">
        <f t="shared" si="54"/>
        <v>2.0216732696341166E-2</v>
      </c>
      <c r="E913" s="85">
        <f>IFERROR(VLOOKUP(A913,SPY!$A$2:$E$379,5,FALSE),"")</f>
        <v>207.199997</v>
      </c>
      <c r="F913" s="9">
        <f t="shared" si="52"/>
        <v>0.14475136464088401</v>
      </c>
    </row>
    <row r="914" spans="1:6" x14ac:dyDescent="0.45">
      <c r="A914" s="90">
        <v>41974</v>
      </c>
      <c r="B914" s="91">
        <v>140366</v>
      </c>
      <c r="C914" s="89">
        <f t="shared" si="53"/>
        <v>1.9844669065158804E-3</v>
      </c>
      <c r="D914" s="9">
        <f t="shared" si="54"/>
        <v>2.1832026614834632E-2</v>
      </c>
      <c r="E914" s="85">
        <f>IFERROR(VLOOKUP(A914,SPY!$A$2:$E$379,5,FALSE),"")</f>
        <v>205.53999300000001</v>
      </c>
      <c r="F914" s="9">
        <f t="shared" si="52"/>
        <v>0.1128918229152438</v>
      </c>
    </row>
    <row r="915" spans="1:6" x14ac:dyDescent="0.45">
      <c r="A915" s="90">
        <v>42005</v>
      </c>
      <c r="B915" s="91">
        <v>140562</v>
      </c>
      <c r="C915" s="89">
        <f t="shared" si="53"/>
        <v>1.3963495433366724E-3</v>
      </c>
      <c r="D915" s="9">
        <f t="shared" si="54"/>
        <v>2.1890062594964732E-2</v>
      </c>
      <c r="E915" s="85">
        <f>IFERROR(VLOOKUP(A915,SPY!$A$2:$E$379,5,FALSE),"")</f>
        <v>199.449997</v>
      </c>
      <c r="F915" s="9">
        <f t="shared" si="52"/>
        <v>0.11937369421717281</v>
      </c>
    </row>
    <row r="916" spans="1:6" x14ac:dyDescent="0.45">
      <c r="A916" s="90">
        <v>42036</v>
      </c>
      <c r="B916" s="91">
        <v>140831</v>
      </c>
      <c r="C916" s="89">
        <f t="shared" si="53"/>
        <v>1.9137462472076372E-3</v>
      </c>
      <c r="D916" s="9">
        <f t="shared" si="54"/>
        <v>2.2663568368310294E-2</v>
      </c>
      <c r="E916" s="85">
        <f>IFERROR(VLOOKUP(A916,SPY!$A$2:$E$379,5,FALSE),"")</f>
        <v>210.66000399999999</v>
      </c>
      <c r="F916" s="9">
        <f t="shared" ref="F916:F979" si="55">IFERROR(E916/E904-1,"")</f>
        <v>0.13081760650449947</v>
      </c>
    </row>
    <row r="917" spans="1:6" x14ac:dyDescent="0.45">
      <c r="A917" s="90">
        <v>42064</v>
      </c>
      <c r="B917" s="91">
        <v>140925</v>
      </c>
      <c r="C917" s="89">
        <f t="shared" si="53"/>
        <v>6.6746667992134689E-4</v>
      </c>
      <c r="D917" s="9">
        <f t="shared" si="54"/>
        <v>2.1291860827469256E-2</v>
      </c>
      <c r="E917" s="85">
        <f>IFERROR(VLOOKUP(A917,SPY!$A$2:$E$379,5,FALSE),"")</f>
        <v>206.429993</v>
      </c>
      <c r="F917" s="9">
        <f t="shared" si="55"/>
        <v>0.10384470626823972</v>
      </c>
    </row>
    <row r="918" spans="1:6" x14ac:dyDescent="0.45">
      <c r="A918" s="90">
        <v>42095</v>
      </c>
      <c r="B918" s="91">
        <v>141202</v>
      </c>
      <c r="C918" s="89">
        <f t="shared" si="53"/>
        <v>1.9655845307788855E-3</v>
      </c>
      <c r="D918" s="9">
        <f t="shared" si="54"/>
        <v>2.0998134463260598E-2</v>
      </c>
      <c r="E918" s="85">
        <f>IFERROR(VLOOKUP(A918,SPY!$A$2:$E$379,5,FALSE),"")</f>
        <v>208.46000699999999</v>
      </c>
      <c r="F918" s="9">
        <f t="shared" si="55"/>
        <v>0.10700445655572666</v>
      </c>
    </row>
    <row r="919" spans="1:6" x14ac:dyDescent="0.45">
      <c r="A919" s="90">
        <v>42125</v>
      </c>
      <c r="B919" s="91">
        <v>141539</v>
      </c>
      <c r="C919" s="89">
        <f t="shared" si="53"/>
        <v>2.3866517471424764E-3</v>
      </c>
      <c r="D919" s="9">
        <f t="shared" si="54"/>
        <v>2.1942238267147918E-2</v>
      </c>
      <c r="E919" s="85">
        <f>IFERROR(VLOOKUP(A919,SPY!$A$2:$E$379,5,FALSE),"")</f>
        <v>211.13999899999999</v>
      </c>
      <c r="F919" s="9">
        <f t="shared" si="55"/>
        <v>9.5806553200362687E-2</v>
      </c>
    </row>
    <row r="920" spans="1:6" x14ac:dyDescent="0.45">
      <c r="A920" s="90">
        <v>42156</v>
      </c>
      <c r="B920" s="91">
        <v>141695</v>
      </c>
      <c r="C920" s="89">
        <f t="shared" si="53"/>
        <v>1.1021697200064295E-3</v>
      </c>
      <c r="D920" s="9">
        <f t="shared" si="54"/>
        <v>2.0614695353410317E-2</v>
      </c>
      <c r="E920" s="85">
        <f>IFERROR(VLOOKUP(A920,SPY!$A$2:$E$379,5,FALSE),"")</f>
        <v>205.85000600000001</v>
      </c>
      <c r="F920" s="9">
        <f t="shared" si="55"/>
        <v>5.1757638198663303E-2</v>
      </c>
    </row>
    <row r="921" spans="1:6" x14ac:dyDescent="0.45">
      <c r="A921" s="90">
        <v>42186</v>
      </c>
      <c r="B921" s="91">
        <v>141989</v>
      </c>
      <c r="C921" s="89">
        <f t="shared" si="53"/>
        <v>2.0748791418185863E-3</v>
      </c>
      <c r="D921" s="9">
        <f t="shared" si="54"/>
        <v>2.0945382380856525E-2</v>
      </c>
      <c r="E921" s="85">
        <f>IFERROR(VLOOKUP(A921,SPY!$A$2:$E$379,5,FALSE),"")</f>
        <v>210.5</v>
      </c>
      <c r="F921" s="9">
        <f t="shared" si="55"/>
        <v>9.0165230517690764E-2</v>
      </c>
    </row>
    <row r="922" spans="1:6" x14ac:dyDescent="0.45">
      <c r="A922" s="90">
        <v>42217</v>
      </c>
      <c r="B922" s="91">
        <v>142130</v>
      </c>
      <c r="C922" s="89">
        <f t="shared" si="53"/>
        <v>9.9303467169997717E-4</v>
      </c>
      <c r="D922" s="9">
        <f t="shared" si="54"/>
        <v>2.0630919810135318E-2</v>
      </c>
      <c r="E922" s="85">
        <f>IFERROR(VLOOKUP(A922,SPY!$A$2:$E$379,5,FALSE),"")</f>
        <v>197.66999799999999</v>
      </c>
      <c r="F922" s="9">
        <f t="shared" si="55"/>
        <v>-1.5146275192945424E-2</v>
      </c>
    </row>
    <row r="923" spans="1:6" x14ac:dyDescent="0.45">
      <c r="A923" s="90">
        <v>42248</v>
      </c>
      <c r="B923" s="91">
        <v>142265</v>
      </c>
      <c r="C923" s="89">
        <f t="shared" si="53"/>
        <v>9.4983465841136372E-4</v>
      </c>
      <c r="D923" s="9">
        <f t="shared" si="54"/>
        <v>1.935312831389191E-2</v>
      </c>
      <c r="E923" s="85">
        <f>IFERROR(VLOOKUP(A923,SPY!$A$2:$E$379,5,FALSE),"")</f>
        <v>191.63000500000001</v>
      </c>
      <c r="F923" s="9">
        <f t="shared" si="55"/>
        <v>-2.7357623036085132E-2</v>
      </c>
    </row>
    <row r="924" spans="1:6" x14ac:dyDescent="0.45">
      <c r="A924" s="90">
        <v>42278</v>
      </c>
      <c r="B924" s="91">
        <v>142584</v>
      </c>
      <c r="C924" s="89">
        <f t="shared" si="53"/>
        <v>2.2422943099145165E-3</v>
      </c>
      <c r="D924" s="9">
        <f t="shared" si="54"/>
        <v>1.9884981831707282E-2</v>
      </c>
      <c r="E924" s="85">
        <f>IFERROR(VLOOKUP(A924,SPY!$A$2:$E$379,5,FALSE),"")</f>
        <v>207.929993</v>
      </c>
      <c r="F924" s="9">
        <f t="shared" si="55"/>
        <v>3.1091881759558015E-2</v>
      </c>
    </row>
    <row r="925" spans="1:6" x14ac:dyDescent="0.45">
      <c r="A925" s="90">
        <v>42309</v>
      </c>
      <c r="B925" s="91">
        <v>142810</v>
      </c>
      <c r="C925" s="89">
        <f t="shared" si="53"/>
        <v>1.5850305784659291E-3</v>
      </c>
      <c r="D925" s="9">
        <f t="shared" si="54"/>
        <v>1.9430643595454322E-2</v>
      </c>
      <c r="E925" s="85">
        <f>IFERROR(VLOOKUP(A925,SPY!$A$2:$E$379,5,FALSE),"")</f>
        <v>208.69000199999999</v>
      </c>
      <c r="F925" s="9">
        <f t="shared" si="55"/>
        <v>7.1911439265126553E-3</v>
      </c>
    </row>
    <row r="926" spans="1:6" x14ac:dyDescent="0.45">
      <c r="A926" s="90">
        <v>42339</v>
      </c>
      <c r="B926" s="91">
        <v>143083</v>
      </c>
      <c r="C926" s="89">
        <f t="shared" si="53"/>
        <v>1.9116308381765812E-3</v>
      </c>
      <c r="D926" s="9">
        <f t="shared" si="54"/>
        <v>1.9356539332886946E-2</v>
      </c>
      <c r="E926" s="85">
        <f>IFERROR(VLOOKUP(A926,SPY!$A$2:$E$379,5,FALSE),"")</f>
        <v>203.86999499999999</v>
      </c>
      <c r="F926" s="9">
        <f t="shared" si="55"/>
        <v>-8.1249297308286783E-3</v>
      </c>
    </row>
    <row r="927" spans="1:6" x14ac:dyDescent="0.45">
      <c r="A927" s="90">
        <v>42370</v>
      </c>
      <c r="B927" s="91">
        <v>143196</v>
      </c>
      <c r="C927" s="89">
        <f t="shared" si="53"/>
        <v>7.8975140303172431E-4</v>
      </c>
      <c r="D927" s="9">
        <f t="shared" si="54"/>
        <v>1.8739061766337883E-2</v>
      </c>
      <c r="E927" s="85">
        <f>IFERROR(VLOOKUP(A927,SPY!$A$2:$E$379,5,FALSE),"")</f>
        <v>193.720001</v>
      </c>
      <c r="F927" s="9">
        <f t="shared" si="55"/>
        <v>-2.872898514006994E-2</v>
      </c>
    </row>
    <row r="928" spans="1:6" x14ac:dyDescent="0.45">
      <c r="A928" s="90">
        <v>42401</v>
      </c>
      <c r="B928" s="91">
        <v>143411</v>
      </c>
      <c r="C928" s="89">
        <f t="shared" si="53"/>
        <v>1.5014385876701564E-3</v>
      </c>
      <c r="D928" s="9">
        <f t="shared" si="54"/>
        <v>1.8319830151032113E-2</v>
      </c>
      <c r="E928" s="85">
        <f>IFERROR(VLOOKUP(A928,SPY!$A$2:$E$379,5,FALSE),"")</f>
        <v>193.55999800000001</v>
      </c>
      <c r="F928" s="9">
        <f t="shared" si="55"/>
        <v>-8.1173481796762759E-2</v>
      </c>
    </row>
    <row r="929" spans="1:6" x14ac:dyDescent="0.45">
      <c r="A929" s="90">
        <v>42430</v>
      </c>
      <c r="B929" s="91">
        <v>143666</v>
      </c>
      <c r="C929" s="89">
        <f t="shared" si="53"/>
        <v>1.7781062819448579E-3</v>
      </c>
      <c r="D929" s="9">
        <f t="shared" si="54"/>
        <v>1.9450062089763964E-2</v>
      </c>
      <c r="E929" s="85">
        <f>IFERROR(VLOOKUP(A929,SPY!$A$2:$E$379,5,FALSE),"")</f>
        <v>205.520004</v>
      </c>
      <c r="F929" s="9">
        <f t="shared" si="55"/>
        <v>-4.4082208538368528E-3</v>
      </c>
    </row>
    <row r="930" spans="1:6" x14ac:dyDescent="0.45">
      <c r="A930" s="90">
        <v>42461</v>
      </c>
      <c r="B930" s="91">
        <v>143856</v>
      </c>
      <c r="C930" s="89">
        <f t="shared" si="53"/>
        <v>1.3225119374102867E-3</v>
      </c>
      <c r="D930" s="9">
        <f t="shared" si="54"/>
        <v>1.8795767765329208E-2</v>
      </c>
      <c r="E930" s="85">
        <f>IFERROR(VLOOKUP(A930,SPY!$A$2:$E$379,5,FALSE),"")</f>
        <v>206.33000200000001</v>
      </c>
      <c r="F930" s="9">
        <f t="shared" si="55"/>
        <v>-1.0217811227455131E-2</v>
      </c>
    </row>
    <row r="931" spans="1:6" x14ac:dyDescent="0.45">
      <c r="A931" s="90">
        <v>42491</v>
      </c>
      <c r="B931" s="91">
        <v>143901</v>
      </c>
      <c r="C931" s="89">
        <f t="shared" si="53"/>
        <v>3.1281281281292372E-4</v>
      </c>
      <c r="D931" s="9">
        <f t="shared" si="54"/>
        <v>1.6687979991380386E-2</v>
      </c>
      <c r="E931" s="85">
        <f>IFERROR(VLOOKUP(A931,SPY!$A$2:$E$379,5,FALSE),"")</f>
        <v>209.83999600000001</v>
      </c>
      <c r="F931" s="9">
        <f t="shared" si="55"/>
        <v>-6.1570664306007661E-3</v>
      </c>
    </row>
    <row r="932" spans="1:6" x14ac:dyDescent="0.45">
      <c r="A932" s="90">
        <v>42522</v>
      </c>
      <c r="B932" s="91">
        <v>144152</v>
      </c>
      <c r="C932" s="89">
        <f t="shared" si="53"/>
        <v>1.7442547306829592E-3</v>
      </c>
      <c r="D932" s="9">
        <f t="shared" si="54"/>
        <v>1.7340061399484741E-2</v>
      </c>
      <c r="E932" s="85">
        <f>IFERROR(VLOOKUP(A932,SPY!$A$2:$E$379,5,FALSE),"")</f>
        <v>209.479996</v>
      </c>
      <c r="F932" s="9">
        <f t="shared" si="55"/>
        <v>1.7634150566893769E-2</v>
      </c>
    </row>
    <row r="933" spans="1:6" x14ac:dyDescent="0.45">
      <c r="A933" s="90">
        <v>42552</v>
      </c>
      <c r="B933" s="91">
        <v>144515</v>
      </c>
      <c r="C933" s="89">
        <f t="shared" si="53"/>
        <v>2.5181752594483076E-3</v>
      </c>
      <c r="D933" s="9">
        <f t="shared" si="54"/>
        <v>1.7790110501517686E-2</v>
      </c>
      <c r="E933" s="85">
        <f>IFERROR(VLOOKUP(A933,SPY!$A$2:$E$379,5,FALSE),"")</f>
        <v>217.11999499999999</v>
      </c>
      <c r="F933" s="9">
        <f t="shared" si="55"/>
        <v>3.144890736342032E-2</v>
      </c>
    </row>
    <row r="934" spans="1:6" x14ac:dyDescent="0.45">
      <c r="A934" s="90">
        <v>42583</v>
      </c>
      <c r="B934" s="91">
        <v>144664</v>
      </c>
      <c r="C934" s="89">
        <f t="shared" si="53"/>
        <v>1.0310348406739056E-3</v>
      </c>
      <c r="D934" s="9">
        <f t="shared" si="54"/>
        <v>1.7828748328994504E-2</v>
      </c>
      <c r="E934" s="85">
        <f>IFERROR(VLOOKUP(A934,SPY!$A$2:$E$379,5,FALSE),"")</f>
        <v>217.38000500000001</v>
      </c>
      <c r="F934" s="9">
        <f t="shared" si="55"/>
        <v>9.9711677034569624E-2</v>
      </c>
    </row>
    <row r="935" spans="1:6" x14ac:dyDescent="0.45">
      <c r="A935" s="90">
        <v>42614</v>
      </c>
      <c r="B935" s="91">
        <v>144961</v>
      </c>
      <c r="C935" s="89">
        <f t="shared" si="53"/>
        <v>2.0530332356356595E-3</v>
      </c>
      <c r="D935" s="9">
        <f t="shared" si="54"/>
        <v>1.8950550029873892E-2</v>
      </c>
      <c r="E935" s="85">
        <f>IFERROR(VLOOKUP(A935,SPY!$A$2:$E$379,5,FALSE),"")</f>
        <v>216.300003</v>
      </c>
      <c r="F935" s="9">
        <f t="shared" si="55"/>
        <v>0.12873765775876267</v>
      </c>
    </row>
    <row r="936" spans="1:6" x14ac:dyDescent="0.45">
      <c r="A936" s="90">
        <v>42644</v>
      </c>
      <c r="B936" s="91">
        <v>145069</v>
      </c>
      <c r="C936" s="89">
        <f t="shared" si="53"/>
        <v>7.4502797304099033E-4</v>
      </c>
      <c r="D936" s="9">
        <f t="shared" si="54"/>
        <v>1.7428322953487063E-2</v>
      </c>
      <c r="E936" s="85">
        <f>IFERROR(VLOOKUP(A936,SPY!$A$2:$E$379,5,FALSE),"")</f>
        <v>212.550003</v>
      </c>
      <c r="F936" s="9">
        <f t="shared" si="55"/>
        <v>2.2219064856122017E-2</v>
      </c>
    </row>
    <row r="937" spans="1:6" x14ac:dyDescent="0.45">
      <c r="A937" s="90">
        <v>42675</v>
      </c>
      <c r="B937" s="91">
        <v>145188</v>
      </c>
      <c r="C937" s="89">
        <f t="shared" si="53"/>
        <v>8.2029930584748278E-4</v>
      </c>
      <c r="D937" s="9">
        <f t="shared" si="54"/>
        <v>1.6651494993347837E-2</v>
      </c>
      <c r="E937" s="85">
        <f>IFERROR(VLOOKUP(A937,SPY!$A$2:$E$379,5,FALSE),"")</f>
        <v>220.38000500000001</v>
      </c>
      <c r="F937" s="9">
        <f t="shared" si="55"/>
        <v>5.6016114274607176E-2</v>
      </c>
    </row>
    <row r="938" spans="1:6" x14ac:dyDescent="0.45">
      <c r="A938" s="90">
        <v>42705</v>
      </c>
      <c r="B938" s="91">
        <v>145410</v>
      </c>
      <c r="C938" s="89">
        <f t="shared" si="53"/>
        <v>1.5290519877675379E-3</v>
      </c>
      <c r="D938" s="9">
        <f t="shared" si="54"/>
        <v>1.6263287742079857E-2</v>
      </c>
      <c r="E938" s="85">
        <f>IFERROR(VLOOKUP(A938,SPY!$A$2:$E$379,5,FALSE),"")</f>
        <v>223.529999</v>
      </c>
      <c r="F938" s="9">
        <f t="shared" si="55"/>
        <v>9.6434024045569E-2</v>
      </c>
    </row>
    <row r="939" spans="1:6" x14ac:dyDescent="0.45">
      <c r="A939" s="90">
        <v>42736</v>
      </c>
      <c r="B939" s="91">
        <v>145636</v>
      </c>
      <c r="C939" s="89">
        <f t="shared" si="53"/>
        <v>1.5542259817069581E-3</v>
      </c>
      <c r="D939" s="9">
        <f t="shared" si="54"/>
        <v>1.7039582111232132E-2</v>
      </c>
      <c r="E939" s="85">
        <f>IFERROR(VLOOKUP(A939,SPY!$A$2:$E$379,5,FALSE),"")</f>
        <v>227.529999</v>
      </c>
      <c r="F939" s="9">
        <f t="shared" si="55"/>
        <v>0.17453023862001737</v>
      </c>
    </row>
    <row r="940" spans="1:6" x14ac:dyDescent="0.45">
      <c r="A940" s="90">
        <v>42767</v>
      </c>
      <c r="B940" s="91">
        <v>145848</v>
      </c>
      <c r="C940" s="89">
        <f t="shared" si="53"/>
        <v>1.4556840341672928E-3</v>
      </c>
      <c r="D940" s="9">
        <f t="shared" si="54"/>
        <v>1.699311768274403E-2</v>
      </c>
      <c r="E940" s="85">
        <f>IFERROR(VLOOKUP(A940,SPY!$A$2:$E$379,5,FALSE),"")</f>
        <v>236.470001</v>
      </c>
      <c r="F940" s="9">
        <f t="shared" si="55"/>
        <v>0.22168838315445738</v>
      </c>
    </row>
    <row r="941" spans="1:6" x14ac:dyDescent="0.45">
      <c r="A941" s="90">
        <v>42795</v>
      </c>
      <c r="B941" s="91">
        <v>145976</v>
      </c>
      <c r="C941" s="89">
        <f t="shared" si="53"/>
        <v>8.7762602161145509E-4</v>
      </c>
      <c r="D941" s="9">
        <f t="shared" si="54"/>
        <v>1.6078960923252561E-2</v>
      </c>
      <c r="E941" s="85">
        <f>IFERROR(VLOOKUP(A941,SPY!$A$2:$E$379,5,FALSE),"")</f>
        <v>235.740005</v>
      </c>
      <c r="F941" s="9">
        <f t="shared" si="55"/>
        <v>0.14704165245150547</v>
      </c>
    </row>
    <row r="942" spans="1:6" x14ac:dyDescent="0.45">
      <c r="A942" s="90">
        <v>42826</v>
      </c>
      <c r="B942" s="91">
        <v>146173</v>
      </c>
      <c r="C942" s="89">
        <f t="shared" si="53"/>
        <v>1.3495369101770294E-3</v>
      </c>
      <c r="D942" s="9">
        <f t="shared" si="54"/>
        <v>1.6106384161939769E-2</v>
      </c>
      <c r="E942" s="85">
        <f>IFERROR(VLOOKUP(A942,SPY!$A$2:$E$379,5,FALSE),"")</f>
        <v>238.08000200000001</v>
      </c>
      <c r="F942" s="9">
        <f t="shared" si="55"/>
        <v>0.15387970577347243</v>
      </c>
    </row>
    <row r="943" spans="1:6" x14ac:dyDescent="0.45">
      <c r="A943" s="90">
        <v>42856</v>
      </c>
      <c r="B943" s="91">
        <v>146389</v>
      </c>
      <c r="C943" s="89">
        <f t="shared" si="53"/>
        <v>1.4777010802269341E-3</v>
      </c>
      <c r="D943" s="9">
        <f t="shared" si="54"/>
        <v>1.7289664422067919E-2</v>
      </c>
      <c r="E943" s="85">
        <f>IFERROR(VLOOKUP(A943,SPY!$A$2:$E$379,5,FALSE),"")</f>
        <v>241.44000199999999</v>
      </c>
      <c r="F943" s="9">
        <f t="shared" si="55"/>
        <v>0.15059095788392973</v>
      </c>
    </row>
    <row r="944" spans="1:6" x14ac:dyDescent="0.45">
      <c r="A944" s="90">
        <v>42887</v>
      </c>
      <c r="B944" s="91">
        <v>146588</v>
      </c>
      <c r="C944" s="89">
        <f t="shared" si="53"/>
        <v>1.3593917575773773E-3</v>
      </c>
      <c r="D944" s="9">
        <f t="shared" si="54"/>
        <v>1.6898829013818784E-2</v>
      </c>
      <c r="E944" s="85">
        <f>IFERROR(VLOOKUP(A944,SPY!$A$2:$E$379,5,FALSE),"")</f>
        <v>241.800003</v>
      </c>
      <c r="F944" s="9">
        <f t="shared" si="55"/>
        <v>0.15428684178512198</v>
      </c>
    </row>
    <row r="945" spans="1:6" x14ac:dyDescent="0.45">
      <c r="A945" s="90">
        <v>42917</v>
      </c>
      <c r="B945" s="91">
        <v>146772</v>
      </c>
      <c r="C945" s="89">
        <f t="shared" si="53"/>
        <v>1.2552187082162103E-3</v>
      </c>
      <c r="D945" s="9">
        <f t="shared" si="54"/>
        <v>1.5617755942289646E-2</v>
      </c>
      <c r="E945" s="85">
        <f>IFERROR(VLOOKUP(A945,SPY!$A$2:$E$379,5,FALSE),"")</f>
        <v>246.770004</v>
      </c>
      <c r="F945" s="9">
        <f t="shared" si="55"/>
        <v>0.13656047200995935</v>
      </c>
    </row>
    <row r="946" spans="1:6" x14ac:dyDescent="0.45">
      <c r="A946" s="90">
        <v>42948</v>
      </c>
      <c r="B946" s="91">
        <v>146907</v>
      </c>
      <c r="C946" s="89">
        <f t="shared" si="53"/>
        <v>9.1979396615160525E-4</v>
      </c>
      <c r="D946" s="9">
        <f t="shared" si="54"/>
        <v>1.5504894099430455E-2</v>
      </c>
      <c r="E946" s="85">
        <f>IFERROR(VLOOKUP(A946,SPY!$A$2:$E$379,5,FALSE),"")</f>
        <v>247.490005</v>
      </c>
      <c r="F946" s="9">
        <f t="shared" si="55"/>
        <v>0.13851319950057039</v>
      </c>
    </row>
    <row r="947" spans="1:6" x14ac:dyDescent="0.45">
      <c r="A947" s="90">
        <v>42979</v>
      </c>
      <c r="B947" s="91">
        <v>146999</v>
      </c>
      <c r="C947" s="89">
        <f t="shared" si="53"/>
        <v>6.2624653692466836E-4</v>
      </c>
      <c r="D947" s="9">
        <f t="shared" si="54"/>
        <v>1.4058953787570383E-2</v>
      </c>
      <c r="E947" s="85">
        <f>IFERROR(VLOOKUP(A947,SPY!$A$2:$E$379,5,FALSE),"")</f>
        <v>251.229996</v>
      </c>
      <c r="F947" s="9">
        <f t="shared" si="55"/>
        <v>0.16148863853691209</v>
      </c>
    </row>
    <row r="948" spans="1:6" x14ac:dyDescent="0.45">
      <c r="A948" s="90">
        <v>43009</v>
      </c>
      <c r="B948" s="91">
        <v>147146</v>
      </c>
      <c r="C948" s="89">
        <f t="shared" si="53"/>
        <v>1.0000068027673503E-3</v>
      </c>
      <c r="D948" s="9">
        <f t="shared" si="54"/>
        <v>1.4317324859205005E-2</v>
      </c>
      <c r="E948" s="85">
        <f>IFERROR(VLOOKUP(A948,SPY!$A$2:$E$379,5,FALSE),"")</f>
        <v>257.14999399999999</v>
      </c>
      <c r="F948" s="9">
        <f t="shared" si="55"/>
        <v>0.20983293517055368</v>
      </c>
    </row>
    <row r="949" spans="1:6" x14ac:dyDescent="0.45">
      <c r="A949" s="90">
        <v>43040</v>
      </c>
      <c r="B949" s="91">
        <v>147375</v>
      </c>
      <c r="C949" s="89">
        <f t="shared" si="53"/>
        <v>1.5562774387343214E-3</v>
      </c>
      <c r="D949" s="9">
        <f t="shared" si="54"/>
        <v>1.5063228365980619E-2</v>
      </c>
      <c r="E949" s="85">
        <f>IFERROR(VLOOKUP(A949,SPY!$A$2:$E$379,5,FALSE),"")</f>
        <v>265.01001000000002</v>
      </c>
      <c r="F949" s="9">
        <f t="shared" si="55"/>
        <v>0.2025138578248058</v>
      </c>
    </row>
    <row r="950" spans="1:6" x14ac:dyDescent="0.45">
      <c r="A950" s="90">
        <v>43070</v>
      </c>
      <c r="B950" s="91">
        <v>147521</v>
      </c>
      <c r="C950" s="89">
        <f t="shared" si="53"/>
        <v>9.9067005937225616E-4</v>
      </c>
      <c r="D950" s="9">
        <f t="shared" si="54"/>
        <v>1.4517571006120722E-2</v>
      </c>
      <c r="E950" s="85">
        <f>IFERROR(VLOOKUP(A950,SPY!$A$2:$E$379,5,FALSE),"")</f>
        <v>266.85998499999999</v>
      </c>
      <c r="F950" s="9">
        <f t="shared" si="55"/>
        <v>0.19384416496150036</v>
      </c>
    </row>
    <row r="951" spans="1:6" x14ac:dyDescent="0.45">
      <c r="A951" s="90">
        <v>43101</v>
      </c>
      <c r="B951" s="91">
        <v>147667</v>
      </c>
      <c r="C951" s="89">
        <f t="shared" si="53"/>
        <v>9.8968960351397683E-4</v>
      </c>
      <c r="D951" s="9">
        <f t="shared" si="54"/>
        <v>1.3945727704688382E-2</v>
      </c>
      <c r="E951" s="85">
        <f>IFERROR(VLOOKUP(A951,SPY!$A$2:$E$379,5,FALSE),"")</f>
        <v>281.89999399999999</v>
      </c>
      <c r="F951" s="9">
        <f t="shared" si="55"/>
        <v>0.23895747918497556</v>
      </c>
    </row>
    <row r="952" spans="1:6" x14ac:dyDescent="0.45">
      <c r="A952" s="90">
        <v>43132</v>
      </c>
      <c r="B952" s="91">
        <v>148054</v>
      </c>
      <c r="C952" s="89">
        <f t="shared" si="53"/>
        <v>2.6207615784163973E-3</v>
      </c>
      <c r="D952" s="9">
        <f t="shared" si="54"/>
        <v>1.5125335966211351E-2</v>
      </c>
      <c r="E952" s="85">
        <f>IFERROR(VLOOKUP(A952,SPY!$A$2:$E$379,5,FALSE),"")</f>
        <v>271.64999399999999</v>
      </c>
      <c r="F952" s="9">
        <f t="shared" si="55"/>
        <v>0.14877148412580254</v>
      </c>
    </row>
    <row r="953" spans="1:6" x14ac:dyDescent="0.45">
      <c r="A953" s="90">
        <v>43160</v>
      </c>
      <c r="B953" s="91">
        <v>148280</v>
      </c>
      <c r="C953" s="89">
        <f t="shared" si="53"/>
        <v>1.5264700717305679E-3</v>
      </c>
      <c r="D953" s="9">
        <f t="shared" si="54"/>
        <v>1.5783416452019416E-2</v>
      </c>
      <c r="E953" s="85">
        <f>IFERROR(VLOOKUP(A953,SPY!$A$2:$E$379,5,FALSE),"")</f>
        <v>263.14999399999999</v>
      </c>
      <c r="F953" s="9">
        <f t="shared" si="55"/>
        <v>0.11627211512106306</v>
      </c>
    </row>
    <row r="954" spans="1:6" x14ac:dyDescent="0.45">
      <c r="A954" s="90">
        <v>43191</v>
      </c>
      <c r="B954" s="91">
        <v>148426</v>
      </c>
      <c r="C954" s="89">
        <f t="shared" si="53"/>
        <v>9.8462368492047148E-4</v>
      </c>
      <c r="D954" s="9">
        <f t="shared" si="54"/>
        <v>1.541324321181059E-2</v>
      </c>
      <c r="E954" s="85">
        <f>IFERROR(VLOOKUP(A954,SPY!$A$2:$E$379,5,FALSE),"")</f>
        <v>264.51001000000002</v>
      </c>
      <c r="F954" s="9">
        <f t="shared" si="55"/>
        <v>0.11101313750829034</v>
      </c>
    </row>
    <row r="955" spans="1:6" x14ac:dyDescent="0.45">
      <c r="A955" s="90">
        <v>43221</v>
      </c>
      <c r="B955" s="91">
        <v>148755</v>
      </c>
      <c r="C955" s="89">
        <f t="shared" si="53"/>
        <v>2.2165927802406671E-3</v>
      </c>
      <c r="D955" s="9">
        <f t="shared" si="54"/>
        <v>1.6162416575015826E-2</v>
      </c>
      <c r="E955" s="85">
        <f>IFERROR(VLOOKUP(A955,SPY!$A$2:$E$379,5,FALSE),"")</f>
        <v>270.94000199999999</v>
      </c>
      <c r="F955" s="9">
        <f t="shared" si="55"/>
        <v>0.12218356426289301</v>
      </c>
    </row>
    <row r="956" spans="1:6" x14ac:dyDescent="0.45">
      <c r="A956" s="90">
        <v>43252</v>
      </c>
      <c r="B956" s="91">
        <v>148968</v>
      </c>
      <c r="C956" s="89">
        <f t="shared" si="53"/>
        <v>1.4318846425329657E-3</v>
      </c>
      <c r="D956" s="9">
        <f t="shared" si="54"/>
        <v>1.6235981117144638E-2</v>
      </c>
      <c r="E956" s="85">
        <f>IFERROR(VLOOKUP(A956,SPY!$A$2:$E$379,5,FALSE),"")</f>
        <v>271.27999899999998</v>
      </c>
      <c r="F956" s="9">
        <f t="shared" si="55"/>
        <v>0.12191892321854092</v>
      </c>
    </row>
    <row r="957" spans="1:6" x14ac:dyDescent="0.45">
      <c r="A957" s="90">
        <v>43282</v>
      </c>
      <c r="B957" s="91">
        <v>149023</v>
      </c>
      <c r="C957" s="89">
        <f t="shared" si="53"/>
        <v>3.6920680951624263E-4</v>
      </c>
      <c r="D957" s="9">
        <f t="shared" si="54"/>
        <v>1.5336712724497881E-2</v>
      </c>
      <c r="E957" s="85">
        <f>IFERROR(VLOOKUP(A957,SPY!$A$2:$E$379,5,FALSE),"")</f>
        <v>281.32998700000002</v>
      </c>
      <c r="F957" s="9">
        <f t="shared" si="55"/>
        <v>0.1400493675884531</v>
      </c>
    </row>
    <row r="958" spans="1:6" x14ac:dyDescent="0.45">
      <c r="A958" s="90">
        <v>43313</v>
      </c>
      <c r="B958" s="91">
        <v>149274</v>
      </c>
      <c r="C958" s="89">
        <f t="shared" si="53"/>
        <v>1.6843037651905757E-3</v>
      </c>
      <c r="D958" s="9">
        <f t="shared" si="54"/>
        <v>1.6112234270660997E-2</v>
      </c>
      <c r="E958" s="85">
        <f>IFERROR(VLOOKUP(A958,SPY!$A$2:$E$379,5,FALSE),"")</f>
        <v>290.30999800000001</v>
      </c>
      <c r="F958" s="9">
        <f t="shared" si="55"/>
        <v>0.17301705982025428</v>
      </c>
    </row>
    <row r="959" spans="1:6" x14ac:dyDescent="0.45">
      <c r="A959" s="90">
        <v>43344</v>
      </c>
      <c r="B959" s="91">
        <v>149361</v>
      </c>
      <c r="C959" s="89">
        <f t="shared" si="53"/>
        <v>5.8282085292815644E-4</v>
      </c>
      <c r="D959" s="9">
        <f t="shared" si="54"/>
        <v>1.6068136517935594E-2</v>
      </c>
      <c r="E959" s="85">
        <f>IFERROR(VLOOKUP(A959,SPY!$A$2:$E$379,5,FALSE),"")</f>
        <v>290.72000100000002</v>
      </c>
      <c r="F959" s="9">
        <f t="shared" si="55"/>
        <v>0.1571866641274795</v>
      </c>
    </row>
    <row r="960" spans="1:6" x14ac:dyDescent="0.45">
      <c r="A960" s="90">
        <v>43374</v>
      </c>
      <c r="B960" s="91">
        <v>149525</v>
      </c>
      <c r="C960" s="89">
        <f t="shared" si="53"/>
        <v>1.0980108595952665E-3</v>
      </c>
      <c r="D960" s="9">
        <f t="shared" si="54"/>
        <v>1.6167615837331617E-2</v>
      </c>
      <c r="E960" s="85">
        <f>IFERROR(VLOOKUP(A960,SPY!$A$2:$E$379,5,FALSE),"")</f>
        <v>270.63000499999998</v>
      </c>
      <c r="F960" s="9">
        <f t="shared" si="55"/>
        <v>5.2420810089538694E-2</v>
      </c>
    </row>
    <row r="961" spans="1:6" x14ac:dyDescent="0.45">
      <c r="A961" s="90">
        <v>43405</v>
      </c>
      <c r="B961" s="91">
        <v>149622</v>
      </c>
      <c r="C961" s="89">
        <f t="shared" si="53"/>
        <v>6.4872094967394212E-4</v>
      </c>
      <c r="D961" s="9">
        <f t="shared" si="54"/>
        <v>1.5246819338422313E-2</v>
      </c>
      <c r="E961" s="85">
        <f>IFERROR(VLOOKUP(A961,SPY!$A$2:$E$379,5,FALSE),"")</f>
        <v>275.64999399999999</v>
      </c>
      <c r="F961" s="9">
        <f t="shared" si="55"/>
        <v>4.0149366433365863E-2</v>
      </c>
    </row>
    <row r="962" spans="1:6" x14ac:dyDescent="0.45">
      <c r="A962" s="90">
        <v>43435</v>
      </c>
      <c r="B962" s="91">
        <v>149804</v>
      </c>
      <c r="C962" s="89">
        <f t="shared" si="53"/>
        <v>1.216398657951423E-3</v>
      </c>
      <c r="D962" s="9">
        <f t="shared" si="54"/>
        <v>1.5475762772757751E-2</v>
      </c>
      <c r="E962" s="85">
        <f>IFERROR(VLOOKUP(A962,SPY!$A$2:$E$379,5,FALSE),"")</f>
        <v>249.91999799999999</v>
      </c>
      <c r="F962" s="9">
        <f t="shared" si="55"/>
        <v>-6.3478932594558946E-2</v>
      </c>
    </row>
    <row r="963" spans="1:6" x14ac:dyDescent="0.45">
      <c r="A963" s="90">
        <v>43466</v>
      </c>
      <c r="B963" s="91">
        <v>150062</v>
      </c>
      <c r="C963" s="89">
        <f t="shared" si="53"/>
        <v>1.7222504071987554E-3</v>
      </c>
      <c r="D963" s="9">
        <f t="shared" si="54"/>
        <v>1.6218925013713248E-2</v>
      </c>
      <c r="E963" s="85">
        <f>IFERROR(VLOOKUP(A963,SPY!$A$2:$E$379,5,FALSE),"")</f>
        <v>269.92999300000002</v>
      </c>
      <c r="F963" s="9">
        <f t="shared" si="55"/>
        <v>-4.2461870361018783E-2</v>
      </c>
    </row>
    <row r="964" spans="1:6" x14ac:dyDescent="0.45">
      <c r="A964" s="90">
        <v>43497</v>
      </c>
      <c r="B964" s="91">
        <v>150067</v>
      </c>
      <c r="C964" s="89">
        <f t="shared" si="53"/>
        <v>3.3319561248079665E-5</v>
      </c>
      <c r="D964" s="9">
        <f t="shared" si="54"/>
        <v>1.3596390506166678E-2</v>
      </c>
      <c r="E964" s="85">
        <f>IFERROR(VLOOKUP(A964,SPY!$A$2:$E$379,5,FALSE),"")</f>
        <v>278.67999300000002</v>
      </c>
      <c r="F964" s="9">
        <f t="shared" si="55"/>
        <v>2.5878885165740328E-2</v>
      </c>
    </row>
    <row r="965" spans="1:6" x14ac:dyDescent="0.45">
      <c r="A965" s="90">
        <v>43525</v>
      </c>
      <c r="B965" s="91">
        <v>150294</v>
      </c>
      <c r="C965" s="89">
        <f t="shared" ref="C965:C1027" si="56">B965/B964-1</f>
        <v>1.5126576795698732E-3</v>
      </c>
      <c r="D965" s="9">
        <f t="shared" si="54"/>
        <v>1.3582411653628279E-2</v>
      </c>
      <c r="E965" s="85">
        <f>IFERROR(VLOOKUP(A965,SPY!$A$2:$E$379,5,FALSE),"")</f>
        <v>282.48001099999999</v>
      </c>
      <c r="F965" s="9">
        <f t="shared" si="55"/>
        <v>7.3456269962901777E-2</v>
      </c>
    </row>
    <row r="966" spans="1:6" x14ac:dyDescent="0.45">
      <c r="A966" s="90">
        <v>43556</v>
      </c>
      <c r="B966" s="91">
        <v>150602</v>
      </c>
      <c r="C966" s="89">
        <f t="shared" si="56"/>
        <v>2.049316672654955E-3</v>
      </c>
      <c r="D966" s="9">
        <f t="shared" si="54"/>
        <v>1.4660504224327298E-2</v>
      </c>
      <c r="E966" s="85">
        <f>IFERROR(VLOOKUP(A966,SPY!$A$2:$E$379,5,FALSE),"")</f>
        <v>294.01998900000001</v>
      </c>
      <c r="F966" s="9">
        <f t="shared" si="55"/>
        <v>0.11156469654966927</v>
      </c>
    </row>
    <row r="967" spans="1:6" x14ac:dyDescent="0.45">
      <c r="A967" s="90">
        <v>43586</v>
      </c>
      <c r="B967" s="91">
        <v>150640</v>
      </c>
      <c r="C967" s="89">
        <f t="shared" si="56"/>
        <v>2.5232068631231286E-4</v>
      </c>
      <c r="D967" s="9">
        <f t="shared" si="54"/>
        <v>1.2671842963261737E-2</v>
      </c>
      <c r="E967" s="85">
        <f>IFERROR(VLOOKUP(A967,SPY!$A$2:$E$379,5,FALSE),"")</f>
        <v>275.26998900000001</v>
      </c>
      <c r="F967" s="9">
        <f t="shared" si="55"/>
        <v>1.5981349996446959E-2</v>
      </c>
    </row>
    <row r="968" spans="1:6" x14ac:dyDescent="0.45">
      <c r="A968" s="90">
        <v>43617</v>
      </c>
      <c r="B968" s="91">
        <v>150844</v>
      </c>
      <c r="C968" s="89">
        <f t="shared" si="56"/>
        <v>1.3542219861921723E-3</v>
      </c>
      <c r="D968" s="9">
        <f t="shared" si="54"/>
        <v>1.2593308630041378E-2</v>
      </c>
      <c r="E968" s="85">
        <f>IFERROR(VLOOKUP(A968,SPY!$A$2:$E$379,5,FALSE),"")</f>
        <v>293</v>
      </c>
      <c r="F968" s="9">
        <f t="shared" si="55"/>
        <v>8.0064881598587823E-2</v>
      </c>
    </row>
    <row r="969" spans="1:6" x14ac:dyDescent="0.45">
      <c r="A969" s="90">
        <v>43647</v>
      </c>
      <c r="B969" s="91">
        <v>150934</v>
      </c>
      <c r="C969" s="89">
        <f t="shared" si="56"/>
        <v>5.9664288934269116E-4</v>
      </c>
      <c r="D969" s="9">
        <f t="shared" si="54"/>
        <v>1.2823523885574728E-2</v>
      </c>
      <c r="E969" s="85">
        <f>IFERROR(VLOOKUP(A969,SPY!$A$2:$E$379,5,FALSE),"")</f>
        <v>297.42999300000002</v>
      </c>
      <c r="F969" s="9">
        <f t="shared" si="55"/>
        <v>5.7228190182228911E-2</v>
      </c>
    </row>
    <row r="970" spans="1:6" x14ac:dyDescent="0.45">
      <c r="A970" s="90">
        <v>43678</v>
      </c>
      <c r="B970" s="91">
        <v>151155</v>
      </c>
      <c r="C970" s="89">
        <f t="shared" si="56"/>
        <v>1.4642161474551774E-3</v>
      </c>
      <c r="D970" s="9">
        <f t="shared" si="54"/>
        <v>1.26009887857228E-2</v>
      </c>
      <c r="E970" s="85">
        <f>IFERROR(VLOOKUP(A970,SPY!$A$2:$E$379,5,FALSE),"")</f>
        <v>292.45001200000002</v>
      </c>
      <c r="F970" s="9">
        <f t="shared" si="55"/>
        <v>7.3714788148633303E-3</v>
      </c>
    </row>
    <row r="971" spans="1:6" x14ac:dyDescent="0.45">
      <c r="A971" s="90">
        <v>43709</v>
      </c>
      <c r="B971" s="91">
        <v>151358</v>
      </c>
      <c r="C971" s="89">
        <f t="shared" si="56"/>
        <v>1.3429922926797566E-3</v>
      </c>
      <c r="D971" s="9">
        <f t="shared" si="54"/>
        <v>1.337029077202212E-2</v>
      </c>
      <c r="E971" s="85">
        <f>IFERROR(VLOOKUP(A971,SPY!$A$2:$E$379,5,FALSE),"")</f>
        <v>296.76998900000001</v>
      </c>
      <c r="F971" s="9">
        <f t="shared" si="55"/>
        <v>2.0810360412732543E-2</v>
      </c>
    </row>
    <row r="972" spans="1:6" x14ac:dyDescent="0.45">
      <c r="A972" s="90">
        <v>43739</v>
      </c>
      <c r="B972" s="91">
        <v>151458</v>
      </c>
      <c r="C972" s="89">
        <f t="shared" si="56"/>
        <v>6.6068526275442352E-4</v>
      </c>
      <c r="D972" s="9">
        <f t="shared" si="54"/>
        <v>1.2927604079585375E-2</v>
      </c>
      <c r="E972" s="85">
        <f>IFERROR(VLOOKUP(A972,SPY!$A$2:$E$379,5,FALSE),"")</f>
        <v>303.32998700000002</v>
      </c>
      <c r="F972" s="9">
        <f t="shared" si="55"/>
        <v>0.12082910762241617</v>
      </c>
    </row>
    <row r="973" spans="1:6" x14ac:dyDescent="0.45">
      <c r="A973" s="90">
        <v>43770</v>
      </c>
      <c r="B973" s="91">
        <v>151666</v>
      </c>
      <c r="C973" s="89">
        <f t="shared" si="56"/>
        <v>1.3733180155555136E-3</v>
      </c>
      <c r="D973" s="9">
        <f t="shared" si="54"/>
        <v>1.3661092620069315E-2</v>
      </c>
      <c r="E973" s="85">
        <f>IFERROR(VLOOKUP(A973,SPY!$A$2:$E$379,5,FALSE),"")</f>
        <v>314.30999800000001</v>
      </c>
      <c r="F973" s="9">
        <f t="shared" si="55"/>
        <v>0.14025033499547268</v>
      </c>
    </row>
    <row r="974" spans="1:6" x14ac:dyDescent="0.45">
      <c r="A974" s="90">
        <v>43800</v>
      </c>
      <c r="B974" s="91">
        <v>151792</v>
      </c>
      <c r="C974" s="89">
        <f t="shared" si="56"/>
        <v>8.3077288251809378E-4</v>
      </c>
      <c r="D974" s="9">
        <f t="shared" si="54"/>
        <v>1.3270673680275458E-2</v>
      </c>
      <c r="E974" s="85">
        <f>IFERROR(VLOOKUP(A974,SPY!$A$2:$E$379,5,FALSE),"")</f>
        <v>321.85998499999999</v>
      </c>
      <c r="F974" s="9">
        <f t="shared" si="55"/>
        <v>0.28785206296296462</v>
      </c>
    </row>
    <row r="975" spans="1:6" x14ac:dyDescent="0.45">
      <c r="A975" s="90">
        <v>43831</v>
      </c>
      <c r="B975" s="91">
        <v>152045</v>
      </c>
      <c r="C975" s="89">
        <f t="shared" si="56"/>
        <v>1.6667545061663791E-3</v>
      </c>
      <c r="D975" s="9">
        <f t="shared" si="54"/>
        <v>1.3214537990963837E-2</v>
      </c>
      <c r="E975" s="85">
        <f>IFERROR(VLOOKUP(A975,SPY!$A$2:$E$379,5,FALSE),"")</f>
        <v>321.73001099999999</v>
      </c>
      <c r="F975" s="9">
        <f t="shared" si="55"/>
        <v>0.19190167578006045</v>
      </c>
    </row>
    <row r="976" spans="1:6" x14ac:dyDescent="0.45">
      <c r="A976" s="90">
        <v>43862</v>
      </c>
      <c r="B976" s="91">
        <v>152309</v>
      </c>
      <c r="C976" s="89">
        <f t="shared" si="56"/>
        <v>1.7363280607713971E-3</v>
      </c>
      <c r="D976" s="9">
        <f t="shared" ref="D976:D1027" si="57">B976/B964-1</f>
        <v>1.4939993469583523E-2</v>
      </c>
      <c r="E976" s="85">
        <f>IFERROR(VLOOKUP(A976,SPY!$A$2:$E$379,5,FALSE),"")</f>
        <v>296.26001000000002</v>
      </c>
      <c r="F976" s="9">
        <f t="shared" si="55"/>
        <v>6.3083168657894984E-2</v>
      </c>
    </row>
    <row r="977" spans="1:6" x14ac:dyDescent="0.45">
      <c r="A977" s="90">
        <v>43891</v>
      </c>
      <c r="B977" s="91">
        <v>150898</v>
      </c>
      <c r="C977" s="89">
        <f t="shared" si="56"/>
        <v>-9.2640618742162451E-3</v>
      </c>
      <c r="D977" s="9">
        <f t="shared" si="57"/>
        <v>4.0187898385830589E-3</v>
      </c>
      <c r="E977" s="85">
        <f>IFERROR(VLOOKUP(A977,SPY!$A$2:$E$379,5,FALSE),"")</f>
        <v>257.75</v>
      </c>
      <c r="F977" s="9">
        <f t="shared" si="55"/>
        <v>-8.7546056488931545E-2</v>
      </c>
    </row>
    <row r="978" spans="1:6" x14ac:dyDescent="0.45">
      <c r="A978" s="90">
        <v>43922</v>
      </c>
      <c r="B978" s="91">
        <v>130421</v>
      </c>
      <c r="C978" s="89">
        <f t="shared" si="56"/>
        <v>-0.13570093705681985</v>
      </c>
      <c r="D978" s="9">
        <f t="shared" si="57"/>
        <v>-0.1340022044859962</v>
      </c>
      <c r="E978" s="85">
        <f>IFERROR(VLOOKUP(A978,SPY!$A$2:$E$379,5,FALSE),"")</f>
        <v>290.48001099999999</v>
      </c>
      <c r="F978" s="9">
        <f t="shared" si="55"/>
        <v>-1.2039922904697575E-2</v>
      </c>
    </row>
    <row r="979" spans="1:6" x14ac:dyDescent="0.45">
      <c r="A979" s="90">
        <v>43952</v>
      </c>
      <c r="B979" s="91">
        <v>133040</v>
      </c>
      <c r="C979" s="89">
        <f t="shared" si="56"/>
        <v>2.0081121905214605E-2</v>
      </c>
      <c r="D979" s="9">
        <f t="shared" si="57"/>
        <v>-0.11683483802442907</v>
      </c>
      <c r="E979" s="85">
        <f>IFERROR(VLOOKUP(A979,SPY!$A$2:$E$379,5,FALSE),"")</f>
        <v>304.32000699999998</v>
      </c>
      <c r="F979" s="9">
        <f t="shared" si="55"/>
        <v>0.10553281927148239</v>
      </c>
    </row>
    <row r="980" spans="1:6" x14ac:dyDescent="0.45">
      <c r="A980" s="90">
        <v>43983</v>
      </c>
      <c r="B980" s="91">
        <v>137655</v>
      </c>
      <c r="C980" s="89">
        <f t="shared" si="56"/>
        <v>3.4688815393866479E-2</v>
      </c>
      <c r="D980" s="9">
        <f t="shared" si="57"/>
        <v>-8.7434700750444128E-2</v>
      </c>
      <c r="E980" s="85">
        <f>IFERROR(VLOOKUP(A980,SPY!$A$2:$E$379,5,FALSE),"")</f>
        <v>308.35998499999999</v>
      </c>
      <c r="F980" s="9">
        <f t="shared" ref="F980:F1027" si="58">IFERROR(E980/E968-1,"")</f>
        <v>5.242315699658695E-2</v>
      </c>
    </row>
    <row r="981" spans="1:6" x14ac:dyDescent="0.45">
      <c r="A981" s="90">
        <v>44013</v>
      </c>
      <c r="B981" s="91">
        <v>139240</v>
      </c>
      <c r="C981" s="89">
        <f t="shared" si="56"/>
        <v>1.1514292978823892E-2</v>
      </c>
      <c r="D981" s="9">
        <f t="shared" si="57"/>
        <v>-7.7477572978917886E-2</v>
      </c>
      <c r="E981" s="85">
        <f>IFERROR(VLOOKUP(A981,SPY!$A$2:$E$379,5,FALSE),"")</f>
        <v>326.51998900000001</v>
      </c>
      <c r="F981" s="9">
        <f t="shared" si="58"/>
        <v>9.7804514287837652E-2</v>
      </c>
    </row>
    <row r="982" spans="1:6" x14ac:dyDescent="0.45">
      <c r="A982" s="90">
        <v>44044</v>
      </c>
      <c r="B982" s="91">
        <v>140774</v>
      </c>
      <c r="C982" s="89">
        <f t="shared" si="56"/>
        <v>1.1016949152542477E-2</v>
      </c>
      <c r="D982" s="9">
        <f t="shared" si="57"/>
        <v>-6.8677847242896384E-2</v>
      </c>
      <c r="E982" s="85">
        <f>IFERROR(VLOOKUP(A982,SPY!$A$2:$E$379,5,FALSE),"")</f>
        <v>349.30999800000001</v>
      </c>
      <c r="F982" s="9">
        <f t="shared" si="58"/>
        <v>0.19442634182555607</v>
      </c>
    </row>
    <row r="983" spans="1:6" x14ac:dyDescent="0.45">
      <c r="A983" s="90">
        <v>44075</v>
      </c>
      <c r="B983" s="91">
        <v>141820</v>
      </c>
      <c r="C983" s="89">
        <f t="shared" si="56"/>
        <v>7.4303493542842158E-3</v>
      </c>
      <c r="D983" s="9">
        <f t="shared" si="57"/>
        <v>-6.3016160361527018E-2</v>
      </c>
      <c r="E983" s="85">
        <f>IFERROR(VLOOKUP(A983,SPY!$A$2:$E$379,5,FALSE),"")</f>
        <v>334.89001500000001</v>
      </c>
      <c r="F983" s="9">
        <f t="shared" si="58"/>
        <v>0.12844973350725164</v>
      </c>
    </row>
    <row r="984" spans="1:6" x14ac:dyDescent="0.45">
      <c r="A984" s="90">
        <v>44105</v>
      </c>
      <c r="B984" s="91">
        <v>142493</v>
      </c>
      <c r="C984" s="89">
        <f t="shared" si="56"/>
        <v>4.7454519813847629E-3</v>
      </c>
      <c r="D984" s="9">
        <f t="shared" si="57"/>
        <v>-5.9191326968532576E-2</v>
      </c>
      <c r="E984" s="85">
        <f>IFERROR(VLOOKUP(A984,SPY!$A$2:$E$379,5,FALSE),"")</f>
        <v>326.540009</v>
      </c>
      <c r="F984" s="9">
        <f t="shared" si="58"/>
        <v>7.6517400173824468E-2</v>
      </c>
    </row>
    <row r="985" spans="1:6" x14ac:dyDescent="0.45">
      <c r="A985" s="90">
        <v>44136</v>
      </c>
      <c r="B985" s="91">
        <v>142761</v>
      </c>
      <c r="C985" s="89">
        <f t="shared" si="56"/>
        <v>1.8807941442737786E-3</v>
      </c>
      <c r="D985" s="9">
        <f t="shared" si="57"/>
        <v>-5.8714543800192476E-2</v>
      </c>
      <c r="E985" s="85">
        <f>IFERROR(VLOOKUP(A985,SPY!$A$2:$E$379,5,FALSE),"")</f>
        <v>362.05999800000001</v>
      </c>
      <c r="F985" s="9">
        <f t="shared" si="58"/>
        <v>0.15192007986968337</v>
      </c>
    </row>
    <row r="986" spans="1:6" x14ac:dyDescent="0.45">
      <c r="A986" s="90">
        <v>44166</v>
      </c>
      <c r="B986" s="91">
        <v>142518</v>
      </c>
      <c r="C986" s="89">
        <f t="shared" si="56"/>
        <v>-1.7021455439510946E-3</v>
      </c>
      <c r="D986" s="9">
        <f t="shared" si="57"/>
        <v>-6.1096763992832259E-2</v>
      </c>
      <c r="E986" s="85">
        <f>IFERROR(VLOOKUP(A986,SPY!$A$2:$E$379,5,FALSE),"")</f>
        <v>373.88000499999998</v>
      </c>
      <c r="F986" s="9">
        <f t="shared" si="58"/>
        <v>0.16162313560040698</v>
      </c>
    </row>
    <row r="987" spans="1:6" x14ac:dyDescent="0.45">
      <c r="A987" s="90">
        <v>44197</v>
      </c>
      <c r="B987" s="91">
        <v>142916</v>
      </c>
      <c r="C987" s="89">
        <f t="shared" si="56"/>
        <v>2.7926297029148284E-3</v>
      </c>
      <c r="D987" s="9">
        <f t="shared" si="57"/>
        <v>-6.0041435101450213E-2</v>
      </c>
      <c r="E987" s="85">
        <f>IFERROR(VLOOKUP(A987,SPY!$A$2:$E$379,5,FALSE),"")</f>
        <v>370.07000699999998</v>
      </c>
      <c r="F987" s="9">
        <f t="shared" si="58"/>
        <v>0.15025019223338787</v>
      </c>
    </row>
    <row r="988" spans="1:6" x14ac:dyDescent="0.45">
      <c r="A988" s="90">
        <v>44228</v>
      </c>
      <c r="B988" s="91">
        <v>143443</v>
      </c>
      <c r="C988" s="89">
        <f t="shared" si="56"/>
        <v>3.6874807579276858E-3</v>
      </c>
      <c r="D988" s="9">
        <f t="shared" si="57"/>
        <v>-5.8210611323034067E-2</v>
      </c>
      <c r="E988" s="85">
        <f>IFERROR(VLOOKUP(A988,SPY!$A$2:$E$379,5,FALSE),"")</f>
        <v>380.35998499999999</v>
      </c>
      <c r="F988" s="9">
        <f t="shared" si="58"/>
        <v>0.28387218038641104</v>
      </c>
    </row>
    <row r="989" spans="1:6" x14ac:dyDescent="0.45">
      <c r="A989" s="90">
        <v>44256</v>
      </c>
      <c r="B989" s="91">
        <v>144274</v>
      </c>
      <c r="C989" s="89">
        <f t="shared" si="56"/>
        <v>5.7932419149069325E-3</v>
      </c>
      <c r="D989" s="9">
        <f t="shared" si="57"/>
        <v>-4.3897202083526654E-2</v>
      </c>
      <c r="E989" s="85">
        <f>IFERROR(VLOOKUP(A989,SPY!$A$2:$E$379,5,FALSE),"")</f>
        <v>396.32998700000002</v>
      </c>
      <c r="F989" s="9">
        <f t="shared" si="58"/>
        <v>0.53765271387002911</v>
      </c>
    </row>
    <row r="990" spans="1:6" x14ac:dyDescent="0.45">
      <c r="A990" s="90">
        <v>44287</v>
      </c>
      <c r="B990" s="91">
        <v>144593</v>
      </c>
      <c r="C990" s="89">
        <f t="shared" si="56"/>
        <v>2.2110706017717252E-3</v>
      </c>
      <c r="D990" s="9">
        <f t="shared" si="57"/>
        <v>0.10866348210794263</v>
      </c>
      <c r="E990" s="85">
        <f>IFERROR(VLOOKUP(A990,SPY!$A$2:$E$379,5,FALSE),"")</f>
        <v>417.29998799999998</v>
      </c>
      <c r="F990" s="9">
        <f t="shared" si="58"/>
        <v>0.43658762117025662</v>
      </c>
    </row>
    <row r="991" spans="1:6" x14ac:dyDescent="0.45">
      <c r="A991" s="90">
        <v>44317</v>
      </c>
      <c r="B991" s="91">
        <v>145044</v>
      </c>
      <c r="C991" s="89">
        <f t="shared" si="56"/>
        <v>3.1190998181100937E-3</v>
      </c>
      <c r="D991" s="9">
        <f t="shared" si="57"/>
        <v>9.0228502705953062E-2</v>
      </c>
      <c r="E991" s="85">
        <f>IFERROR(VLOOKUP(A991,SPY!$A$2:$E$379,5,FALSE),"")</f>
        <v>420.040009</v>
      </c>
      <c r="F991" s="9">
        <f t="shared" si="58"/>
        <v>0.38025762137945818</v>
      </c>
    </row>
    <row r="992" spans="1:6" x14ac:dyDescent="0.45">
      <c r="A992" s="90">
        <v>44348</v>
      </c>
      <c r="B992" s="91">
        <v>145822</v>
      </c>
      <c r="C992" s="89">
        <f t="shared" si="56"/>
        <v>5.3638895783347795E-3</v>
      </c>
      <c r="D992" s="9">
        <f t="shared" si="57"/>
        <v>5.932948312811015E-2</v>
      </c>
      <c r="E992" s="85">
        <f>IFERROR(VLOOKUP(A992,SPY!$A$2:$E$379,5,FALSE),"")</f>
        <v>428.05999800000001</v>
      </c>
      <c r="F992" s="9">
        <f t="shared" si="58"/>
        <v>0.38818270470469773</v>
      </c>
    </row>
    <row r="993" spans="1:6" x14ac:dyDescent="0.45">
      <c r="A993" s="90">
        <v>44378</v>
      </c>
      <c r="B993" s="91">
        <v>146761</v>
      </c>
      <c r="C993" s="89">
        <f t="shared" si="56"/>
        <v>6.4393575729313479E-3</v>
      </c>
      <c r="D993" s="9">
        <f t="shared" si="57"/>
        <v>5.4014650962367128E-2</v>
      </c>
      <c r="E993" s="85">
        <f>IFERROR(VLOOKUP(A993,SPY!$A$2:$E$379,5,FALSE),"")</f>
        <v>438.51001000000002</v>
      </c>
      <c r="F993" s="9">
        <f t="shared" si="58"/>
        <v>0.34298059773608536</v>
      </c>
    </row>
    <row r="994" spans="1:6" x14ac:dyDescent="0.45">
      <c r="A994" s="90">
        <v>44409</v>
      </c>
      <c r="B994" s="91">
        <v>147226</v>
      </c>
      <c r="C994" s="89">
        <f t="shared" si="56"/>
        <v>3.1684166774552658E-3</v>
      </c>
      <c r="D994" s="9">
        <f t="shared" si="57"/>
        <v>4.5832326992200301E-2</v>
      </c>
      <c r="E994" s="85">
        <f>IFERROR(VLOOKUP(A994,SPY!$A$2:$E$379,5,FALSE),"")</f>
        <v>451.55999800000001</v>
      </c>
      <c r="F994" s="9">
        <f t="shared" si="58"/>
        <v>0.29271993525933948</v>
      </c>
    </row>
    <row r="995" spans="1:6" x14ac:dyDescent="0.45">
      <c r="A995" s="90">
        <v>44440</v>
      </c>
      <c r="B995" s="91">
        <v>147706</v>
      </c>
      <c r="C995" s="89">
        <f t="shared" si="56"/>
        <v>3.2602936981238617E-3</v>
      </c>
      <c r="D995" s="9">
        <f t="shared" si="57"/>
        <v>4.1503314060076235E-2</v>
      </c>
      <c r="E995" s="85">
        <f>IFERROR(VLOOKUP(A995,SPY!$A$2:$E$379,5,FALSE),"")</f>
        <v>429.14001500000001</v>
      </c>
      <c r="F995" s="9">
        <f t="shared" si="58"/>
        <v>0.28143568269719843</v>
      </c>
    </row>
    <row r="996" spans="1:6" x14ac:dyDescent="0.45">
      <c r="A996" s="90">
        <v>44470</v>
      </c>
      <c r="B996" s="91">
        <v>148566</v>
      </c>
      <c r="C996" s="89">
        <f t="shared" si="56"/>
        <v>5.8223768838097101E-3</v>
      </c>
      <c r="D996" s="9">
        <f t="shared" si="57"/>
        <v>4.2619637455874937E-2</v>
      </c>
      <c r="E996" s="85">
        <f>IFERROR(VLOOKUP(A996,SPY!$A$2:$E$379,5,FALSE),"")</f>
        <v>459.25</v>
      </c>
      <c r="F996" s="9">
        <f t="shared" si="58"/>
        <v>0.40641265187200992</v>
      </c>
    </row>
    <row r="997" spans="1:6" x14ac:dyDescent="0.45">
      <c r="A997" s="90">
        <v>44501</v>
      </c>
      <c r="B997" s="91">
        <v>149197</v>
      </c>
      <c r="C997" s="89">
        <f t="shared" si="56"/>
        <v>4.2472705733478389E-3</v>
      </c>
      <c r="D997" s="9">
        <f t="shared" si="57"/>
        <v>4.5082340415099287E-2</v>
      </c>
      <c r="E997" s="85">
        <f>IFERROR(VLOOKUP(A997,SPY!$A$2:$E$379,5,FALSE),"")</f>
        <v>455.55999800000001</v>
      </c>
      <c r="F997" s="9">
        <f t="shared" si="58"/>
        <v>0.2582444912900872</v>
      </c>
    </row>
    <row r="998" spans="1:6" x14ac:dyDescent="0.45">
      <c r="A998" s="90">
        <v>44531</v>
      </c>
      <c r="B998" s="91">
        <v>149763</v>
      </c>
      <c r="C998" s="89">
        <f t="shared" si="56"/>
        <v>3.7936419633102236E-3</v>
      </c>
      <c r="D998" s="9">
        <f t="shared" si="57"/>
        <v>5.0835683913610819E-2</v>
      </c>
      <c r="E998" s="85">
        <f>IFERROR(VLOOKUP(A998,SPY!$A$2:$E$379,5,FALSE),"")</f>
        <v>474.959991</v>
      </c>
      <c r="F998" s="9">
        <f t="shared" si="58"/>
        <v>0.27035408325727395</v>
      </c>
    </row>
    <row r="999" spans="1:6" x14ac:dyDescent="0.45">
      <c r="A999" s="90">
        <v>44562</v>
      </c>
      <c r="B999" s="91">
        <v>150014</v>
      </c>
      <c r="C999" s="89">
        <f t="shared" si="56"/>
        <v>1.67598138392E-3</v>
      </c>
      <c r="D999" s="9">
        <f t="shared" si="57"/>
        <v>4.9665537798426973E-2</v>
      </c>
      <c r="E999" s="85">
        <f>IFERROR(VLOOKUP(A999,SPY!$A$2:$E$379,5,FALSE),"")</f>
        <v>449.91000400000001</v>
      </c>
      <c r="F999" s="9">
        <f t="shared" si="58"/>
        <v>0.2157429553592547</v>
      </c>
    </row>
    <row r="1000" spans="1:6" x14ac:dyDescent="0.45">
      <c r="A1000" s="90">
        <v>44593</v>
      </c>
      <c r="B1000" s="91">
        <v>150876</v>
      </c>
      <c r="C1000" s="89">
        <f t="shared" si="56"/>
        <v>5.746130361166335E-3</v>
      </c>
      <c r="D1000" s="9">
        <f t="shared" si="57"/>
        <v>5.181849236281999E-2</v>
      </c>
      <c r="E1000" s="85">
        <f>IFERROR(VLOOKUP(A1000,SPY!$A$2:$E$379,5,FALSE),"")</f>
        <v>436.63000499999998</v>
      </c>
      <c r="F1000" s="9">
        <f t="shared" si="58"/>
        <v>0.14793885324188349</v>
      </c>
    </row>
    <row r="1001" spans="1:6" x14ac:dyDescent="0.45">
      <c r="A1001" s="90">
        <v>44621</v>
      </c>
      <c r="B1001" s="91">
        <v>151370</v>
      </c>
      <c r="C1001" s="89">
        <f t="shared" si="56"/>
        <v>3.2742119356292676E-3</v>
      </c>
      <c r="D1001" s="9">
        <f t="shared" si="57"/>
        <v>4.9184191191760096E-2</v>
      </c>
      <c r="E1001" s="85">
        <f>IFERROR(VLOOKUP(A1001,SPY!$A$2:$E$379,5,FALSE),"")</f>
        <v>451.64001500000001</v>
      </c>
      <c r="F1001" s="9">
        <f t="shared" si="58"/>
        <v>0.13955549621331076</v>
      </c>
    </row>
    <row r="1002" spans="1:6" x14ac:dyDescent="0.45">
      <c r="A1002" s="90">
        <v>44652</v>
      </c>
      <c r="B1002" s="91">
        <v>151642</v>
      </c>
      <c r="C1002" s="89">
        <f t="shared" si="56"/>
        <v>1.7969214507498332E-3</v>
      </c>
      <c r="D1002" s="9">
        <f t="shared" si="57"/>
        <v>4.8750631081726059E-2</v>
      </c>
      <c r="E1002" s="85">
        <f>IFERROR(VLOOKUP(A1002,SPY!$A$2:$E$379,5,FALSE),"")</f>
        <v>412</v>
      </c>
      <c r="F1002" s="9">
        <f t="shared" si="58"/>
        <v>-1.2700666552619144E-2</v>
      </c>
    </row>
    <row r="1003" spans="1:6" x14ac:dyDescent="0.45">
      <c r="A1003" s="90">
        <v>44682</v>
      </c>
      <c r="B1003" s="91">
        <v>151928</v>
      </c>
      <c r="C1003" s="89">
        <f t="shared" si="56"/>
        <v>1.8860210231994579E-3</v>
      </c>
      <c r="D1003" s="9">
        <f t="shared" si="57"/>
        <v>4.746145997076745E-2</v>
      </c>
      <c r="E1003" s="85">
        <f>IFERROR(VLOOKUP(A1003,SPY!$A$2:$E$379,5,FALSE),"")</f>
        <v>412.92999300000002</v>
      </c>
      <c r="F1003" s="9">
        <f t="shared" si="58"/>
        <v>-1.6926997066129434E-2</v>
      </c>
    </row>
    <row r="1004" spans="1:6" x14ac:dyDescent="0.45">
      <c r="A1004" s="90">
        <v>44713</v>
      </c>
      <c r="B1004" s="91">
        <v>152348</v>
      </c>
      <c r="C1004" s="89">
        <f t="shared" si="56"/>
        <v>2.7644673792848184E-3</v>
      </c>
      <c r="D1004" s="9">
        <f t="shared" si="57"/>
        <v>4.4753192248083273E-2</v>
      </c>
      <c r="E1004" s="85">
        <f>IFERROR(VLOOKUP(A1004,SPY!$A$2:$E$379,5,FALSE),"")</f>
        <v>377.25</v>
      </c>
      <c r="F1004" s="9">
        <f t="shared" si="58"/>
        <v>-0.11869830920290758</v>
      </c>
    </row>
    <row r="1005" spans="1:6" x14ac:dyDescent="0.45">
      <c r="A1005" s="90">
        <v>44743</v>
      </c>
      <c r="B1005" s="91">
        <v>153038</v>
      </c>
      <c r="C1005" s="89">
        <f t="shared" si="56"/>
        <v>4.5291044188304763E-3</v>
      </c>
      <c r="D1005" s="9">
        <f t="shared" si="57"/>
        <v>4.2770218245991698E-2</v>
      </c>
      <c r="E1005" s="85">
        <f>IFERROR(VLOOKUP(A1005,SPY!$A$2:$E$379,5,FALSE),"")</f>
        <v>411.98998999999998</v>
      </c>
      <c r="F1005" s="9">
        <f t="shared" si="58"/>
        <v>-6.0477570397993952E-2</v>
      </c>
    </row>
    <row r="1006" spans="1:6" x14ac:dyDescent="0.45">
      <c r="A1006" s="90">
        <v>44774</v>
      </c>
      <c r="B1006" s="91">
        <v>153281</v>
      </c>
      <c r="C1006" s="89">
        <f t="shared" si="56"/>
        <v>1.5878409283969219E-3</v>
      </c>
      <c r="D1006" s="9">
        <f t="shared" si="57"/>
        <v>4.1127246546126317E-2</v>
      </c>
      <c r="E1006" s="85">
        <f>IFERROR(VLOOKUP(A1006,SPY!$A$2:$E$379,5,FALSE),"")</f>
        <v>395.17999300000002</v>
      </c>
      <c r="F1006" s="9">
        <f t="shared" si="58"/>
        <v>-0.12485606619211642</v>
      </c>
    </row>
    <row r="1007" spans="1:6" x14ac:dyDescent="0.45">
      <c r="A1007" s="90">
        <v>44805</v>
      </c>
      <c r="B1007" s="91">
        <v>153536</v>
      </c>
      <c r="C1007" s="89">
        <f t="shared" si="56"/>
        <v>1.6636112760224364E-3</v>
      </c>
      <c r="D1007" s="9">
        <f t="shared" si="57"/>
        <v>3.9470299107686957E-2</v>
      </c>
      <c r="E1007" s="85">
        <f>IFERROR(VLOOKUP(A1007,SPY!$A$2:$E$379,5,FALSE),"")</f>
        <v>357.17999300000002</v>
      </c>
      <c r="F1007" s="9">
        <f t="shared" si="58"/>
        <v>-0.16768425102469176</v>
      </c>
    </row>
    <row r="1008" spans="1:6" x14ac:dyDescent="0.45">
      <c r="A1008" s="90">
        <v>44835</v>
      </c>
      <c r="B1008" s="91">
        <v>153897</v>
      </c>
      <c r="C1008" s="89">
        <f t="shared" si="56"/>
        <v>2.3512401000416183E-3</v>
      </c>
      <c r="D1008" s="9">
        <f t="shared" si="57"/>
        <v>3.5883041880376387E-2</v>
      </c>
      <c r="E1008" s="85">
        <f>IFERROR(VLOOKUP(A1008,SPY!$A$2:$E$379,5,FALSE),"")</f>
        <v>386.209991</v>
      </c>
      <c r="F1008" s="9">
        <f t="shared" si="58"/>
        <v>-0.15904193576483394</v>
      </c>
    </row>
    <row r="1009" spans="1:6" x14ac:dyDescent="0.45">
      <c r="A1009" s="90">
        <v>44866</v>
      </c>
      <c r="B1009" s="91">
        <v>154155</v>
      </c>
      <c r="C1009" s="89">
        <f t="shared" si="56"/>
        <v>1.6764459346185756E-3</v>
      </c>
      <c r="D1009" s="9">
        <f t="shared" si="57"/>
        <v>3.3231231190975707E-2</v>
      </c>
      <c r="E1009" s="85">
        <f>IFERROR(VLOOKUP(A1009,SPY!$A$2:$E$379,5,FALSE),"")</f>
        <v>407.67999300000002</v>
      </c>
      <c r="F1009" s="9">
        <f t="shared" si="58"/>
        <v>-0.10510142508166398</v>
      </c>
    </row>
    <row r="1010" spans="1:6" x14ac:dyDescent="0.45">
      <c r="A1010" s="90">
        <v>44896</v>
      </c>
      <c r="B1010" s="91">
        <v>154291</v>
      </c>
      <c r="C1010" s="89">
        <f t="shared" si="56"/>
        <v>8.8222892543221576E-4</v>
      </c>
      <c r="D1010" s="9">
        <f t="shared" si="57"/>
        <v>3.023443707724871E-2</v>
      </c>
      <c r="E1010" s="85">
        <f>IFERROR(VLOOKUP(A1010,SPY!$A$2:$E$379,5,FALSE),"")</f>
        <v>382.42999300000002</v>
      </c>
      <c r="F1010" s="9">
        <f t="shared" si="58"/>
        <v>-0.19481640507273801</v>
      </c>
    </row>
    <row r="1011" spans="1:6" x14ac:dyDescent="0.45">
      <c r="A1011" s="90">
        <v>44927</v>
      </c>
      <c r="B1011" s="91">
        <v>154773</v>
      </c>
      <c r="C1011" s="89">
        <f t="shared" si="56"/>
        <v>3.1239670492770877E-3</v>
      </c>
      <c r="D1011" s="9">
        <f t="shared" si="57"/>
        <v>3.1723705787459755E-2</v>
      </c>
      <c r="E1011" s="85">
        <f>IFERROR(VLOOKUP(A1011,SPY!$A$2:$E$379,5,FALSE),"")</f>
        <v>406.48001099999999</v>
      </c>
      <c r="F1011" s="9">
        <f t="shared" si="58"/>
        <v>-9.6530400777663172E-2</v>
      </c>
    </row>
    <row r="1012" spans="1:6" x14ac:dyDescent="0.45">
      <c r="A1012" s="90">
        <v>44958</v>
      </c>
      <c r="B1012" s="91">
        <v>155060</v>
      </c>
      <c r="C1012" s="89">
        <f t="shared" si="56"/>
        <v>1.854328597365118E-3</v>
      </c>
      <c r="D1012" s="9">
        <f t="shared" si="57"/>
        <v>2.7731382062090804E-2</v>
      </c>
      <c r="E1012" s="85">
        <f>IFERROR(VLOOKUP(A1012,SPY!$A$2:$E$379,5,FALSE),"")</f>
        <v>396.26001000000002</v>
      </c>
      <c r="F1012" s="9">
        <f t="shared" si="58"/>
        <v>-9.2458132830335327E-2</v>
      </c>
    </row>
    <row r="1013" spans="1:6" x14ac:dyDescent="0.45">
      <c r="A1013" s="90">
        <v>44986</v>
      </c>
      <c r="B1013" s="91">
        <v>155206</v>
      </c>
      <c r="C1013" s="89">
        <f t="shared" si="56"/>
        <v>9.4157100477243461E-4</v>
      </c>
      <c r="D1013" s="9">
        <f t="shared" si="57"/>
        <v>2.5341877518662903E-2</v>
      </c>
      <c r="E1013" s="85">
        <f>IFERROR(VLOOKUP(A1013,SPY!$A$2:$E$379,5,FALSE),"")</f>
        <v>409.39001500000001</v>
      </c>
      <c r="F1013" s="9">
        <f t="shared" si="58"/>
        <v>-9.3547955444116315E-2</v>
      </c>
    </row>
    <row r="1014" spans="1:6" x14ac:dyDescent="0.45">
      <c r="A1014" s="90">
        <v>45017</v>
      </c>
      <c r="B1014" s="91">
        <v>155484</v>
      </c>
      <c r="C1014" s="89">
        <f t="shared" si="56"/>
        <v>1.7911678672215547E-3</v>
      </c>
      <c r="D1014" s="9">
        <f t="shared" si="57"/>
        <v>2.5335988710251778E-2</v>
      </c>
      <c r="E1014" s="85">
        <f>IFERROR(VLOOKUP(A1014,SPY!$A$2:$E$379,5,FALSE),"")</f>
        <v>415.92999300000002</v>
      </c>
      <c r="F1014" s="9">
        <f t="shared" si="58"/>
        <v>9.5388179611650692E-3</v>
      </c>
    </row>
    <row r="1015" spans="1:6" x14ac:dyDescent="0.45">
      <c r="A1015" s="90">
        <v>45047</v>
      </c>
      <c r="B1015" s="91">
        <v>155787</v>
      </c>
      <c r="C1015" s="89">
        <f t="shared" si="56"/>
        <v>1.9487535694990843E-3</v>
      </c>
      <c r="D1015" s="9">
        <f t="shared" si="57"/>
        <v>2.5400189563477449E-2</v>
      </c>
      <c r="E1015" s="85">
        <f>IFERROR(VLOOKUP(A1015,SPY!$A$2:$E$379,5,FALSE),"")</f>
        <v>417.85000600000001</v>
      </c>
      <c r="F1015" s="9">
        <f t="shared" si="58"/>
        <v>1.1914884080604926E-2</v>
      </c>
    </row>
    <row r="1016" spans="1:6" x14ac:dyDescent="0.45">
      <c r="A1016" s="90">
        <v>45078</v>
      </c>
      <c r="B1016" s="91">
        <v>156027</v>
      </c>
      <c r="C1016" s="89">
        <f t="shared" si="56"/>
        <v>1.5405650022146666E-3</v>
      </c>
      <c r="D1016" s="9">
        <f t="shared" si="57"/>
        <v>2.4148659647648785E-2</v>
      </c>
      <c r="E1016" s="85">
        <f>IFERROR(VLOOKUP(A1016,SPY!$A$2:$E$379,5,FALSE),"")</f>
        <v>443.27999899999998</v>
      </c>
      <c r="F1016" s="9">
        <f t="shared" si="58"/>
        <v>0.17502981842279652</v>
      </c>
    </row>
    <row r="1017" spans="1:6" x14ac:dyDescent="0.45">
      <c r="A1017" s="90">
        <v>45108</v>
      </c>
      <c r="B1017" s="91">
        <v>156211</v>
      </c>
      <c r="C1017" s="89">
        <f t="shared" si="56"/>
        <v>1.1792830728014625E-3</v>
      </c>
      <c r="D1017" s="9">
        <f t="shared" si="57"/>
        <v>2.0733412616474434E-2</v>
      </c>
      <c r="E1017" s="85">
        <f>IFERROR(VLOOKUP(A1017,SPY!$A$2:$E$379,5,FALSE),"")</f>
        <v>457.790009</v>
      </c>
      <c r="F1017" s="9">
        <f t="shared" si="58"/>
        <v>0.11116779560590784</v>
      </c>
    </row>
    <row r="1018" spans="1:6" x14ac:dyDescent="0.45">
      <c r="A1018" s="90">
        <v>45139</v>
      </c>
      <c r="B1018" s="91">
        <v>156421</v>
      </c>
      <c r="C1018" s="89">
        <f t="shared" si="56"/>
        <v>1.3443355461522088E-3</v>
      </c>
      <c r="D1018" s="9">
        <f t="shared" si="57"/>
        <v>2.04852525753354E-2</v>
      </c>
      <c r="E1018" s="85">
        <f>IFERROR(VLOOKUP(A1018,SPY!$A$2:$E$379,5,FALSE),"")</f>
        <v>450.35000600000001</v>
      </c>
      <c r="F1018" s="9">
        <f t="shared" si="58"/>
        <v>0.13960730294359802</v>
      </c>
    </row>
    <row r="1019" spans="1:6" x14ac:dyDescent="0.45">
      <c r="A1019" s="90">
        <v>45170</v>
      </c>
      <c r="B1019" s="91">
        <v>156667</v>
      </c>
      <c r="C1019" s="89">
        <f t="shared" si="56"/>
        <v>1.5726788602552499E-3</v>
      </c>
      <c r="D1019" s="9">
        <f t="shared" si="57"/>
        <v>2.0392611504793656E-2</v>
      </c>
      <c r="E1019" s="85">
        <f>IFERROR(VLOOKUP(A1019,SPY!$A$2:$E$379,5,FALSE),"")</f>
        <v>427.48001099999999</v>
      </c>
      <c r="F1019" s="9">
        <f t="shared" si="58"/>
        <v>0.19681958502082164</v>
      </c>
    </row>
    <row r="1020" spans="1:6" x14ac:dyDescent="0.45">
      <c r="A1020" s="90">
        <v>45200</v>
      </c>
      <c r="B1020" s="91">
        <v>156832</v>
      </c>
      <c r="C1020" s="89">
        <f t="shared" si="56"/>
        <v>1.0531892485334815E-3</v>
      </c>
      <c r="D1020" s="9">
        <f t="shared" si="57"/>
        <v>1.9071196969401516E-2</v>
      </c>
      <c r="E1020" s="85">
        <f>IFERROR(VLOOKUP(A1020,SPY!$A$2:$E$379,5,FALSE),"")</f>
        <v>418.20001200000002</v>
      </c>
      <c r="F1020" s="9">
        <f t="shared" si="58"/>
        <v>8.2830640701887059E-2</v>
      </c>
    </row>
    <row r="1021" spans="1:6" x14ac:dyDescent="0.45">
      <c r="A1021" s="90">
        <v>45231</v>
      </c>
      <c r="B1021" s="91">
        <v>157014</v>
      </c>
      <c r="C1021" s="89">
        <f t="shared" si="56"/>
        <v>1.1604774535809437E-3</v>
      </c>
      <c r="D1021" s="9">
        <f t="shared" si="57"/>
        <v>1.8546268366254726E-2</v>
      </c>
      <c r="E1021" s="85">
        <f>IFERROR(VLOOKUP(A1021,SPY!$A$2:$E$379,5,FALSE),"")</f>
        <v>456.39999399999999</v>
      </c>
      <c r="F1021" s="9">
        <f t="shared" si="58"/>
        <v>0.11950549901034746</v>
      </c>
    </row>
    <row r="1022" spans="1:6" x14ac:dyDescent="0.45">
      <c r="A1022" s="90">
        <v>45261</v>
      </c>
      <c r="B1022" s="91">
        <v>157304</v>
      </c>
      <c r="C1022" s="89">
        <f t="shared" si="56"/>
        <v>1.8469690600837474E-3</v>
      </c>
      <c r="D1022" s="9">
        <f t="shared" si="57"/>
        <v>1.952803468770048E-2</v>
      </c>
      <c r="E1022" s="85">
        <f>IFERROR(VLOOKUP(A1022,SPY!$A$2:$E$379,5,FALSE),"")</f>
        <v>475.30999800000001</v>
      </c>
      <c r="F1022" s="9">
        <f t="shared" si="58"/>
        <v>0.2428679933584601</v>
      </c>
    </row>
    <row r="1023" spans="1:6" x14ac:dyDescent="0.45">
      <c r="A1023" s="90">
        <v>45292</v>
      </c>
      <c r="B1023" s="91">
        <v>157560</v>
      </c>
      <c r="C1023" s="89">
        <f t="shared" si="56"/>
        <v>1.627422061740269E-3</v>
      </c>
      <c r="D1023" s="9">
        <f t="shared" si="57"/>
        <v>1.8007016727723757E-2</v>
      </c>
      <c r="E1023" s="85">
        <f>IFERROR(VLOOKUP(A1023,SPY!$A$2:$E$379,5,FALSE),"")</f>
        <v>482.88000499999998</v>
      </c>
      <c r="F1023" s="9">
        <f t="shared" si="58"/>
        <v>0.18795510709627483</v>
      </c>
    </row>
    <row r="1024" spans="1:6" x14ac:dyDescent="0.45">
      <c r="A1024" s="90">
        <v>45323</v>
      </c>
      <c r="B1024" s="91">
        <v>157796</v>
      </c>
      <c r="C1024" s="89">
        <f t="shared" si="56"/>
        <v>1.4978420919014024E-3</v>
      </c>
      <c r="D1024" s="9">
        <f t="shared" si="57"/>
        <v>1.7644782664774983E-2</v>
      </c>
      <c r="E1024" s="85">
        <f>IFERROR(VLOOKUP(A1024,SPY!$A$2:$E$379,5,FALSE),"")</f>
        <v>508.07998700000002</v>
      </c>
      <c r="F1024" s="9">
        <f t="shared" si="58"/>
        <v>0.2821883969568364</v>
      </c>
    </row>
    <row r="1025" spans="1:6" x14ac:dyDescent="0.45">
      <c r="A1025" s="90">
        <v>45352</v>
      </c>
      <c r="B1025" s="91">
        <v>158106</v>
      </c>
      <c r="C1025" s="89">
        <f t="shared" si="56"/>
        <v>1.9645618393369091E-3</v>
      </c>
      <c r="D1025" s="9">
        <f t="shared" si="57"/>
        <v>1.8684844658067412E-2</v>
      </c>
      <c r="E1025" s="85">
        <f>IFERROR(VLOOKUP(A1025,SPY!$A$2:$E$379,5,FALSE),"")</f>
        <v>523.07000700000003</v>
      </c>
      <c r="F1025" s="9">
        <f t="shared" si="58"/>
        <v>0.27768139875126163</v>
      </c>
    </row>
    <row r="1026" spans="1:6" x14ac:dyDescent="0.45">
      <c r="A1026" s="90">
        <v>45383</v>
      </c>
      <c r="B1026" s="91">
        <v>158271</v>
      </c>
      <c r="C1026" s="89">
        <f t="shared" si="56"/>
        <v>1.0436036583052477E-3</v>
      </c>
      <c r="D1026" s="9">
        <f t="shared" si="57"/>
        <v>1.7924673921432488E-2</v>
      </c>
      <c r="E1026" s="85">
        <f>IFERROR(VLOOKUP(A1026,SPY!$A$2:$E$379,5,FALSE),"")</f>
        <v>501.98001099999999</v>
      </c>
      <c r="F1026" s="9">
        <f t="shared" si="58"/>
        <v>0.20688582080686824</v>
      </c>
    </row>
    <row r="1027" spans="1:6" x14ac:dyDescent="0.45">
      <c r="A1027" s="90">
        <v>45413</v>
      </c>
      <c r="B1027" s="91">
        <v>158543</v>
      </c>
      <c r="C1027" s="89">
        <f t="shared" si="56"/>
        <v>1.7185713112319867E-3</v>
      </c>
      <c r="D1027" s="9">
        <f t="shared" si="57"/>
        <v>1.7690821442097215E-2</v>
      </c>
      <c r="E1027" s="85">
        <f>IFERROR(VLOOKUP(A1027,SPY!$A$2:$E$379,5,FALSE),"")</f>
        <v>527.36999500000002</v>
      </c>
      <c r="F1027" s="9">
        <f t="shared" si="58"/>
        <v>0.26210359561416396</v>
      </c>
    </row>
    <row r="1028" spans="1:6" x14ac:dyDescent="0.45">
      <c r="A1028" s="90">
        <v>45444</v>
      </c>
      <c r="B1028" s="91">
        <f>B1027+206</f>
        <v>158749</v>
      </c>
      <c r="C1028" s="89">
        <f t="shared" ref="C1028" si="59">B1028/B1027-1</f>
        <v>1.2993320424112831E-3</v>
      </c>
      <c r="D1028" s="9">
        <f t="shared" ref="D1028" si="60">B1028/B1016-1</f>
        <v>1.7445698500900386E-2</v>
      </c>
      <c r="E1028" s="85"/>
      <c r="F1028" s="8"/>
    </row>
  </sheetData>
  <sortState xmlns:xlrd2="http://schemas.microsoft.com/office/spreadsheetml/2017/richdata2" ref="Y35:Y53">
    <sortCondition ref="Y35"/>
  </sortState>
  <conditionalFormatting sqref="C4:C1028">
    <cfRule type="colorScale" priority="1">
      <colorScale>
        <cfvo type="num" val="-1.4999999999999999E-2"/>
        <cfvo type="percentile" val="50"/>
        <cfvo type="num" val="0.02"/>
        <color rgb="FFF8696B"/>
        <color rgb="FFFFEB84"/>
        <color rgb="FF63BE7B"/>
      </colorScale>
    </cfRule>
  </conditionalFormatting>
  <conditionalFormatting sqref="D15:D1028">
    <cfRule type="colorScale" priority="2">
      <colorScale>
        <cfvo type="num" val="-0.10199999999999999"/>
        <cfvo type="percentile" val="50"/>
        <cfvo type="num" val="0.16500000000000001"/>
        <color rgb="FFF8696B"/>
        <color rgb="FFFFEB84"/>
        <color rgb="FF63BE7B"/>
      </colorScale>
    </cfRule>
  </conditionalFormatting>
  <conditionalFormatting sqref="F3:F10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A1E0F-BE34-47FB-8CF1-CDFB548423A9}">
  <sheetPr>
    <tabColor rgb="FFFFFF00"/>
  </sheetPr>
  <dimension ref="A1:AO333"/>
  <sheetViews>
    <sheetView tabSelected="1" zoomScale="90" zoomScaleNormal="90" workbookViewId="0">
      <pane xSplit="2" ySplit="3" topLeftCell="C98" activePane="bottomRight" state="frozen"/>
      <selection pane="topRight" activeCell="C1" sqref="C1"/>
      <selection pane="bottomLeft" activeCell="A4" sqref="A4"/>
      <selection pane="bottomRight" activeCell="D118" sqref="D118"/>
    </sheetView>
  </sheetViews>
  <sheetFormatPr baseColWidth="10" defaultColWidth="9.06640625" defaultRowHeight="14.25" x14ac:dyDescent="0.45"/>
  <cols>
    <col min="1" max="1" width="9.06640625" style="1"/>
    <col min="2" max="2" width="13.73046875" style="123" customWidth="1"/>
    <col min="3" max="3" width="7.06640625" style="123" customWidth="1"/>
    <col min="4" max="20" width="6.1328125" customWidth="1"/>
    <col min="21" max="21" width="0.1328125" customWidth="1"/>
    <col min="22" max="22" width="6.1328125" style="1" customWidth="1"/>
    <col min="23" max="41" width="9.06640625" style="1"/>
  </cols>
  <sheetData>
    <row r="1" spans="1:21" s="1" customFormat="1" x14ac:dyDescent="0.45">
      <c r="A1" s="105" t="s">
        <v>3</v>
      </c>
      <c r="B1" s="123"/>
      <c r="C1" s="123"/>
    </row>
    <row r="2" spans="1:21" s="1" customFormat="1" x14ac:dyDescent="0.45">
      <c r="A2" s="1" t="s">
        <v>55</v>
      </c>
      <c r="B2" s="123"/>
      <c r="C2" s="123"/>
    </row>
    <row r="3" spans="1:21" s="124" customFormat="1" x14ac:dyDescent="0.45">
      <c r="B3" s="125"/>
      <c r="C3" s="125"/>
      <c r="D3" s="124" t="s">
        <v>332</v>
      </c>
      <c r="E3" s="124" t="s">
        <v>1178</v>
      </c>
      <c r="F3" s="124" t="s">
        <v>318</v>
      </c>
      <c r="G3" s="124" t="s">
        <v>305</v>
      </c>
      <c r="H3" s="124" t="s">
        <v>310</v>
      </c>
      <c r="I3" s="124" t="s">
        <v>1179</v>
      </c>
      <c r="J3" s="124" t="s">
        <v>317</v>
      </c>
      <c r="K3" s="124" t="s">
        <v>307</v>
      </c>
      <c r="L3" s="124" t="s">
        <v>330</v>
      </c>
      <c r="M3" s="124" t="s">
        <v>322</v>
      </c>
      <c r="N3" s="124" t="s">
        <v>302</v>
      </c>
      <c r="O3" s="124" t="s">
        <v>299</v>
      </c>
      <c r="P3" s="124" t="s">
        <v>319</v>
      </c>
      <c r="Q3" s="124" t="s">
        <v>312</v>
      </c>
      <c r="R3" s="124" t="s">
        <v>314</v>
      </c>
      <c r="S3" s="124" t="s">
        <v>331</v>
      </c>
      <c r="T3" s="124" t="s">
        <v>304</v>
      </c>
    </row>
    <row r="4" spans="1:21" s="1" customFormat="1" ht="14.65" thickBot="1" x14ac:dyDescent="0.5">
      <c r="B4" s="126"/>
      <c r="C4" s="126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</row>
    <row r="5" spans="1:21" x14ac:dyDescent="0.45">
      <c r="B5" s="128">
        <v>42094</v>
      </c>
      <c r="C5" s="128"/>
      <c r="D5" s="129">
        <v>5.4</v>
      </c>
      <c r="E5" s="130">
        <v>11.2</v>
      </c>
      <c r="F5" s="130">
        <v>3.4</v>
      </c>
      <c r="G5" s="130"/>
      <c r="H5" s="130">
        <v>10.4</v>
      </c>
      <c r="I5" s="130">
        <v>5.4</v>
      </c>
      <c r="J5" s="130">
        <v>12.5</v>
      </c>
      <c r="K5" s="130">
        <v>22.9</v>
      </c>
      <c r="L5" s="130">
        <v>7.6</v>
      </c>
      <c r="M5" s="130">
        <v>4.2172429999999999</v>
      </c>
      <c r="N5" s="130">
        <v>6.8</v>
      </c>
      <c r="O5" s="130">
        <v>6.0886849999999999</v>
      </c>
      <c r="P5" s="130">
        <v>3.5</v>
      </c>
      <c r="Q5" s="130">
        <v>26</v>
      </c>
      <c r="R5" s="130">
        <v>10.6</v>
      </c>
      <c r="S5" s="130">
        <v>10.3</v>
      </c>
      <c r="T5" s="130">
        <v>5.6</v>
      </c>
      <c r="U5" s="131"/>
    </row>
    <row r="6" spans="1:21" x14ac:dyDescent="0.45">
      <c r="B6" s="128">
        <v>42124</v>
      </c>
      <c r="C6" s="128"/>
      <c r="D6" s="132">
        <v>5.4</v>
      </c>
      <c r="E6" s="133">
        <v>11.1</v>
      </c>
      <c r="F6" s="133">
        <v>3.4</v>
      </c>
      <c r="G6" s="133"/>
      <c r="H6" s="133">
        <v>10.5</v>
      </c>
      <c r="I6" s="133">
        <v>5.6</v>
      </c>
      <c r="J6" s="133">
        <v>12.2</v>
      </c>
      <c r="K6" s="133">
        <v>22.7</v>
      </c>
      <c r="L6" s="133">
        <v>7.8</v>
      </c>
      <c r="M6" s="133">
        <v>4.3777379999999999</v>
      </c>
      <c r="N6" s="133">
        <v>6.8</v>
      </c>
      <c r="O6" s="133">
        <v>6.1087340000000001</v>
      </c>
      <c r="P6" s="133">
        <v>3.6</v>
      </c>
      <c r="Q6" s="133">
        <v>25.4</v>
      </c>
      <c r="R6" s="133">
        <v>10.3</v>
      </c>
      <c r="S6" s="133">
        <v>10.199999999999999</v>
      </c>
      <c r="T6" s="133">
        <v>5.3</v>
      </c>
      <c r="U6" s="134"/>
    </row>
    <row r="7" spans="1:21" x14ac:dyDescent="0.45">
      <c r="B7" s="128">
        <v>42155</v>
      </c>
      <c r="C7" s="128"/>
      <c r="D7" s="132">
        <v>5.6</v>
      </c>
      <c r="E7" s="133">
        <v>11.1</v>
      </c>
      <c r="F7" s="133">
        <v>3.3</v>
      </c>
      <c r="G7" s="133"/>
      <c r="H7" s="133">
        <v>10.6</v>
      </c>
      <c r="I7" s="133">
        <v>5.6</v>
      </c>
      <c r="J7" s="133">
        <v>12.2</v>
      </c>
      <c r="K7" s="133">
        <v>22.5</v>
      </c>
      <c r="L7" s="133">
        <v>7.6</v>
      </c>
      <c r="M7" s="133">
        <v>4.4690190000000003</v>
      </c>
      <c r="N7" s="133">
        <v>6.8</v>
      </c>
      <c r="O7" s="133">
        <v>5.9295900000000001</v>
      </c>
      <c r="P7" s="133">
        <v>3.8</v>
      </c>
      <c r="Q7" s="133">
        <v>24.8</v>
      </c>
      <c r="R7" s="133">
        <v>10.1</v>
      </c>
      <c r="S7" s="133">
        <v>10.3</v>
      </c>
      <c r="T7" s="133">
        <v>5.0999999999999996</v>
      </c>
      <c r="U7" s="134"/>
    </row>
    <row r="8" spans="1:21" x14ac:dyDescent="0.45">
      <c r="B8" s="128">
        <v>42185</v>
      </c>
      <c r="C8" s="128"/>
      <c r="D8" s="132">
        <v>5.3</v>
      </c>
      <c r="E8" s="133">
        <v>11</v>
      </c>
      <c r="F8" s="133">
        <v>3.4</v>
      </c>
      <c r="G8" s="133"/>
      <c r="H8" s="133">
        <v>10.5</v>
      </c>
      <c r="I8" s="133">
        <v>5.5</v>
      </c>
      <c r="J8" s="133">
        <v>12.2</v>
      </c>
      <c r="K8" s="133">
        <v>22.3</v>
      </c>
      <c r="L8" s="133">
        <v>7.5</v>
      </c>
      <c r="M8" s="133">
        <v>4.4300079999999999</v>
      </c>
      <c r="N8" s="133">
        <v>6.9</v>
      </c>
      <c r="O8" s="133">
        <v>6.009989</v>
      </c>
      <c r="P8" s="133">
        <v>3.8</v>
      </c>
      <c r="Q8" s="133">
        <v>25</v>
      </c>
      <c r="R8" s="133">
        <v>9.9</v>
      </c>
      <c r="S8" s="133">
        <v>10.4</v>
      </c>
      <c r="T8" s="133">
        <v>5</v>
      </c>
      <c r="U8" s="134"/>
    </row>
    <row r="9" spans="1:21" x14ac:dyDescent="0.45">
      <c r="B9" s="128">
        <v>42216</v>
      </c>
      <c r="C9" s="128"/>
      <c r="D9" s="132">
        <v>5.2</v>
      </c>
      <c r="E9" s="133">
        <v>10.8</v>
      </c>
      <c r="F9" s="133">
        <v>3.3</v>
      </c>
      <c r="G9" s="133"/>
      <c r="H9" s="133">
        <v>10.4</v>
      </c>
      <c r="I9" s="133">
        <v>5.4</v>
      </c>
      <c r="J9" s="133">
        <v>11.7</v>
      </c>
      <c r="K9" s="133">
        <v>21.9</v>
      </c>
      <c r="L9" s="133">
        <v>7.1</v>
      </c>
      <c r="M9" s="133">
        <v>4.4573830000000001</v>
      </c>
      <c r="N9" s="133">
        <v>6.8</v>
      </c>
      <c r="O9" s="133">
        <v>6.2701640000000003</v>
      </c>
      <c r="P9" s="133">
        <v>3.7</v>
      </c>
      <c r="Q9" s="133">
        <v>24.9</v>
      </c>
      <c r="R9" s="133">
        <v>9.6999999999999993</v>
      </c>
      <c r="S9" s="133">
        <v>10.199999999999999</v>
      </c>
      <c r="T9" s="133">
        <v>4.9000000000000004</v>
      </c>
      <c r="U9" s="134"/>
    </row>
    <row r="10" spans="1:21" x14ac:dyDescent="0.45">
      <c r="B10" s="128">
        <v>42247</v>
      </c>
      <c r="C10" s="128"/>
      <c r="D10" s="132">
        <v>5.0999999999999996</v>
      </c>
      <c r="E10" s="133">
        <v>10.7</v>
      </c>
      <c r="F10" s="133">
        <v>3.4</v>
      </c>
      <c r="G10" s="133"/>
      <c r="H10" s="133">
        <v>10.4</v>
      </c>
      <c r="I10" s="133">
        <v>5.3</v>
      </c>
      <c r="J10" s="133">
        <v>11.4</v>
      </c>
      <c r="K10" s="133">
        <v>21.6</v>
      </c>
      <c r="L10" s="133">
        <v>6.9</v>
      </c>
      <c r="M10" s="133">
        <v>4.4170999999999996</v>
      </c>
      <c r="N10" s="133">
        <v>7</v>
      </c>
      <c r="O10" s="133">
        <v>6.0935790000000001</v>
      </c>
      <c r="P10" s="133">
        <v>3.5</v>
      </c>
      <c r="Q10" s="133">
        <v>24.5</v>
      </c>
      <c r="R10" s="133">
        <v>9.5</v>
      </c>
      <c r="S10" s="133">
        <v>10.3</v>
      </c>
      <c r="T10" s="133">
        <v>4.8</v>
      </c>
      <c r="U10" s="134"/>
    </row>
    <row r="11" spans="1:21" x14ac:dyDescent="0.45">
      <c r="B11" s="128">
        <v>42277</v>
      </c>
      <c r="C11" s="128"/>
      <c r="D11" s="132">
        <v>5</v>
      </c>
      <c r="E11" s="133">
        <v>10.6</v>
      </c>
      <c r="F11" s="133">
        <v>3.4</v>
      </c>
      <c r="G11" s="133"/>
      <c r="H11" s="133">
        <v>10.3</v>
      </c>
      <c r="I11" s="133">
        <v>5.2</v>
      </c>
      <c r="J11" s="133">
        <v>11.4</v>
      </c>
      <c r="K11" s="133">
        <v>21.4</v>
      </c>
      <c r="L11" s="133">
        <v>7.3</v>
      </c>
      <c r="M11" s="133">
        <v>4.207611</v>
      </c>
      <c r="N11" s="133">
        <v>7.1</v>
      </c>
      <c r="O11" s="133">
        <v>6.1602800000000002</v>
      </c>
      <c r="P11" s="133">
        <v>3.5</v>
      </c>
      <c r="Q11" s="133">
        <v>24.8</v>
      </c>
      <c r="R11" s="133">
        <v>9.5</v>
      </c>
      <c r="S11" s="133">
        <v>10.3</v>
      </c>
      <c r="T11" s="133">
        <v>4.7</v>
      </c>
      <c r="U11" s="134"/>
    </row>
    <row r="12" spans="1:21" x14ac:dyDescent="0.45">
      <c r="B12" s="128">
        <v>42308</v>
      </c>
      <c r="C12" s="128"/>
      <c r="D12" s="132">
        <v>5</v>
      </c>
      <c r="E12" s="133">
        <v>10.6</v>
      </c>
      <c r="F12" s="133">
        <v>3.2</v>
      </c>
      <c r="G12" s="133"/>
      <c r="H12" s="133">
        <v>10.199999999999999</v>
      </c>
      <c r="I12" s="133">
        <v>5</v>
      </c>
      <c r="J12" s="133">
        <v>11.6</v>
      </c>
      <c r="K12" s="133">
        <v>21.2</v>
      </c>
      <c r="L12" s="133">
        <v>7.2</v>
      </c>
      <c r="M12" s="133">
        <v>4.475206</v>
      </c>
      <c r="N12" s="133">
        <v>7</v>
      </c>
      <c r="O12" s="133">
        <v>5.9285930000000002</v>
      </c>
      <c r="P12" s="133">
        <v>3.5</v>
      </c>
      <c r="Q12" s="133">
        <v>24.6</v>
      </c>
      <c r="R12" s="133">
        <v>9.5</v>
      </c>
      <c r="S12" s="133">
        <v>10.5</v>
      </c>
      <c r="T12" s="133">
        <v>4.5999999999999996</v>
      </c>
      <c r="U12" s="134"/>
    </row>
    <row r="13" spans="1:21" x14ac:dyDescent="0.45">
      <c r="B13" s="128">
        <v>42338</v>
      </c>
      <c r="C13" s="128"/>
      <c r="D13" s="132">
        <v>5.0999999999999996</v>
      </c>
      <c r="E13" s="133">
        <v>10.5</v>
      </c>
      <c r="F13" s="133">
        <v>3.3</v>
      </c>
      <c r="G13" s="133"/>
      <c r="H13" s="133">
        <v>10.199999999999999</v>
      </c>
      <c r="I13" s="133">
        <v>5</v>
      </c>
      <c r="J13" s="133">
        <v>11.4</v>
      </c>
      <c r="K13" s="133">
        <v>20.9</v>
      </c>
      <c r="L13" s="133">
        <v>6.9</v>
      </c>
      <c r="M13" s="133">
        <v>4.0914630000000001</v>
      </c>
      <c r="N13" s="133">
        <v>7.1</v>
      </c>
      <c r="O13" s="133">
        <v>5.8483299999999998</v>
      </c>
      <c r="P13" s="133">
        <v>3.6</v>
      </c>
      <c r="Q13" s="133">
        <v>24.4</v>
      </c>
      <c r="R13" s="133">
        <v>9.5</v>
      </c>
      <c r="S13" s="133">
        <v>10.3</v>
      </c>
      <c r="T13" s="133">
        <v>4.5</v>
      </c>
      <c r="U13" s="134"/>
    </row>
    <row r="14" spans="1:21" x14ac:dyDescent="0.45">
      <c r="B14" s="128">
        <v>42369</v>
      </c>
      <c r="C14" s="128"/>
      <c r="D14" s="132">
        <v>5</v>
      </c>
      <c r="E14" s="133">
        <v>10.4</v>
      </c>
      <c r="F14" s="133">
        <v>3.3</v>
      </c>
      <c r="G14" s="133"/>
      <c r="H14" s="133">
        <v>10.199999999999999</v>
      </c>
      <c r="I14" s="133">
        <v>5</v>
      </c>
      <c r="J14" s="133">
        <v>11.6</v>
      </c>
      <c r="K14" s="133">
        <v>20.8</v>
      </c>
      <c r="L14" s="133">
        <v>7.1</v>
      </c>
      <c r="M14" s="133">
        <v>4.329415</v>
      </c>
      <c r="N14" s="133">
        <v>7.1</v>
      </c>
      <c r="O14" s="133">
        <v>5.7331099999999999</v>
      </c>
      <c r="P14" s="133">
        <v>3.5</v>
      </c>
      <c r="Q14" s="133">
        <v>23.9</v>
      </c>
      <c r="R14" s="133">
        <v>9.4</v>
      </c>
      <c r="S14" s="133">
        <v>10.199999999999999</v>
      </c>
      <c r="T14" s="133">
        <v>4.5</v>
      </c>
      <c r="U14" s="134"/>
    </row>
    <row r="15" spans="1:21" x14ac:dyDescent="0.45">
      <c r="B15" s="128">
        <v>42400</v>
      </c>
      <c r="C15" s="128"/>
      <c r="D15" s="132">
        <v>4.9000000000000004</v>
      </c>
      <c r="E15" s="133">
        <v>10.4</v>
      </c>
      <c r="F15" s="133">
        <v>3.2</v>
      </c>
      <c r="G15" s="133"/>
      <c r="H15" s="133">
        <v>10.199999999999999</v>
      </c>
      <c r="I15" s="133">
        <v>5</v>
      </c>
      <c r="J15" s="133">
        <v>11.5</v>
      </c>
      <c r="K15" s="133">
        <v>20.5</v>
      </c>
      <c r="L15" s="133">
        <v>7</v>
      </c>
      <c r="M15" s="133">
        <v>4.1164120000000004</v>
      </c>
      <c r="N15" s="133">
        <v>7.2</v>
      </c>
      <c r="O15" s="133">
        <v>6.0297140000000002</v>
      </c>
      <c r="P15" s="133">
        <v>3.6</v>
      </c>
      <c r="Q15" s="133">
        <v>24.3</v>
      </c>
      <c r="R15" s="133">
        <v>9</v>
      </c>
      <c r="S15" s="133">
        <v>10.1</v>
      </c>
      <c r="T15" s="133">
        <v>4.3</v>
      </c>
      <c r="U15" s="134"/>
    </row>
    <row r="16" spans="1:21" x14ac:dyDescent="0.45">
      <c r="B16" s="128">
        <v>42429</v>
      </c>
      <c r="C16" s="128"/>
      <c r="D16" s="132">
        <v>4.9000000000000004</v>
      </c>
      <c r="E16" s="133">
        <v>10.3</v>
      </c>
      <c r="F16" s="133">
        <v>3.3</v>
      </c>
      <c r="G16" s="133"/>
      <c r="H16" s="133">
        <v>10.199999999999999</v>
      </c>
      <c r="I16" s="133">
        <v>5</v>
      </c>
      <c r="J16" s="133">
        <v>11.7</v>
      </c>
      <c r="K16" s="133">
        <v>20.399999999999999</v>
      </c>
      <c r="L16" s="133">
        <v>7.1</v>
      </c>
      <c r="M16" s="133">
        <v>4.2204949999999997</v>
      </c>
      <c r="N16" s="133">
        <v>7.3</v>
      </c>
      <c r="O16" s="133">
        <v>5.6689740000000004</v>
      </c>
      <c r="P16" s="133">
        <v>3.8</v>
      </c>
      <c r="Q16" s="133">
        <v>24</v>
      </c>
      <c r="R16" s="133">
        <v>8.9</v>
      </c>
      <c r="S16" s="133">
        <v>10</v>
      </c>
      <c r="T16" s="133">
        <v>4.2</v>
      </c>
      <c r="U16" s="134"/>
    </row>
    <row r="17" spans="2:21" x14ac:dyDescent="0.45">
      <c r="B17" s="128">
        <v>42460</v>
      </c>
      <c r="C17" s="128"/>
      <c r="D17" s="132">
        <v>5</v>
      </c>
      <c r="E17" s="133">
        <v>10.199999999999999</v>
      </c>
      <c r="F17" s="133">
        <v>3.2</v>
      </c>
      <c r="G17" s="133"/>
      <c r="H17" s="133">
        <v>10.199999999999999</v>
      </c>
      <c r="I17" s="133">
        <v>4.9000000000000004</v>
      </c>
      <c r="J17" s="133">
        <v>11.5</v>
      </c>
      <c r="K17" s="133">
        <v>20.3</v>
      </c>
      <c r="L17" s="133">
        <v>7.3</v>
      </c>
      <c r="M17" s="133">
        <v>4.0734899999999996</v>
      </c>
      <c r="N17" s="133">
        <v>7.1</v>
      </c>
      <c r="O17" s="133">
        <v>5.6396819999999996</v>
      </c>
      <c r="P17" s="133">
        <v>3.7</v>
      </c>
      <c r="Q17" s="133">
        <v>23.8</v>
      </c>
      <c r="R17" s="133">
        <v>8.9</v>
      </c>
      <c r="S17" s="133">
        <v>9.8000000000000007</v>
      </c>
      <c r="T17" s="133">
        <v>4</v>
      </c>
      <c r="U17" s="134"/>
    </row>
    <row r="18" spans="2:21" x14ac:dyDescent="0.45">
      <c r="B18" s="128">
        <v>42490</v>
      </c>
      <c r="C18" s="128"/>
      <c r="D18" s="132">
        <v>5</v>
      </c>
      <c r="E18" s="133">
        <v>10.199999999999999</v>
      </c>
      <c r="F18" s="133">
        <v>3.2</v>
      </c>
      <c r="G18" s="133"/>
      <c r="H18" s="133">
        <v>10.1</v>
      </c>
      <c r="I18" s="133">
        <v>4.9000000000000004</v>
      </c>
      <c r="J18" s="133">
        <v>11.7</v>
      </c>
      <c r="K18" s="133">
        <v>20.3</v>
      </c>
      <c r="L18" s="133">
        <v>6.8</v>
      </c>
      <c r="M18" s="133">
        <v>3.8543799999999999</v>
      </c>
      <c r="N18" s="133">
        <v>7.1</v>
      </c>
      <c r="O18" s="133">
        <v>5.6418309999999998</v>
      </c>
      <c r="P18" s="133">
        <v>3.6</v>
      </c>
      <c r="Q18" s="133">
        <v>23.5</v>
      </c>
      <c r="R18" s="133">
        <v>8.9</v>
      </c>
      <c r="S18" s="133">
        <v>9.9</v>
      </c>
      <c r="T18" s="133">
        <v>4</v>
      </c>
      <c r="U18" s="134"/>
    </row>
    <row r="19" spans="2:21" x14ac:dyDescent="0.45">
      <c r="B19" s="128">
        <v>42521</v>
      </c>
      <c r="C19" s="128"/>
      <c r="D19" s="132">
        <v>4.8</v>
      </c>
      <c r="E19" s="133">
        <v>10.199999999999999</v>
      </c>
      <c r="F19" s="133">
        <v>3.2</v>
      </c>
      <c r="G19" s="133"/>
      <c r="H19" s="133">
        <v>10.1</v>
      </c>
      <c r="I19" s="133">
        <v>4.9000000000000004</v>
      </c>
      <c r="J19" s="133">
        <v>11.6</v>
      </c>
      <c r="K19" s="133">
        <v>20.2</v>
      </c>
      <c r="L19" s="133">
        <v>7.2</v>
      </c>
      <c r="M19" s="133">
        <v>4.0368680000000001</v>
      </c>
      <c r="N19" s="133">
        <v>6.9</v>
      </c>
      <c r="O19" s="133">
        <v>5.7185740000000003</v>
      </c>
      <c r="P19" s="133">
        <v>3.7</v>
      </c>
      <c r="Q19" s="133">
        <v>23.6</v>
      </c>
      <c r="R19" s="133">
        <v>8.9</v>
      </c>
      <c r="S19" s="133">
        <v>10.4</v>
      </c>
      <c r="T19" s="133">
        <v>4.0999999999999996</v>
      </c>
      <c r="U19" s="134"/>
    </row>
    <row r="20" spans="2:21" x14ac:dyDescent="0.45">
      <c r="B20" s="128">
        <v>42551</v>
      </c>
      <c r="C20" s="128"/>
      <c r="D20" s="132">
        <v>4.9000000000000004</v>
      </c>
      <c r="E20" s="133">
        <v>10.1</v>
      </c>
      <c r="F20" s="133">
        <v>3.1</v>
      </c>
      <c r="G20" s="133"/>
      <c r="H20" s="133">
        <v>10</v>
      </c>
      <c r="I20" s="133">
        <v>4.9000000000000004</v>
      </c>
      <c r="J20" s="133">
        <v>11.7</v>
      </c>
      <c r="K20" s="133">
        <v>19.899999999999999</v>
      </c>
      <c r="L20" s="133">
        <v>6.7</v>
      </c>
      <c r="M20" s="133">
        <v>3.950091</v>
      </c>
      <c r="N20" s="133">
        <v>6.8</v>
      </c>
      <c r="O20" s="133">
        <v>5.6963039999999996</v>
      </c>
      <c r="P20" s="133">
        <v>3.6</v>
      </c>
      <c r="Q20" s="133">
        <v>23.5</v>
      </c>
      <c r="R20" s="133">
        <v>8.6999999999999993</v>
      </c>
      <c r="S20" s="133">
        <v>11</v>
      </c>
      <c r="T20" s="133">
        <v>4.0999999999999996</v>
      </c>
      <c r="U20" s="134"/>
    </row>
    <row r="21" spans="2:21" x14ac:dyDescent="0.45">
      <c r="B21" s="128">
        <v>42582</v>
      </c>
      <c r="C21" s="128"/>
      <c r="D21" s="132">
        <v>4.8</v>
      </c>
      <c r="E21" s="133">
        <v>10</v>
      </c>
      <c r="F21" s="133">
        <v>3</v>
      </c>
      <c r="G21" s="133"/>
      <c r="H21" s="133">
        <v>9.9</v>
      </c>
      <c r="I21" s="133">
        <v>4.9000000000000004</v>
      </c>
      <c r="J21" s="133">
        <v>11.6</v>
      </c>
      <c r="K21" s="133">
        <v>19.600000000000001</v>
      </c>
      <c r="L21" s="133">
        <v>6.8</v>
      </c>
      <c r="M21" s="133">
        <v>3.8029790000000001</v>
      </c>
      <c r="N21" s="133">
        <v>7</v>
      </c>
      <c r="O21" s="133">
        <v>5.6875859999999996</v>
      </c>
      <c r="P21" s="133">
        <v>3.6</v>
      </c>
      <c r="Q21" s="133">
        <v>23.3</v>
      </c>
      <c r="R21" s="133">
        <v>8.5</v>
      </c>
      <c r="S21" s="133">
        <v>11.1</v>
      </c>
      <c r="T21" s="133">
        <v>4.0999999999999996</v>
      </c>
      <c r="U21" s="134"/>
    </row>
    <row r="22" spans="2:21" x14ac:dyDescent="0.45">
      <c r="B22" s="128">
        <v>42613</v>
      </c>
      <c r="C22" s="128"/>
      <c r="D22" s="132">
        <v>4.9000000000000004</v>
      </c>
      <c r="E22" s="133">
        <v>9.9</v>
      </c>
      <c r="F22" s="133">
        <v>3.1</v>
      </c>
      <c r="G22" s="133"/>
      <c r="H22" s="133">
        <v>9.9</v>
      </c>
      <c r="I22" s="133">
        <v>4.7</v>
      </c>
      <c r="J22" s="133">
        <v>11.5</v>
      </c>
      <c r="K22" s="133">
        <v>19.3</v>
      </c>
      <c r="L22" s="133">
        <v>7.1</v>
      </c>
      <c r="M22" s="133">
        <v>3.7805849999999999</v>
      </c>
      <c r="N22" s="133">
        <v>6.9</v>
      </c>
      <c r="O22" s="133">
        <v>5.61564</v>
      </c>
      <c r="P22" s="133">
        <v>3.7</v>
      </c>
      <c r="Q22" s="133">
        <v>23.3</v>
      </c>
      <c r="R22" s="133">
        <v>8.3000000000000007</v>
      </c>
      <c r="S22" s="133">
        <v>11.4</v>
      </c>
      <c r="T22" s="133">
        <v>3.9</v>
      </c>
      <c r="U22" s="134"/>
    </row>
    <row r="23" spans="2:21" x14ac:dyDescent="0.45">
      <c r="B23" s="128">
        <v>42643</v>
      </c>
      <c r="C23" s="128"/>
      <c r="D23" s="132">
        <v>5</v>
      </c>
      <c r="E23" s="133">
        <v>9.9</v>
      </c>
      <c r="F23" s="133">
        <v>3</v>
      </c>
      <c r="G23" s="133"/>
      <c r="H23" s="133">
        <v>10</v>
      </c>
      <c r="I23" s="133">
        <v>4.7</v>
      </c>
      <c r="J23" s="133">
        <v>11.8</v>
      </c>
      <c r="K23" s="133">
        <v>19.100000000000001</v>
      </c>
      <c r="L23" s="133">
        <v>6.6</v>
      </c>
      <c r="M23" s="133">
        <v>3.869132</v>
      </c>
      <c r="N23" s="133">
        <v>6.9</v>
      </c>
      <c r="O23" s="133">
        <v>5.6409589999999996</v>
      </c>
      <c r="P23" s="133">
        <v>3.9</v>
      </c>
      <c r="Q23" s="133">
        <v>23.1</v>
      </c>
      <c r="R23" s="133">
        <v>7.9</v>
      </c>
      <c r="S23" s="133">
        <v>11.4</v>
      </c>
      <c r="T23" s="133">
        <v>3.8</v>
      </c>
      <c r="U23" s="134"/>
    </row>
    <row r="24" spans="2:21" x14ac:dyDescent="0.45">
      <c r="B24" s="128">
        <v>42674</v>
      </c>
      <c r="C24" s="128"/>
      <c r="D24" s="132">
        <v>4.9000000000000004</v>
      </c>
      <c r="E24" s="133">
        <v>9.8000000000000007</v>
      </c>
      <c r="F24" s="133">
        <v>3</v>
      </c>
      <c r="G24" s="133"/>
      <c r="H24" s="133">
        <v>10.1</v>
      </c>
      <c r="I24" s="133">
        <v>4.7</v>
      </c>
      <c r="J24" s="133">
        <v>11.7</v>
      </c>
      <c r="K24" s="133">
        <v>18.8</v>
      </c>
      <c r="L24" s="133">
        <v>6.8</v>
      </c>
      <c r="M24" s="133">
        <v>3.6063879999999999</v>
      </c>
      <c r="N24" s="133">
        <v>6.9</v>
      </c>
      <c r="O24" s="133">
        <v>5.5964840000000002</v>
      </c>
      <c r="P24" s="133">
        <v>3.8</v>
      </c>
      <c r="Q24" s="133">
        <v>23.3</v>
      </c>
      <c r="R24" s="133">
        <v>7.7</v>
      </c>
      <c r="S24" s="133">
        <v>11.8</v>
      </c>
      <c r="T24" s="133">
        <v>3.7</v>
      </c>
      <c r="U24" s="134"/>
    </row>
    <row r="25" spans="2:21" x14ac:dyDescent="0.45">
      <c r="B25" s="128">
        <v>42704</v>
      </c>
      <c r="C25" s="128"/>
      <c r="D25" s="132">
        <v>4.7</v>
      </c>
      <c r="E25" s="133">
        <v>9.8000000000000007</v>
      </c>
      <c r="F25" s="133">
        <v>3</v>
      </c>
      <c r="G25" s="133"/>
      <c r="H25" s="133">
        <v>10</v>
      </c>
      <c r="I25" s="133">
        <v>4.7</v>
      </c>
      <c r="J25" s="133">
        <v>11.9</v>
      </c>
      <c r="K25" s="133">
        <v>18.7</v>
      </c>
      <c r="L25" s="133">
        <v>6.9</v>
      </c>
      <c r="M25" s="133">
        <v>3.6222150000000002</v>
      </c>
      <c r="N25" s="133">
        <v>6.9</v>
      </c>
      <c r="O25" s="133">
        <v>5.7545169999999999</v>
      </c>
      <c r="P25" s="133">
        <v>3.6</v>
      </c>
      <c r="Q25" s="133">
        <v>23.4</v>
      </c>
      <c r="R25" s="133">
        <v>7.5</v>
      </c>
      <c r="S25" s="133">
        <v>11.9</v>
      </c>
      <c r="T25" s="133">
        <v>3.6</v>
      </c>
      <c r="U25" s="134"/>
    </row>
    <row r="26" spans="2:21" x14ac:dyDescent="0.45">
      <c r="B26" s="128">
        <v>42735</v>
      </c>
      <c r="C26" s="128"/>
      <c r="D26" s="132">
        <v>4.7</v>
      </c>
      <c r="E26" s="133">
        <v>9.6</v>
      </c>
      <c r="F26" s="133">
        <v>3</v>
      </c>
      <c r="G26" s="133"/>
      <c r="H26" s="133">
        <v>9.9</v>
      </c>
      <c r="I26" s="133">
        <v>4.5999999999999996</v>
      </c>
      <c r="J26" s="133">
        <v>11.8</v>
      </c>
      <c r="K26" s="133">
        <v>18.5</v>
      </c>
      <c r="L26" s="133">
        <v>6.9</v>
      </c>
      <c r="M26" s="133">
        <v>3.6563680000000001</v>
      </c>
      <c r="N26" s="133">
        <v>6.9</v>
      </c>
      <c r="O26" s="133">
        <v>5.8150130000000004</v>
      </c>
      <c r="P26" s="133">
        <v>3.5</v>
      </c>
      <c r="Q26" s="133">
        <v>23.4</v>
      </c>
      <c r="R26" s="133">
        <v>7.5</v>
      </c>
      <c r="S26" s="133">
        <v>12</v>
      </c>
      <c r="T26" s="133">
        <v>3.5</v>
      </c>
      <c r="U26" s="134"/>
    </row>
    <row r="27" spans="2:21" x14ac:dyDescent="0.45">
      <c r="B27" s="128">
        <v>42766</v>
      </c>
      <c r="C27" s="128"/>
      <c r="D27" s="132">
        <v>4.7</v>
      </c>
      <c r="E27" s="133">
        <v>9.6</v>
      </c>
      <c r="F27" s="133">
        <v>3</v>
      </c>
      <c r="G27" s="133"/>
      <c r="H27" s="133">
        <v>9.6999999999999993</v>
      </c>
      <c r="I27" s="133">
        <v>4.5999999999999996</v>
      </c>
      <c r="J27" s="133">
        <v>11.7</v>
      </c>
      <c r="K27" s="133">
        <v>18.399999999999999</v>
      </c>
      <c r="L27" s="133">
        <v>6.8</v>
      </c>
      <c r="M27" s="133">
        <v>3.4832010000000002</v>
      </c>
      <c r="N27" s="133">
        <v>6.8</v>
      </c>
      <c r="O27" s="133">
        <v>5.6925590000000001</v>
      </c>
      <c r="P27" s="133">
        <v>3.6</v>
      </c>
      <c r="Q27" s="133">
        <v>23.1</v>
      </c>
      <c r="R27" s="133">
        <v>7.4</v>
      </c>
      <c r="S27" s="133">
        <v>11.8</v>
      </c>
      <c r="T27" s="133">
        <v>3.4</v>
      </c>
      <c r="U27" s="134"/>
    </row>
    <row r="28" spans="2:21" x14ac:dyDescent="0.45">
      <c r="B28" s="128">
        <v>42794</v>
      </c>
      <c r="C28" s="128"/>
      <c r="D28" s="132">
        <v>4.7</v>
      </c>
      <c r="E28" s="133">
        <v>9.4</v>
      </c>
      <c r="F28" s="133">
        <v>2.9</v>
      </c>
      <c r="G28" s="133"/>
      <c r="H28" s="133">
        <v>9.6</v>
      </c>
      <c r="I28" s="133">
        <v>4.5</v>
      </c>
      <c r="J28" s="133">
        <v>11.4</v>
      </c>
      <c r="K28" s="133">
        <v>18.2</v>
      </c>
      <c r="L28" s="133">
        <v>7</v>
      </c>
      <c r="M28" s="133">
        <v>3.4491849999999999</v>
      </c>
      <c r="N28" s="133">
        <v>6.6</v>
      </c>
      <c r="O28" s="133">
        <v>5.8334109999999999</v>
      </c>
      <c r="P28" s="133">
        <v>3.9</v>
      </c>
      <c r="Q28" s="133">
        <v>22.5</v>
      </c>
      <c r="R28" s="133">
        <v>7.4</v>
      </c>
      <c r="S28" s="133">
        <v>11.7</v>
      </c>
      <c r="T28" s="133">
        <v>3.4</v>
      </c>
      <c r="U28" s="134"/>
    </row>
    <row r="29" spans="2:21" x14ac:dyDescent="0.45">
      <c r="B29" s="128">
        <v>42825</v>
      </c>
      <c r="C29" s="128"/>
      <c r="D29" s="132">
        <v>4.4000000000000004</v>
      </c>
      <c r="E29" s="133">
        <v>9.4</v>
      </c>
      <c r="F29" s="133">
        <v>2.8</v>
      </c>
      <c r="G29" s="133"/>
      <c r="H29" s="133">
        <v>9.5</v>
      </c>
      <c r="I29" s="133">
        <v>4.5</v>
      </c>
      <c r="J29" s="133">
        <v>11.5</v>
      </c>
      <c r="K29" s="133">
        <v>18</v>
      </c>
      <c r="L29" s="133">
        <v>6.4</v>
      </c>
      <c r="M29" s="133">
        <v>3.4684460000000001</v>
      </c>
      <c r="N29" s="133">
        <v>6.7</v>
      </c>
      <c r="O29" s="133">
        <v>5.8400949999999998</v>
      </c>
      <c r="P29" s="133">
        <v>3.6</v>
      </c>
      <c r="Q29" s="133">
        <v>22.1</v>
      </c>
      <c r="R29" s="133">
        <v>7.1</v>
      </c>
      <c r="S29" s="133">
        <v>11.5</v>
      </c>
      <c r="T29" s="133">
        <v>3.3</v>
      </c>
      <c r="U29" s="134"/>
    </row>
    <row r="30" spans="2:21" x14ac:dyDescent="0.45">
      <c r="B30" s="128">
        <v>42855</v>
      </c>
      <c r="C30" s="128"/>
      <c r="D30" s="132">
        <v>4.4000000000000004</v>
      </c>
      <c r="E30" s="133">
        <v>9.1999999999999993</v>
      </c>
      <c r="F30" s="133">
        <v>2.8</v>
      </c>
      <c r="G30" s="133"/>
      <c r="H30" s="133">
        <v>9.5</v>
      </c>
      <c r="I30" s="133">
        <v>4.4000000000000004</v>
      </c>
      <c r="J30" s="133">
        <v>11.1</v>
      </c>
      <c r="K30" s="133">
        <v>17.600000000000001</v>
      </c>
      <c r="L30" s="133">
        <v>6.9</v>
      </c>
      <c r="M30" s="133">
        <v>3.5046140000000001</v>
      </c>
      <c r="N30" s="133">
        <v>6.4</v>
      </c>
      <c r="O30" s="133">
        <v>5.6145699999999996</v>
      </c>
      <c r="P30" s="133">
        <v>3.9</v>
      </c>
      <c r="Q30" s="133">
        <v>21.7</v>
      </c>
      <c r="R30" s="133">
        <v>6.8</v>
      </c>
      <c r="S30" s="133">
        <v>11.2</v>
      </c>
      <c r="T30" s="133">
        <v>3.3</v>
      </c>
      <c r="U30" s="134"/>
    </row>
    <row r="31" spans="2:21" x14ac:dyDescent="0.45">
      <c r="B31" s="128">
        <v>42886</v>
      </c>
      <c r="C31" s="128"/>
      <c r="D31" s="132">
        <v>4.4000000000000004</v>
      </c>
      <c r="E31" s="133">
        <v>9.1999999999999993</v>
      </c>
      <c r="F31" s="133">
        <v>3.1</v>
      </c>
      <c r="G31" s="133"/>
      <c r="H31" s="133">
        <v>9.5</v>
      </c>
      <c r="I31" s="133">
        <v>4.4000000000000004</v>
      </c>
      <c r="J31" s="133">
        <v>11.4</v>
      </c>
      <c r="K31" s="133">
        <v>17.3</v>
      </c>
      <c r="L31" s="133">
        <v>6.9</v>
      </c>
      <c r="M31" s="133">
        <v>3.5554540000000001</v>
      </c>
      <c r="N31" s="133">
        <v>6.6</v>
      </c>
      <c r="O31" s="133">
        <v>5.5399180000000001</v>
      </c>
      <c r="P31" s="133">
        <v>3.6</v>
      </c>
      <c r="Q31" s="133">
        <v>21.6</v>
      </c>
      <c r="R31" s="133">
        <v>6.6</v>
      </c>
      <c r="S31" s="133">
        <v>11.2</v>
      </c>
      <c r="T31" s="133">
        <v>3.1</v>
      </c>
      <c r="U31" s="134"/>
    </row>
    <row r="32" spans="2:21" x14ac:dyDescent="0.45">
      <c r="B32" s="128">
        <v>42916</v>
      </c>
      <c r="C32" s="128"/>
      <c r="D32" s="132">
        <v>4.3</v>
      </c>
      <c r="E32" s="133">
        <v>9.1</v>
      </c>
      <c r="F32" s="133">
        <v>2.8</v>
      </c>
      <c r="G32" s="133"/>
      <c r="H32" s="133">
        <v>9.5</v>
      </c>
      <c r="I32" s="133">
        <v>4.3</v>
      </c>
      <c r="J32" s="133">
        <v>11.1</v>
      </c>
      <c r="K32" s="133">
        <v>17.100000000000001</v>
      </c>
      <c r="L32" s="133">
        <v>6.5</v>
      </c>
      <c r="M32" s="133">
        <v>3.2911060000000001</v>
      </c>
      <c r="N32" s="133">
        <v>6.4</v>
      </c>
      <c r="O32" s="133">
        <v>5.6003550000000004</v>
      </c>
      <c r="P32" s="133">
        <v>3.8</v>
      </c>
      <c r="Q32" s="133">
        <v>21.3</v>
      </c>
      <c r="R32" s="133">
        <v>6.6</v>
      </c>
      <c r="S32" s="133">
        <v>11</v>
      </c>
      <c r="T32" s="133">
        <v>2.9</v>
      </c>
      <c r="U32" s="134"/>
    </row>
    <row r="33" spans="2:21" x14ac:dyDescent="0.45">
      <c r="B33" s="128">
        <v>42947</v>
      </c>
      <c r="C33" s="128"/>
      <c r="D33" s="132">
        <v>4.3</v>
      </c>
      <c r="E33" s="133">
        <v>9</v>
      </c>
      <c r="F33" s="133">
        <v>2.8</v>
      </c>
      <c r="G33" s="133"/>
      <c r="H33" s="133">
        <v>9.6</v>
      </c>
      <c r="I33" s="133">
        <v>4.3</v>
      </c>
      <c r="J33" s="133">
        <v>11.4</v>
      </c>
      <c r="K33" s="133">
        <v>16.899999999999999</v>
      </c>
      <c r="L33" s="133">
        <v>6.9</v>
      </c>
      <c r="M33" s="133">
        <v>3.255646</v>
      </c>
      <c r="N33" s="133">
        <v>6.3</v>
      </c>
      <c r="O33" s="133">
        <v>5.5836100000000002</v>
      </c>
      <c r="P33" s="133">
        <v>3.5</v>
      </c>
      <c r="Q33" s="133">
        <v>21</v>
      </c>
      <c r="R33" s="133">
        <v>6.7</v>
      </c>
      <c r="S33" s="133">
        <v>11</v>
      </c>
      <c r="T33" s="133">
        <v>2.8</v>
      </c>
      <c r="U33" s="134"/>
    </row>
    <row r="34" spans="2:21" x14ac:dyDescent="0.45">
      <c r="B34" s="128">
        <v>42978</v>
      </c>
      <c r="C34" s="128"/>
      <c r="D34" s="132">
        <v>4.4000000000000004</v>
      </c>
      <c r="E34" s="133">
        <v>9</v>
      </c>
      <c r="F34" s="133">
        <v>2.7</v>
      </c>
      <c r="G34" s="133"/>
      <c r="H34" s="133">
        <v>9.5</v>
      </c>
      <c r="I34" s="133">
        <v>4.2</v>
      </c>
      <c r="J34" s="133">
        <v>11.4</v>
      </c>
      <c r="K34" s="133">
        <v>16.8</v>
      </c>
      <c r="L34" s="133">
        <v>6.4</v>
      </c>
      <c r="M34" s="133">
        <v>3.3296220000000001</v>
      </c>
      <c r="N34" s="133">
        <v>6.1</v>
      </c>
      <c r="O34" s="133">
        <v>5.5222239999999996</v>
      </c>
      <c r="P34" s="133">
        <v>3.7</v>
      </c>
      <c r="Q34" s="133">
        <v>20.8</v>
      </c>
      <c r="R34" s="133">
        <v>6.6</v>
      </c>
      <c r="S34" s="133">
        <v>10.7</v>
      </c>
      <c r="T34" s="133">
        <v>2.7</v>
      </c>
      <c r="U34" s="134"/>
    </row>
    <row r="35" spans="2:21" x14ac:dyDescent="0.45">
      <c r="B35" s="128">
        <v>43008</v>
      </c>
      <c r="C35" s="128"/>
      <c r="D35" s="132">
        <v>4.2</v>
      </c>
      <c r="E35" s="133">
        <v>8.9</v>
      </c>
      <c r="F35" s="133">
        <v>2.8</v>
      </c>
      <c r="G35" s="133"/>
      <c r="H35" s="133">
        <v>9.4</v>
      </c>
      <c r="I35" s="133">
        <v>4.2</v>
      </c>
      <c r="J35" s="133">
        <v>11.2</v>
      </c>
      <c r="K35" s="133">
        <v>16.7</v>
      </c>
      <c r="L35" s="133">
        <v>6.6</v>
      </c>
      <c r="M35" s="133">
        <v>3.36206</v>
      </c>
      <c r="N35" s="133">
        <v>6.1</v>
      </c>
      <c r="O35" s="133">
        <v>5.4414220000000002</v>
      </c>
      <c r="P35" s="133">
        <v>3.6</v>
      </c>
      <c r="Q35" s="133">
        <v>20.9</v>
      </c>
      <c r="R35" s="133">
        <v>6.6</v>
      </c>
      <c r="S35" s="133">
        <v>10.7</v>
      </c>
      <c r="T35" s="133">
        <v>2.7</v>
      </c>
      <c r="U35" s="134"/>
    </row>
    <row r="36" spans="2:21" x14ac:dyDescent="0.45">
      <c r="B36" s="128">
        <v>43039</v>
      </c>
      <c r="C36" s="128"/>
      <c r="D36" s="132">
        <v>4.0999999999999996</v>
      </c>
      <c r="E36" s="133">
        <v>8.8000000000000007</v>
      </c>
      <c r="F36" s="133">
        <v>2.7</v>
      </c>
      <c r="G36" s="133"/>
      <c r="H36" s="133">
        <v>9.1999999999999993</v>
      </c>
      <c r="I36" s="133">
        <v>4.2</v>
      </c>
      <c r="J36" s="133">
        <v>11.1</v>
      </c>
      <c r="K36" s="133">
        <v>16.600000000000001</v>
      </c>
      <c r="L36" s="133">
        <v>6.7</v>
      </c>
      <c r="M36" s="133">
        <v>3.4663059999999999</v>
      </c>
      <c r="N36" s="133">
        <v>6.2</v>
      </c>
      <c r="O36" s="133">
        <v>5.3801180000000004</v>
      </c>
      <c r="P36" s="133">
        <v>3.6</v>
      </c>
      <c r="Q36" s="133">
        <v>21</v>
      </c>
      <c r="R36" s="133">
        <v>6.5</v>
      </c>
      <c r="S36" s="133">
        <v>10.3</v>
      </c>
      <c r="T36" s="133">
        <v>2.5</v>
      </c>
      <c r="U36" s="134"/>
    </row>
    <row r="37" spans="2:21" x14ac:dyDescent="0.45">
      <c r="B37" s="128">
        <v>43069</v>
      </c>
      <c r="C37" s="128"/>
      <c r="D37" s="132">
        <v>4.2</v>
      </c>
      <c r="E37" s="133">
        <v>8.6999999999999993</v>
      </c>
      <c r="F37" s="133">
        <v>2.7</v>
      </c>
      <c r="G37" s="133"/>
      <c r="H37" s="133">
        <v>9</v>
      </c>
      <c r="I37" s="133">
        <v>4.3</v>
      </c>
      <c r="J37" s="133">
        <v>11</v>
      </c>
      <c r="K37" s="133">
        <v>16.600000000000001</v>
      </c>
      <c r="L37" s="133">
        <v>6.4</v>
      </c>
      <c r="M37" s="133">
        <v>3.5001139999999999</v>
      </c>
      <c r="N37" s="133">
        <v>6</v>
      </c>
      <c r="O37" s="133">
        <v>5.4077349999999997</v>
      </c>
      <c r="P37" s="133">
        <v>3.7</v>
      </c>
      <c r="Q37" s="133">
        <v>21</v>
      </c>
      <c r="R37" s="133">
        <v>6.3</v>
      </c>
      <c r="S37" s="133">
        <v>10.199999999999999</v>
      </c>
      <c r="T37" s="133">
        <v>2.4</v>
      </c>
      <c r="U37" s="134"/>
    </row>
    <row r="38" spans="2:21" x14ac:dyDescent="0.45">
      <c r="B38" s="128">
        <v>43100</v>
      </c>
      <c r="C38" s="128"/>
      <c r="D38" s="132">
        <v>4.0999999999999996</v>
      </c>
      <c r="E38" s="133">
        <v>8.6</v>
      </c>
      <c r="F38" s="133">
        <v>2.7</v>
      </c>
      <c r="G38" s="133"/>
      <c r="H38" s="133">
        <v>9.1</v>
      </c>
      <c r="I38" s="133">
        <v>4.2</v>
      </c>
      <c r="J38" s="133">
        <v>10.9</v>
      </c>
      <c r="K38" s="133">
        <v>16.5</v>
      </c>
      <c r="L38" s="133">
        <v>6.4</v>
      </c>
      <c r="M38" s="133">
        <v>3.3602129999999999</v>
      </c>
      <c r="N38" s="133">
        <v>5.8</v>
      </c>
      <c r="O38" s="133">
        <v>5.587504</v>
      </c>
      <c r="P38" s="133">
        <v>3.7</v>
      </c>
      <c r="Q38" s="133">
        <v>20.9</v>
      </c>
      <c r="R38" s="133">
        <v>6.2</v>
      </c>
      <c r="S38" s="133">
        <v>9.9</v>
      </c>
      <c r="T38" s="133">
        <v>2.4</v>
      </c>
      <c r="U38" s="134"/>
    </row>
    <row r="39" spans="2:21" x14ac:dyDescent="0.45">
      <c r="B39" s="128">
        <v>43131</v>
      </c>
      <c r="C39" s="128"/>
      <c r="D39" s="132">
        <v>4.0999999999999996</v>
      </c>
      <c r="E39" s="133">
        <v>8.6</v>
      </c>
      <c r="F39" s="133">
        <v>2.4</v>
      </c>
      <c r="G39" s="133"/>
      <c r="H39" s="133">
        <v>9.1999999999999993</v>
      </c>
      <c r="I39" s="133">
        <v>4.2</v>
      </c>
      <c r="J39" s="133">
        <v>11</v>
      </c>
      <c r="K39" s="133">
        <v>16.399999999999999</v>
      </c>
      <c r="L39" s="133">
        <v>6.6</v>
      </c>
      <c r="M39" s="133">
        <v>3.2983020000000001</v>
      </c>
      <c r="N39" s="133">
        <v>5.9</v>
      </c>
      <c r="O39" s="133">
        <v>5.51919</v>
      </c>
      <c r="P39" s="133">
        <v>3.6</v>
      </c>
      <c r="Q39" s="133">
        <v>20.5</v>
      </c>
      <c r="R39" s="133">
        <v>6</v>
      </c>
      <c r="S39" s="133">
        <v>9.8000000000000007</v>
      </c>
      <c r="T39" s="133">
        <v>2.4</v>
      </c>
      <c r="U39" s="134"/>
    </row>
    <row r="40" spans="2:21" x14ac:dyDescent="0.45">
      <c r="B40" s="128">
        <v>43159</v>
      </c>
      <c r="C40" s="128"/>
      <c r="D40" s="132">
        <v>4.0999999999999996</v>
      </c>
      <c r="E40" s="133">
        <v>8.5</v>
      </c>
      <c r="F40" s="133">
        <v>2.5</v>
      </c>
      <c r="G40" s="133"/>
      <c r="H40" s="133">
        <v>9.1999999999999993</v>
      </c>
      <c r="I40" s="133">
        <v>4.2</v>
      </c>
      <c r="J40" s="133">
        <v>10.8</v>
      </c>
      <c r="K40" s="133">
        <v>16.3</v>
      </c>
      <c r="L40" s="133">
        <v>5.9</v>
      </c>
      <c r="M40" s="133">
        <v>3.2819799999999999</v>
      </c>
      <c r="N40" s="133">
        <v>5.8</v>
      </c>
      <c r="O40" s="133">
        <v>5.5528250000000003</v>
      </c>
      <c r="P40" s="133">
        <v>3.6</v>
      </c>
      <c r="Q40" s="133">
        <v>20.7</v>
      </c>
      <c r="R40" s="133">
        <v>5.9</v>
      </c>
      <c r="S40" s="133">
        <v>9.8000000000000007</v>
      </c>
      <c r="T40" s="133">
        <v>2.2999999999999998</v>
      </c>
      <c r="U40" s="134"/>
    </row>
    <row r="41" spans="2:21" x14ac:dyDescent="0.45">
      <c r="B41" s="128">
        <v>43190</v>
      </c>
      <c r="C41" s="128"/>
      <c r="D41" s="132">
        <v>4</v>
      </c>
      <c r="E41" s="133">
        <v>8.5</v>
      </c>
      <c r="F41" s="133">
        <v>2.5</v>
      </c>
      <c r="G41" s="133"/>
      <c r="H41" s="133">
        <v>9.1999999999999993</v>
      </c>
      <c r="I41" s="133">
        <v>4.2</v>
      </c>
      <c r="J41" s="133">
        <v>10.9</v>
      </c>
      <c r="K41" s="133">
        <v>16</v>
      </c>
      <c r="L41" s="133">
        <v>6.1</v>
      </c>
      <c r="M41" s="133">
        <v>3.1999219999999999</v>
      </c>
      <c r="N41" s="133">
        <v>5.8</v>
      </c>
      <c r="O41" s="133">
        <v>5.5037250000000002</v>
      </c>
      <c r="P41" s="133">
        <v>4</v>
      </c>
      <c r="Q41" s="133">
        <v>20.100000000000001</v>
      </c>
      <c r="R41" s="133">
        <v>5.9</v>
      </c>
      <c r="S41" s="133">
        <v>9.9</v>
      </c>
      <c r="T41" s="133">
        <v>2.2000000000000002</v>
      </c>
      <c r="U41" s="134"/>
    </row>
    <row r="42" spans="2:21" x14ac:dyDescent="0.45">
      <c r="B42" s="128">
        <v>43220</v>
      </c>
      <c r="C42" s="128"/>
      <c r="D42" s="132">
        <v>3.9</v>
      </c>
      <c r="E42" s="133">
        <v>8.4</v>
      </c>
      <c r="F42" s="133">
        <v>2.5</v>
      </c>
      <c r="G42" s="133"/>
      <c r="H42" s="133">
        <v>9.1999999999999993</v>
      </c>
      <c r="I42" s="133">
        <v>4.0999999999999996</v>
      </c>
      <c r="J42" s="133">
        <v>10.9</v>
      </c>
      <c r="K42" s="133">
        <v>15.7</v>
      </c>
      <c r="L42" s="133">
        <v>6.5</v>
      </c>
      <c r="M42" s="133">
        <v>3.4256829999999998</v>
      </c>
      <c r="N42" s="133">
        <v>5.9</v>
      </c>
      <c r="O42" s="133">
        <v>5.5367839999999999</v>
      </c>
      <c r="P42" s="133">
        <v>3.8</v>
      </c>
      <c r="Q42" s="133">
        <v>19.8</v>
      </c>
      <c r="R42" s="133">
        <v>5.9</v>
      </c>
      <c r="S42" s="133">
        <v>10.3</v>
      </c>
      <c r="T42" s="133">
        <v>2.2999999999999998</v>
      </c>
      <c r="U42" s="134"/>
    </row>
    <row r="43" spans="2:21" s="1" customFormat="1" x14ac:dyDescent="0.45">
      <c r="B43" s="128">
        <v>43251</v>
      </c>
      <c r="C43" s="128"/>
      <c r="D43" s="132">
        <v>3.8</v>
      </c>
      <c r="E43" s="133">
        <v>8.3000000000000007</v>
      </c>
      <c r="F43" s="133">
        <v>2.2999999999999998</v>
      </c>
      <c r="G43" s="133"/>
      <c r="H43" s="133">
        <v>9.1</v>
      </c>
      <c r="I43" s="133">
        <v>3.9</v>
      </c>
      <c r="J43" s="133">
        <v>10.6</v>
      </c>
      <c r="K43" s="133">
        <v>15.4</v>
      </c>
      <c r="L43" s="133">
        <v>6.2</v>
      </c>
      <c r="M43" s="133">
        <v>3.233196</v>
      </c>
      <c r="N43" s="133">
        <v>5.9</v>
      </c>
      <c r="O43" s="133">
        <v>5.3929140000000002</v>
      </c>
      <c r="P43" s="133">
        <v>4</v>
      </c>
      <c r="Q43" s="133">
        <v>19.399999999999999</v>
      </c>
      <c r="R43" s="133">
        <v>5.9</v>
      </c>
      <c r="S43" s="133">
        <v>10.6</v>
      </c>
      <c r="T43" s="133">
        <v>2.2999999999999998</v>
      </c>
      <c r="U43" s="134"/>
    </row>
    <row r="44" spans="2:21" s="1" customFormat="1" x14ac:dyDescent="0.45">
      <c r="B44" s="128">
        <v>43281</v>
      </c>
      <c r="C44" s="128"/>
      <c r="D44" s="132">
        <v>4</v>
      </c>
      <c r="E44" s="133">
        <v>8.1999999999999993</v>
      </c>
      <c r="F44" s="133">
        <v>2.5</v>
      </c>
      <c r="G44" s="133"/>
      <c r="H44" s="133">
        <v>9</v>
      </c>
      <c r="I44" s="133">
        <v>4</v>
      </c>
      <c r="J44" s="133">
        <v>10.8</v>
      </c>
      <c r="K44" s="133">
        <v>15.2</v>
      </c>
      <c r="L44" s="133">
        <v>6.4</v>
      </c>
      <c r="M44" s="133">
        <v>3.3900030000000001</v>
      </c>
      <c r="N44" s="133">
        <v>6</v>
      </c>
      <c r="O44" s="133">
        <v>5.3221480000000003</v>
      </c>
      <c r="P44" s="133">
        <v>3.7</v>
      </c>
      <c r="Q44" s="133">
        <v>19.2</v>
      </c>
      <c r="R44" s="133">
        <v>5.8</v>
      </c>
      <c r="S44" s="133">
        <v>11</v>
      </c>
      <c r="T44" s="133">
        <v>2.2999999999999998</v>
      </c>
      <c r="U44" s="134"/>
    </row>
    <row r="45" spans="2:21" s="1" customFormat="1" x14ac:dyDescent="0.45">
      <c r="B45" s="128">
        <v>43312</v>
      </c>
      <c r="C45" s="128"/>
      <c r="D45" s="132">
        <v>3.9</v>
      </c>
      <c r="E45" s="133">
        <v>8.1</v>
      </c>
      <c r="F45" s="133">
        <v>2.5</v>
      </c>
      <c r="G45" s="133"/>
      <c r="H45" s="133">
        <v>9</v>
      </c>
      <c r="I45" s="133">
        <v>4</v>
      </c>
      <c r="J45" s="133">
        <v>10.4</v>
      </c>
      <c r="K45" s="133">
        <v>15</v>
      </c>
      <c r="L45" s="133">
        <v>6.3</v>
      </c>
      <c r="M45" s="133">
        <v>3.3280270000000001</v>
      </c>
      <c r="N45" s="133">
        <v>5.9</v>
      </c>
      <c r="O45" s="133">
        <v>5.2791199999999998</v>
      </c>
      <c r="P45" s="133">
        <v>3.8</v>
      </c>
      <c r="Q45" s="133">
        <v>19.100000000000001</v>
      </c>
      <c r="R45" s="133">
        <v>5.7</v>
      </c>
      <c r="S45" s="133">
        <v>11.1</v>
      </c>
      <c r="T45" s="133">
        <v>2.2999999999999998</v>
      </c>
      <c r="U45" s="134"/>
    </row>
    <row r="46" spans="2:21" s="1" customFormat="1" x14ac:dyDescent="0.45">
      <c r="B46" s="128">
        <v>43343</v>
      </c>
      <c r="C46" s="128"/>
      <c r="D46" s="132">
        <v>3.8</v>
      </c>
      <c r="E46" s="133">
        <v>8</v>
      </c>
      <c r="F46" s="133">
        <v>2.4</v>
      </c>
      <c r="G46" s="133"/>
      <c r="H46" s="133">
        <v>9</v>
      </c>
      <c r="I46" s="133">
        <v>4</v>
      </c>
      <c r="J46" s="133">
        <v>10.199999999999999</v>
      </c>
      <c r="K46" s="133">
        <v>14.9</v>
      </c>
      <c r="L46" s="133">
        <v>6.5</v>
      </c>
      <c r="M46" s="133">
        <v>3.2884609999999999</v>
      </c>
      <c r="N46" s="133">
        <v>6</v>
      </c>
      <c r="O46" s="133">
        <v>5.2767200000000001</v>
      </c>
      <c r="P46" s="133">
        <v>4.0999999999999996</v>
      </c>
      <c r="Q46" s="133">
        <v>18.899999999999999</v>
      </c>
      <c r="R46" s="133">
        <v>5.6</v>
      </c>
      <c r="S46" s="133">
        <v>11.3</v>
      </c>
      <c r="T46" s="133">
        <v>2.2999999999999998</v>
      </c>
      <c r="U46" s="134"/>
    </row>
    <row r="47" spans="2:21" s="1" customFormat="1" x14ac:dyDescent="0.45">
      <c r="B47" s="128">
        <v>43373</v>
      </c>
      <c r="C47" s="128"/>
      <c r="D47" s="132">
        <v>3.7</v>
      </c>
      <c r="E47" s="133">
        <v>8</v>
      </c>
      <c r="F47" s="133">
        <v>2.4</v>
      </c>
      <c r="G47" s="133"/>
      <c r="H47" s="133">
        <v>9</v>
      </c>
      <c r="I47" s="133">
        <v>4</v>
      </c>
      <c r="J47" s="133">
        <v>10.3</v>
      </c>
      <c r="K47" s="133">
        <v>14.8</v>
      </c>
      <c r="L47" s="133">
        <v>6.4</v>
      </c>
      <c r="M47" s="133">
        <v>3.3512270000000002</v>
      </c>
      <c r="N47" s="133">
        <v>5.8</v>
      </c>
      <c r="O47" s="133">
        <v>5.0044149999999998</v>
      </c>
      <c r="P47" s="133">
        <v>4</v>
      </c>
      <c r="Q47" s="133">
        <v>18.8</v>
      </c>
      <c r="R47" s="133">
        <v>5.7</v>
      </c>
      <c r="S47" s="133">
        <v>11.5</v>
      </c>
      <c r="T47" s="133">
        <v>2.2000000000000002</v>
      </c>
      <c r="U47" s="134"/>
    </row>
    <row r="48" spans="2:21" s="1" customFormat="1" x14ac:dyDescent="0.45">
      <c r="B48" s="128">
        <v>43404</v>
      </c>
      <c r="C48" s="128"/>
      <c r="D48" s="132">
        <v>3.8</v>
      </c>
      <c r="E48" s="133">
        <v>8</v>
      </c>
      <c r="F48" s="133">
        <v>2.4</v>
      </c>
      <c r="G48" s="133"/>
      <c r="H48" s="133">
        <v>9</v>
      </c>
      <c r="I48" s="133">
        <v>3.9</v>
      </c>
      <c r="J48" s="133">
        <v>10.7</v>
      </c>
      <c r="K48" s="133">
        <v>14.6</v>
      </c>
      <c r="L48" s="133">
        <v>6</v>
      </c>
      <c r="M48" s="133">
        <v>3.2008299999999998</v>
      </c>
      <c r="N48" s="133">
        <v>5.7</v>
      </c>
      <c r="O48" s="133">
        <v>5.0134189999999998</v>
      </c>
      <c r="P48" s="133">
        <v>3.9</v>
      </c>
      <c r="Q48" s="133">
        <v>18.600000000000001</v>
      </c>
      <c r="R48" s="133">
        <v>5.7</v>
      </c>
      <c r="S48" s="133">
        <v>11.7</v>
      </c>
      <c r="T48" s="133">
        <v>2.1</v>
      </c>
      <c r="U48" s="134"/>
    </row>
    <row r="49" spans="2:21" s="1" customFormat="1" x14ac:dyDescent="0.45">
      <c r="B49" s="128">
        <v>43434</v>
      </c>
      <c r="C49" s="128"/>
      <c r="D49" s="132">
        <v>3.7</v>
      </c>
      <c r="E49" s="133">
        <v>7.9</v>
      </c>
      <c r="F49" s="133">
        <v>2.5</v>
      </c>
      <c r="G49" s="133"/>
      <c r="H49" s="133">
        <v>8.9</v>
      </c>
      <c r="I49" s="133">
        <v>3.9</v>
      </c>
      <c r="J49" s="133">
        <v>10.5</v>
      </c>
      <c r="K49" s="133">
        <v>14.5</v>
      </c>
      <c r="L49" s="133">
        <v>6.1</v>
      </c>
      <c r="M49" s="133">
        <v>3.3566050000000001</v>
      </c>
      <c r="N49" s="133">
        <v>5.6</v>
      </c>
      <c r="O49" s="133">
        <v>5.0943350000000001</v>
      </c>
      <c r="P49" s="133">
        <v>3.8</v>
      </c>
      <c r="Q49" s="133">
        <v>18.600000000000001</v>
      </c>
      <c r="R49" s="133">
        <v>5.6</v>
      </c>
      <c r="S49" s="133">
        <v>12.2</v>
      </c>
      <c r="T49" s="133">
        <v>2</v>
      </c>
      <c r="U49" s="134"/>
    </row>
    <row r="50" spans="2:21" s="1" customFormat="1" x14ac:dyDescent="0.45">
      <c r="B50" s="128">
        <v>43465</v>
      </c>
      <c r="C50" s="128"/>
      <c r="D50" s="132">
        <v>3.9</v>
      </c>
      <c r="E50" s="133">
        <v>7.9</v>
      </c>
      <c r="F50" s="133">
        <v>2.4</v>
      </c>
      <c r="G50" s="133"/>
      <c r="H50" s="133">
        <v>8.9</v>
      </c>
      <c r="I50" s="133">
        <v>3.8</v>
      </c>
      <c r="J50" s="133">
        <v>10.4</v>
      </c>
      <c r="K50" s="133">
        <v>14.4</v>
      </c>
      <c r="L50" s="133">
        <v>6.4</v>
      </c>
      <c r="M50" s="133">
        <v>3.5927579999999999</v>
      </c>
      <c r="N50" s="133">
        <v>5.6</v>
      </c>
      <c r="O50" s="133">
        <v>4.9823940000000002</v>
      </c>
      <c r="P50" s="133">
        <v>3.8</v>
      </c>
      <c r="Q50" s="133">
        <v>18.5</v>
      </c>
      <c r="R50" s="133">
        <v>5.5</v>
      </c>
      <c r="S50" s="133">
        <v>12.7</v>
      </c>
      <c r="T50" s="133">
        <v>2.1</v>
      </c>
      <c r="U50" s="134"/>
    </row>
    <row r="51" spans="2:21" s="1" customFormat="1" x14ac:dyDescent="0.45">
      <c r="B51" s="128">
        <v>43496</v>
      </c>
      <c r="C51" s="128"/>
      <c r="D51" s="132">
        <v>4</v>
      </c>
      <c r="E51" s="133">
        <v>7.8</v>
      </c>
      <c r="F51" s="133">
        <v>2.5</v>
      </c>
      <c r="G51" s="133">
        <v>5</v>
      </c>
      <c r="H51" s="133">
        <v>8.8000000000000007</v>
      </c>
      <c r="I51" s="133">
        <v>3.8</v>
      </c>
      <c r="J51" s="133">
        <v>10.4</v>
      </c>
      <c r="K51" s="133">
        <v>14.3</v>
      </c>
      <c r="L51" s="133">
        <v>6.1</v>
      </c>
      <c r="M51" s="133">
        <v>3.452226</v>
      </c>
      <c r="N51" s="133">
        <v>5.8</v>
      </c>
      <c r="O51" s="133">
        <v>5.0570360000000001</v>
      </c>
      <c r="P51" s="133">
        <v>4.4000000000000004</v>
      </c>
      <c r="Q51" s="133">
        <v>18.600000000000001</v>
      </c>
      <c r="R51" s="133">
        <v>5.2</v>
      </c>
      <c r="S51" s="133">
        <v>13.3</v>
      </c>
      <c r="T51" s="133">
        <v>2</v>
      </c>
      <c r="U51" s="134"/>
    </row>
    <row r="52" spans="2:21" s="1" customFormat="1" x14ac:dyDescent="0.45">
      <c r="B52" s="128">
        <v>43524</v>
      </c>
      <c r="C52" s="128"/>
      <c r="D52" s="132">
        <v>3.8</v>
      </c>
      <c r="E52" s="133">
        <v>7.8</v>
      </c>
      <c r="F52" s="133">
        <v>2.2999999999999998</v>
      </c>
      <c r="G52" s="133">
        <v>5</v>
      </c>
      <c r="H52" s="133">
        <v>8.6999999999999993</v>
      </c>
      <c r="I52" s="133">
        <v>3.7</v>
      </c>
      <c r="J52" s="133">
        <v>10.4</v>
      </c>
      <c r="K52" s="133">
        <v>14.2</v>
      </c>
      <c r="L52" s="133">
        <v>6.3</v>
      </c>
      <c r="M52" s="133">
        <v>3.388665</v>
      </c>
      <c r="N52" s="133">
        <v>5.8</v>
      </c>
      <c r="O52" s="133">
        <v>4.9480769999999996</v>
      </c>
      <c r="P52" s="133">
        <v>3.7</v>
      </c>
      <c r="Q52" s="133">
        <v>18.5</v>
      </c>
      <c r="R52" s="133">
        <v>5</v>
      </c>
      <c r="S52" s="133">
        <v>13.6</v>
      </c>
      <c r="T52" s="133">
        <v>1.9</v>
      </c>
      <c r="U52" s="134"/>
    </row>
    <row r="53" spans="2:21" s="1" customFormat="1" x14ac:dyDescent="0.45">
      <c r="B53" s="128">
        <v>43555</v>
      </c>
      <c r="C53" s="128"/>
      <c r="D53" s="132">
        <v>3.8</v>
      </c>
      <c r="E53" s="133">
        <v>7.7</v>
      </c>
      <c r="F53" s="133">
        <v>2.5</v>
      </c>
      <c r="G53" s="133">
        <v>4.9000000000000004</v>
      </c>
      <c r="H53" s="133">
        <v>8.6</v>
      </c>
      <c r="I53" s="133">
        <v>3.7</v>
      </c>
      <c r="J53" s="133">
        <v>10.1</v>
      </c>
      <c r="K53" s="133">
        <v>14.2</v>
      </c>
      <c r="L53" s="133">
        <v>6.7</v>
      </c>
      <c r="M53" s="133">
        <v>3.5313469999999998</v>
      </c>
      <c r="N53" s="133">
        <v>5.8</v>
      </c>
      <c r="O53" s="133">
        <v>5.0744639999999999</v>
      </c>
      <c r="P53" s="133">
        <v>3.8</v>
      </c>
      <c r="Q53" s="133">
        <v>18.100000000000001</v>
      </c>
      <c r="R53" s="133">
        <v>5</v>
      </c>
      <c r="S53" s="133">
        <v>13.8</v>
      </c>
      <c r="T53" s="133">
        <v>2</v>
      </c>
      <c r="U53" s="134"/>
    </row>
    <row r="54" spans="2:21" s="1" customFormat="1" x14ac:dyDescent="0.45">
      <c r="B54" s="128">
        <v>43585</v>
      </c>
      <c r="C54" s="128"/>
      <c r="D54" s="132">
        <v>3.6</v>
      </c>
      <c r="E54" s="133">
        <v>7.6</v>
      </c>
      <c r="F54" s="133">
        <v>2.4</v>
      </c>
      <c r="G54" s="133">
        <v>4.9000000000000004</v>
      </c>
      <c r="H54" s="133">
        <v>8.5</v>
      </c>
      <c r="I54" s="133">
        <v>3.7</v>
      </c>
      <c r="J54" s="133">
        <v>10.1</v>
      </c>
      <c r="K54" s="133">
        <v>14.1</v>
      </c>
      <c r="L54" s="133">
        <v>6</v>
      </c>
      <c r="M54" s="133">
        <v>3.5060519999999999</v>
      </c>
      <c r="N54" s="133">
        <v>5.7</v>
      </c>
      <c r="O54" s="133">
        <v>5.2181110000000004</v>
      </c>
      <c r="P54" s="133">
        <v>4.0999999999999996</v>
      </c>
      <c r="Q54" s="133">
        <v>17.5</v>
      </c>
      <c r="R54" s="133">
        <v>5.2</v>
      </c>
      <c r="S54" s="133">
        <v>13.8</v>
      </c>
      <c r="T54" s="133">
        <v>2.1</v>
      </c>
      <c r="U54" s="134"/>
    </row>
    <row r="55" spans="2:21" s="1" customFormat="1" x14ac:dyDescent="0.45">
      <c r="B55" s="128">
        <v>43616</v>
      </c>
      <c r="C55" s="128"/>
      <c r="D55" s="132">
        <v>3.6</v>
      </c>
      <c r="E55" s="133">
        <v>7.6</v>
      </c>
      <c r="F55" s="133">
        <v>2.4</v>
      </c>
      <c r="G55" s="133">
        <v>5</v>
      </c>
      <c r="H55" s="133">
        <v>8.5</v>
      </c>
      <c r="I55" s="133">
        <v>3.8</v>
      </c>
      <c r="J55" s="133">
        <v>9.9</v>
      </c>
      <c r="K55" s="133">
        <v>14.1</v>
      </c>
      <c r="L55" s="133">
        <v>6.6</v>
      </c>
      <c r="M55" s="133">
        <v>3.527085</v>
      </c>
      <c r="N55" s="133">
        <v>5.4</v>
      </c>
      <c r="O55" s="133">
        <v>5.203646</v>
      </c>
      <c r="P55" s="133">
        <v>4</v>
      </c>
      <c r="Q55" s="133">
        <v>17.2</v>
      </c>
      <c r="R55" s="133">
        <v>5.2</v>
      </c>
      <c r="S55" s="133">
        <v>14</v>
      </c>
      <c r="T55" s="133">
        <v>2.2000000000000002</v>
      </c>
      <c r="U55" s="134"/>
    </row>
    <row r="56" spans="2:21" s="1" customFormat="1" x14ac:dyDescent="0.45">
      <c r="B56" s="128">
        <v>43646</v>
      </c>
      <c r="C56" s="128"/>
      <c r="D56" s="132">
        <v>3.7</v>
      </c>
      <c r="E56" s="133">
        <v>7.5</v>
      </c>
      <c r="F56" s="133">
        <v>2.2999999999999998</v>
      </c>
      <c r="G56" s="133">
        <v>5</v>
      </c>
      <c r="H56" s="133">
        <v>8.5</v>
      </c>
      <c r="I56" s="133">
        <v>3.8</v>
      </c>
      <c r="J56" s="133">
        <v>9.8000000000000007</v>
      </c>
      <c r="K56" s="133">
        <v>14.2</v>
      </c>
      <c r="L56" s="133">
        <v>6.8</v>
      </c>
      <c r="M56" s="133">
        <v>3.581442</v>
      </c>
      <c r="N56" s="133">
        <v>5.5</v>
      </c>
      <c r="O56" s="133">
        <v>5.2513129999999997</v>
      </c>
      <c r="P56" s="133">
        <v>4</v>
      </c>
      <c r="Q56" s="133">
        <v>17.100000000000001</v>
      </c>
      <c r="R56" s="133">
        <v>5.2</v>
      </c>
      <c r="S56" s="133">
        <v>14</v>
      </c>
      <c r="T56" s="133">
        <v>1.9</v>
      </c>
      <c r="U56" s="134"/>
    </row>
    <row r="57" spans="2:21" s="1" customFormat="1" x14ac:dyDescent="0.45">
      <c r="B57" s="128">
        <v>43677</v>
      </c>
      <c r="C57" s="128"/>
      <c r="D57" s="132">
        <v>3.7</v>
      </c>
      <c r="E57" s="133">
        <v>7.6</v>
      </c>
      <c r="F57" s="133">
        <v>2.2000000000000002</v>
      </c>
      <c r="G57" s="133">
        <v>5</v>
      </c>
      <c r="H57" s="133">
        <v>8.5</v>
      </c>
      <c r="I57" s="133">
        <v>3.8</v>
      </c>
      <c r="J57" s="133">
        <v>9.9</v>
      </c>
      <c r="K57" s="133">
        <v>14.2</v>
      </c>
      <c r="L57" s="133">
        <v>7.2</v>
      </c>
      <c r="M57" s="133">
        <v>3.5352359999999998</v>
      </c>
      <c r="N57" s="133">
        <v>5.7</v>
      </c>
      <c r="O57" s="133">
        <v>5.2515960000000002</v>
      </c>
      <c r="P57" s="133">
        <v>4</v>
      </c>
      <c r="Q57" s="133">
        <v>16.899999999999999</v>
      </c>
      <c r="R57" s="133">
        <v>5.0999999999999996</v>
      </c>
      <c r="S57" s="133">
        <v>14.3</v>
      </c>
      <c r="T57" s="133">
        <v>2.1</v>
      </c>
      <c r="U57" s="134"/>
    </row>
    <row r="58" spans="2:21" s="1" customFormat="1" x14ac:dyDescent="0.45">
      <c r="B58" s="128">
        <v>43708</v>
      </c>
      <c r="C58" s="128"/>
      <c r="D58" s="132">
        <v>3.7</v>
      </c>
      <c r="E58" s="133">
        <v>7.5</v>
      </c>
      <c r="F58" s="133">
        <v>2.2000000000000002</v>
      </c>
      <c r="G58" s="133">
        <v>5</v>
      </c>
      <c r="H58" s="133">
        <v>8.5</v>
      </c>
      <c r="I58" s="133">
        <v>3.8</v>
      </c>
      <c r="J58" s="133">
        <v>9.6</v>
      </c>
      <c r="K58" s="133">
        <v>14.3</v>
      </c>
      <c r="L58" s="133">
        <v>7.4</v>
      </c>
      <c r="M58" s="133">
        <v>3.551552</v>
      </c>
      <c r="N58" s="133">
        <v>5.7</v>
      </c>
      <c r="O58" s="133">
        <v>5.2677649999999998</v>
      </c>
      <c r="P58" s="133">
        <v>3.1</v>
      </c>
      <c r="Q58" s="133">
        <v>16.7</v>
      </c>
      <c r="R58" s="133">
        <v>4.9000000000000004</v>
      </c>
      <c r="S58" s="133">
        <v>14.3</v>
      </c>
      <c r="T58" s="133">
        <v>2</v>
      </c>
      <c r="U58" s="134"/>
    </row>
    <row r="59" spans="2:21" s="1" customFormat="1" x14ac:dyDescent="0.45">
      <c r="B59" s="128">
        <v>43738</v>
      </c>
      <c r="C59" s="128"/>
      <c r="D59" s="132">
        <v>3.5</v>
      </c>
      <c r="E59" s="133">
        <v>7.5</v>
      </c>
      <c r="F59" s="133">
        <v>2.4</v>
      </c>
      <c r="G59" s="133">
        <v>5</v>
      </c>
      <c r="H59" s="133">
        <v>8.4</v>
      </c>
      <c r="I59" s="133">
        <v>3.8</v>
      </c>
      <c r="J59" s="133">
        <v>9.9</v>
      </c>
      <c r="K59" s="133">
        <v>14.2</v>
      </c>
      <c r="L59" s="133">
        <v>7.4</v>
      </c>
      <c r="M59" s="133">
        <v>3.5526710000000001</v>
      </c>
      <c r="N59" s="133">
        <v>5.5</v>
      </c>
      <c r="O59" s="133">
        <v>5.1952410000000002</v>
      </c>
      <c r="P59" s="133">
        <v>3.4</v>
      </c>
      <c r="Q59" s="133">
        <v>16.7</v>
      </c>
      <c r="R59" s="133">
        <v>4.9000000000000004</v>
      </c>
      <c r="S59" s="133">
        <v>14.3</v>
      </c>
      <c r="T59" s="133">
        <v>2.1</v>
      </c>
      <c r="U59" s="134"/>
    </row>
    <row r="60" spans="2:21" s="1" customFormat="1" x14ac:dyDescent="0.45">
      <c r="B60" s="128">
        <v>43769</v>
      </c>
      <c r="C60" s="128"/>
      <c r="D60" s="132">
        <v>3.6</v>
      </c>
      <c r="E60" s="133">
        <v>7.4</v>
      </c>
      <c r="F60" s="133">
        <v>2.4</v>
      </c>
      <c r="G60" s="133">
        <v>5</v>
      </c>
      <c r="H60" s="133">
        <v>8.1999999999999993</v>
      </c>
      <c r="I60" s="133">
        <v>3.8</v>
      </c>
      <c r="J60" s="133">
        <v>9.5</v>
      </c>
      <c r="K60" s="133">
        <v>13.9</v>
      </c>
      <c r="L60" s="133">
        <v>6.9</v>
      </c>
      <c r="M60" s="133">
        <v>3.57</v>
      </c>
      <c r="N60" s="133">
        <v>5.5</v>
      </c>
      <c r="O60" s="133">
        <v>5.3212390000000003</v>
      </c>
      <c r="P60" s="133">
        <v>3.5</v>
      </c>
      <c r="Q60" s="133">
        <v>17.3</v>
      </c>
      <c r="R60" s="133">
        <v>4.8</v>
      </c>
      <c r="S60" s="133">
        <v>13.5</v>
      </c>
      <c r="T60" s="133">
        <v>2.2000000000000002</v>
      </c>
      <c r="U60" s="134"/>
    </row>
    <row r="61" spans="2:21" s="1" customFormat="1" x14ac:dyDescent="0.45">
      <c r="B61" s="128">
        <v>43799</v>
      </c>
      <c r="C61" s="128"/>
      <c r="D61" s="132">
        <v>3.6</v>
      </c>
      <c r="E61" s="133">
        <v>7.5</v>
      </c>
      <c r="F61" s="133">
        <v>2.2999999999999998</v>
      </c>
      <c r="G61" s="133">
        <v>5</v>
      </c>
      <c r="H61" s="133">
        <v>8.1999999999999993</v>
      </c>
      <c r="I61" s="133">
        <v>3.8</v>
      </c>
      <c r="J61" s="133">
        <v>9.8000000000000007</v>
      </c>
      <c r="K61" s="133">
        <v>13.9</v>
      </c>
      <c r="L61" s="133">
        <v>7.7</v>
      </c>
      <c r="M61" s="133">
        <v>3.52</v>
      </c>
      <c r="N61" s="133">
        <v>5.9</v>
      </c>
      <c r="O61" s="133">
        <v>5.14</v>
      </c>
      <c r="P61" s="133">
        <v>3.7</v>
      </c>
      <c r="Q61" s="133">
        <v>17.100000000000001</v>
      </c>
      <c r="R61" s="133">
        <v>4.8</v>
      </c>
      <c r="S61" s="133">
        <v>13.3</v>
      </c>
      <c r="T61" s="133">
        <v>2.2000000000000002</v>
      </c>
      <c r="U61" s="134"/>
    </row>
    <row r="62" spans="2:21" s="1" customFormat="1" x14ac:dyDescent="0.45">
      <c r="B62" s="128">
        <v>43830</v>
      </c>
      <c r="C62" s="128"/>
      <c r="D62" s="132">
        <v>3.6</v>
      </c>
      <c r="E62" s="133">
        <v>7.5</v>
      </c>
      <c r="F62" s="133">
        <v>2.2000000000000002</v>
      </c>
      <c r="G62" s="133">
        <v>5</v>
      </c>
      <c r="H62" s="133">
        <v>8.1999999999999993</v>
      </c>
      <c r="I62" s="133">
        <v>3.9</v>
      </c>
      <c r="J62" s="133">
        <v>9.6999999999999993</v>
      </c>
      <c r="K62" s="133">
        <v>13.8</v>
      </c>
      <c r="L62" s="133">
        <v>6.8</v>
      </c>
      <c r="M62" s="133">
        <v>3.19</v>
      </c>
      <c r="N62" s="133">
        <v>5.6</v>
      </c>
      <c r="O62" s="133">
        <v>5.0599999999999996</v>
      </c>
      <c r="P62" s="133">
        <v>3.5</v>
      </c>
      <c r="Q62" s="133">
        <v>17</v>
      </c>
      <c r="R62" s="133">
        <v>4.8</v>
      </c>
      <c r="S62" s="133">
        <v>13.4</v>
      </c>
      <c r="T62" s="133">
        <v>1.9</v>
      </c>
      <c r="U62" s="134"/>
    </row>
    <row r="63" spans="2:21" s="1" customFormat="1" x14ac:dyDescent="0.45">
      <c r="B63" s="128">
        <v>43861</v>
      </c>
      <c r="C63" s="128"/>
      <c r="D63" s="132">
        <v>3.5</v>
      </c>
      <c r="E63" s="133">
        <v>7.5</v>
      </c>
      <c r="F63" s="133">
        <v>2.4</v>
      </c>
      <c r="G63" s="133">
        <v>5</v>
      </c>
      <c r="H63" s="133">
        <v>8.1999999999999993</v>
      </c>
      <c r="I63" s="133">
        <v>4</v>
      </c>
      <c r="J63" s="133">
        <v>9.6999999999999993</v>
      </c>
      <c r="K63" s="133">
        <v>13.8</v>
      </c>
      <c r="L63" s="133">
        <v>7.4</v>
      </c>
      <c r="M63" s="133">
        <v>3.64</v>
      </c>
      <c r="N63" s="133">
        <v>5.5</v>
      </c>
      <c r="O63" s="133">
        <v>5.25</v>
      </c>
      <c r="P63" s="133">
        <v>3.5</v>
      </c>
      <c r="Q63" s="133">
        <v>16.5</v>
      </c>
      <c r="R63" s="133">
        <v>4.8</v>
      </c>
      <c r="S63" s="133">
        <v>13</v>
      </c>
      <c r="T63" s="133">
        <v>2</v>
      </c>
      <c r="U63" s="134"/>
    </row>
    <row r="64" spans="2:21" s="1" customFormat="1" x14ac:dyDescent="0.45">
      <c r="B64" s="128">
        <v>43890</v>
      </c>
      <c r="C64" s="128"/>
      <c r="D64" s="132">
        <v>3.5</v>
      </c>
      <c r="E64" s="133">
        <v>7.4</v>
      </c>
      <c r="F64" s="133">
        <v>2.4</v>
      </c>
      <c r="G64" s="133">
        <v>5</v>
      </c>
      <c r="H64" s="133">
        <v>7.8</v>
      </c>
      <c r="I64" s="133">
        <v>4</v>
      </c>
      <c r="J64" s="133">
        <v>9.5</v>
      </c>
      <c r="K64" s="133">
        <v>13.6</v>
      </c>
      <c r="L64" s="133">
        <v>7.8</v>
      </c>
      <c r="M64" s="133">
        <v>3.53</v>
      </c>
      <c r="N64" s="133">
        <v>5.7</v>
      </c>
      <c r="O64" s="133">
        <v>5.08</v>
      </c>
      <c r="P64" s="133">
        <v>3.4</v>
      </c>
      <c r="Q64" s="133">
        <v>16.3</v>
      </c>
      <c r="R64" s="133">
        <v>4.8</v>
      </c>
      <c r="S64" s="133">
        <v>12.6</v>
      </c>
      <c r="T64" s="133">
        <v>1.8</v>
      </c>
      <c r="U64" s="134"/>
    </row>
    <row r="65" spans="2:21" s="1" customFormat="1" x14ac:dyDescent="0.45">
      <c r="B65" s="128">
        <v>43921</v>
      </c>
      <c r="C65" s="128"/>
      <c r="D65" s="132">
        <v>4.4000000000000004</v>
      </c>
      <c r="E65" s="133">
        <v>7.2</v>
      </c>
      <c r="F65" s="133">
        <v>2.5</v>
      </c>
      <c r="G65" s="133">
        <v>5</v>
      </c>
      <c r="H65" s="133">
        <v>7.6</v>
      </c>
      <c r="I65" s="133">
        <v>4.0999999999999996</v>
      </c>
      <c r="J65" s="133">
        <v>7.7</v>
      </c>
      <c r="K65" s="133">
        <v>14.5</v>
      </c>
      <c r="L65" s="133">
        <v>6.8</v>
      </c>
      <c r="M65" s="133">
        <v>3.27</v>
      </c>
      <c r="N65" s="133">
        <v>8.4</v>
      </c>
      <c r="O65" s="133">
        <v>5.2</v>
      </c>
      <c r="P65" s="133">
        <v>3.9</v>
      </c>
      <c r="Q65" s="133">
        <v>17.100000000000001</v>
      </c>
      <c r="R65" s="133">
        <v>4.9000000000000004</v>
      </c>
      <c r="S65" s="133">
        <v>13</v>
      </c>
      <c r="T65" s="133">
        <v>1.9</v>
      </c>
      <c r="U65" s="134"/>
    </row>
    <row r="66" spans="2:21" s="1" customFormat="1" x14ac:dyDescent="0.45">
      <c r="B66" s="128">
        <v>43951</v>
      </c>
      <c r="C66" s="128"/>
      <c r="D66" s="132">
        <v>14.7</v>
      </c>
      <c r="E66" s="133">
        <v>7.4</v>
      </c>
      <c r="F66" s="133">
        <v>2.6</v>
      </c>
      <c r="G66" s="133">
        <v>5.8</v>
      </c>
      <c r="H66" s="133">
        <v>7.6</v>
      </c>
      <c r="I66" s="133">
        <v>4.0999999999999996</v>
      </c>
      <c r="J66" s="133">
        <v>7.5</v>
      </c>
      <c r="K66" s="133">
        <v>15.3</v>
      </c>
      <c r="L66" s="133">
        <v>8.1999999999999993</v>
      </c>
      <c r="M66" s="133">
        <v>4.8600000000000003</v>
      </c>
      <c r="N66" s="133">
        <v>13.6</v>
      </c>
      <c r="O66" s="133">
        <v>6.32</v>
      </c>
      <c r="P66" s="133">
        <v>3.9</v>
      </c>
      <c r="Q66" s="133">
        <v>18.100000000000001</v>
      </c>
      <c r="R66" s="133">
        <v>4.7</v>
      </c>
      <c r="S66" s="133">
        <v>13.5</v>
      </c>
      <c r="T66" s="133">
        <v>2.2000000000000002</v>
      </c>
      <c r="U66" s="134"/>
    </row>
    <row r="67" spans="2:21" s="1" customFormat="1" x14ac:dyDescent="0.45">
      <c r="B67" s="128">
        <v>43982</v>
      </c>
      <c r="C67" s="128"/>
      <c r="D67" s="132">
        <v>13.2</v>
      </c>
      <c r="E67" s="133">
        <v>7.6</v>
      </c>
      <c r="F67" s="133">
        <v>2.8</v>
      </c>
      <c r="G67" s="133">
        <v>6.3</v>
      </c>
      <c r="H67" s="133">
        <v>7</v>
      </c>
      <c r="I67" s="133">
        <v>4.0999999999999996</v>
      </c>
      <c r="J67" s="133">
        <v>8.6999999999999993</v>
      </c>
      <c r="K67" s="133">
        <v>15.5</v>
      </c>
      <c r="L67" s="133">
        <v>8.5</v>
      </c>
      <c r="M67" s="133">
        <v>4.28</v>
      </c>
      <c r="N67" s="133">
        <v>14.1</v>
      </c>
      <c r="O67" s="133">
        <v>7.03</v>
      </c>
      <c r="P67" s="133">
        <v>4.3</v>
      </c>
      <c r="Q67" s="133">
        <v>19.5</v>
      </c>
      <c r="R67" s="133">
        <v>5</v>
      </c>
      <c r="S67" s="133">
        <v>13.6</v>
      </c>
      <c r="T67" s="133">
        <v>2.5</v>
      </c>
      <c r="U67" s="134"/>
    </row>
    <row r="68" spans="2:21" s="1" customFormat="1" x14ac:dyDescent="0.45">
      <c r="B68" s="128">
        <v>44012</v>
      </c>
      <c r="C68" s="128"/>
      <c r="D68" s="132">
        <v>11</v>
      </c>
      <c r="E68" s="133">
        <v>8.1</v>
      </c>
      <c r="F68" s="133">
        <v>2.8</v>
      </c>
      <c r="G68" s="133">
        <v>6.4</v>
      </c>
      <c r="H68" s="133">
        <v>7.4</v>
      </c>
      <c r="I68" s="133">
        <v>4.3</v>
      </c>
      <c r="J68" s="133">
        <v>9.5</v>
      </c>
      <c r="K68" s="133">
        <v>16</v>
      </c>
      <c r="L68" s="133">
        <v>9.1</v>
      </c>
      <c r="M68" s="133">
        <v>5.51</v>
      </c>
      <c r="N68" s="133">
        <v>12.4</v>
      </c>
      <c r="O68" s="133">
        <v>7.47</v>
      </c>
      <c r="P68" s="133">
        <v>4.2</v>
      </c>
      <c r="Q68" s="133">
        <v>20.3</v>
      </c>
      <c r="R68" s="133">
        <v>5.7</v>
      </c>
      <c r="S68" s="133">
        <v>13.7</v>
      </c>
      <c r="T68" s="133">
        <v>2.6</v>
      </c>
      <c r="U68" s="134"/>
    </row>
    <row r="69" spans="2:21" s="1" customFormat="1" x14ac:dyDescent="0.45">
      <c r="B69" s="128">
        <v>44043</v>
      </c>
      <c r="C69" s="128"/>
      <c r="D69" s="132">
        <v>10.199999999999999</v>
      </c>
      <c r="E69" s="133">
        <v>8.5</v>
      </c>
      <c r="F69" s="133">
        <v>2.9</v>
      </c>
      <c r="G69" s="133">
        <v>6.4</v>
      </c>
      <c r="H69" s="133">
        <v>8.6</v>
      </c>
      <c r="I69" s="133">
        <v>4.5999999999999996</v>
      </c>
      <c r="J69" s="133">
        <v>10.1</v>
      </c>
      <c r="K69" s="133">
        <v>16.3</v>
      </c>
      <c r="L69" s="133">
        <v>9.6</v>
      </c>
      <c r="M69" s="133">
        <v>5.08</v>
      </c>
      <c r="N69" s="133">
        <v>11</v>
      </c>
      <c r="O69" s="133">
        <v>7.54</v>
      </c>
      <c r="P69" s="133">
        <v>4.2</v>
      </c>
      <c r="Q69" s="133">
        <v>17.399999999999999</v>
      </c>
      <c r="R69" s="133">
        <v>6.8</v>
      </c>
      <c r="S69" s="133">
        <v>14.2</v>
      </c>
      <c r="T69" s="133">
        <v>3</v>
      </c>
      <c r="U69" s="134"/>
    </row>
    <row r="70" spans="2:21" s="1" customFormat="1" x14ac:dyDescent="0.45">
      <c r="B70" s="128">
        <v>44074</v>
      </c>
      <c r="C70" s="128"/>
      <c r="D70" s="132">
        <v>8.4</v>
      </c>
      <c r="E70" s="133">
        <v>8.6</v>
      </c>
      <c r="F70" s="133">
        <v>3</v>
      </c>
      <c r="G70" s="133">
        <v>6.4</v>
      </c>
      <c r="H70" s="133">
        <v>8.9</v>
      </c>
      <c r="I70" s="133">
        <v>4.9000000000000004</v>
      </c>
      <c r="J70" s="133">
        <v>10</v>
      </c>
      <c r="K70" s="133">
        <v>16.5</v>
      </c>
      <c r="L70" s="133">
        <v>9.3000000000000007</v>
      </c>
      <c r="M70" s="133">
        <v>4.9400000000000004</v>
      </c>
      <c r="N70" s="133">
        <v>10.199999999999999</v>
      </c>
      <c r="O70" s="133">
        <v>6.83</v>
      </c>
      <c r="P70" s="133">
        <v>3.7</v>
      </c>
      <c r="Q70" s="133">
        <v>17</v>
      </c>
      <c r="R70" s="133">
        <v>7.2</v>
      </c>
      <c r="S70" s="133">
        <v>12.9</v>
      </c>
      <c r="T70" s="133">
        <v>2.7</v>
      </c>
      <c r="U70" s="134"/>
    </row>
    <row r="71" spans="2:21" s="1" customFormat="1" x14ac:dyDescent="0.45">
      <c r="B71" s="128">
        <v>44104</v>
      </c>
      <c r="C71" s="128"/>
      <c r="D71" s="132">
        <v>7.9</v>
      </c>
      <c r="E71" s="133">
        <v>8.6</v>
      </c>
      <c r="F71" s="133">
        <v>3</v>
      </c>
      <c r="G71" s="133">
        <v>6.3</v>
      </c>
      <c r="H71" s="133">
        <v>8.9</v>
      </c>
      <c r="I71" s="133">
        <v>5.0999999999999996</v>
      </c>
      <c r="J71" s="133">
        <v>10</v>
      </c>
      <c r="K71" s="133">
        <v>16.399999999999999</v>
      </c>
      <c r="L71" s="133">
        <v>9</v>
      </c>
      <c r="M71" s="133">
        <v>4.8099999999999996</v>
      </c>
      <c r="N71" s="133">
        <v>9.1999999999999993</v>
      </c>
      <c r="O71" s="133">
        <v>6.93</v>
      </c>
      <c r="P71" s="133">
        <v>4.0999999999999996</v>
      </c>
      <c r="Q71" s="133">
        <v>17.100000000000001</v>
      </c>
      <c r="R71" s="133">
        <v>7.3</v>
      </c>
      <c r="S71" s="133">
        <v>12.6</v>
      </c>
      <c r="T71" s="133">
        <v>2.8</v>
      </c>
      <c r="U71" s="134"/>
    </row>
    <row r="72" spans="2:21" s="1" customFormat="1" x14ac:dyDescent="0.45">
      <c r="B72" s="128">
        <v>44135</v>
      </c>
      <c r="C72" s="128"/>
      <c r="D72" s="132">
        <v>6.9</v>
      </c>
      <c r="E72" s="133">
        <v>8.4</v>
      </c>
      <c r="F72" s="133">
        <v>3.1</v>
      </c>
      <c r="G72" s="133">
        <v>6.2</v>
      </c>
      <c r="H72" s="133">
        <v>8.3000000000000007</v>
      </c>
      <c r="I72" s="133">
        <v>5.0999999999999996</v>
      </c>
      <c r="J72" s="133">
        <v>10</v>
      </c>
      <c r="K72" s="133">
        <v>16.3</v>
      </c>
      <c r="L72" s="133">
        <v>8.6999999999999993</v>
      </c>
      <c r="M72" s="133">
        <v>4.59</v>
      </c>
      <c r="N72" s="133">
        <v>9</v>
      </c>
      <c r="O72" s="133">
        <v>6.94</v>
      </c>
      <c r="P72" s="133">
        <v>4.2</v>
      </c>
      <c r="Q72" s="133">
        <v>17.600000000000001</v>
      </c>
      <c r="R72" s="133">
        <v>6.4</v>
      </c>
      <c r="S72" s="133">
        <v>13.1</v>
      </c>
      <c r="T72" s="133">
        <v>3.2</v>
      </c>
      <c r="U72" s="134"/>
    </row>
    <row r="73" spans="2:21" s="1" customFormat="1" x14ac:dyDescent="0.45">
      <c r="B73" s="128">
        <v>44165</v>
      </c>
      <c r="C73" s="128"/>
      <c r="D73" s="132">
        <v>6.7</v>
      </c>
      <c r="E73" s="133">
        <v>8.1999999999999993</v>
      </c>
      <c r="F73" s="133">
        <v>2.9</v>
      </c>
      <c r="G73" s="133">
        <v>6.1</v>
      </c>
      <c r="H73" s="133">
        <v>8.1</v>
      </c>
      <c r="I73" s="133">
        <v>5.2</v>
      </c>
      <c r="J73" s="133">
        <v>9.6</v>
      </c>
      <c r="K73" s="133">
        <v>16.2</v>
      </c>
      <c r="L73" s="133">
        <v>8.6</v>
      </c>
      <c r="M73" s="133">
        <v>4.5199999999999996</v>
      </c>
      <c r="N73" s="133">
        <v>8.6999999999999993</v>
      </c>
      <c r="O73" s="133">
        <v>6.8</v>
      </c>
      <c r="P73" s="133">
        <v>4.2</v>
      </c>
      <c r="Q73" s="133">
        <v>17.600000000000001</v>
      </c>
      <c r="R73" s="133">
        <v>6.2</v>
      </c>
      <c r="S73" s="133">
        <v>13.1</v>
      </c>
      <c r="T73" s="133">
        <v>3</v>
      </c>
      <c r="U73" s="134"/>
    </row>
    <row r="74" spans="2:21" s="1" customFormat="1" x14ac:dyDescent="0.45">
      <c r="B74" s="128">
        <v>44196</v>
      </c>
      <c r="C74" s="128"/>
      <c r="D74" s="132">
        <v>6.7</v>
      </c>
      <c r="E74" s="133">
        <v>8.1999999999999993</v>
      </c>
      <c r="F74" s="133">
        <v>3</v>
      </c>
      <c r="G74" s="133">
        <v>6.1</v>
      </c>
      <c r="H74" s="133">
        <v>7.9</v>
      </c>
      <c r="I74" s="133">
        <v>5.0999999999999996</v>
      </c>
      <c r="J74" s="133">
        <v>9.8000000000000007</v>
      </c>
      <c r="K74" s="133">
        <v>16.2</v>
      </c>
      <c r="L74" s="133">
        <v>9.1999999999999993</v>
      </c>
      <c r="M74" s="133">
        <v>4.18</v>
      </c>
      <c r="N74" s="133">
        <v>8.9</v>
      </c>
      <c r="O74" s="133">
        <v>6.58</v>
      </c>
      <c r="P74" s="133">
        <v>4.3</v>
      </c>
      <c r="Q74" s="133">
        <v>16.8</v>
      </c>
      <c r="R74" s="133">
        <v>6.2</v>
      </c>
      <c r="S74" s="133">
        <v>12.6</v>
      </c>
      <c r="T74" s="133">
        <v>3</v>
      </c>
      <c r="U74" s="134"/>
    </row>
    <row r="75" spans="2:21" s="1" customFormat="1" x14ac:dyDescent="0.45">
      <c r="B75" s="128">
        <v>44227</v>
      </c>
      <c r="C75" s="128"/>
      <c r="D75" s="132">
        <v>6.3</v>
      </c>
      <c r="E75" s="133">
        <v>8.1999999999999993</v>
      </c>
      <c r="F75" s="133">
        <v>2.9</v>
      </c>
      <c r="G75" s="133">
        <v>6</v>
      </c>
      <c r="H75" s="133">
        <v>8.1</v>
      </c>
      <c r="I75" s="133">
        <v>5.0999999999999996</v>
      </c>
      <c r="J75" s="133">
        <v>10.199999999999999</v>
      </c>
      <c r="K75" s="133">
        <v>15.7</v>
      </c>
      <c r="L75" s="133">
        <v>9</v>
      </c>
      <c r="M75" s="133">
        <v>4.49</v>
      </c>
      <c r="N75" s="133">
        <v>9.1999999999999993</v>
      </c>
      <c r="O75" s="133">
        <v>6.31</v>
      </c>
      <c r="P75" s="133">
        <v>4.8</v>
      </c>
      <c r="Q75" s="133">
        <v>16.399999999999999</v>
      </c>
      <c r="R75" s="133">
        <v>6.8</v>
      </c>
      <c r="S75" s="133">
        <v>12.5</v>
      </c>
      <c r="T75" s="133">
        <v>3.3</v>
      </c>
      <c r="U75" s="134"/>
    </row>
    <row r="76" spans="2:21" s="1" customFormat="1" x14ac:dyDescent="0.45">
      <c r="B76" s="128">
        <v>44255</v>
      </c>
      <c r="C76" s="128"/>
      <c r="D76" s="132">
        <v>6.2</v>
      </c>
      <c r="E76" s="133">
        <v>8.1999999999999993</v>
      </c>
      <c r="F76" s="133">
        <v>2.9</v>
      </c>
      <c r="G76" s="133">
        <v>6</v>
      </c>
      <c r="H76" s="133">
        <v>8.1999999999999993</v>
      </c>
      <c r="I76" s="133">
        <v>4.9000000000000004</v>
      </c>
      <c r="J76" s="133">
        <v>10.199999999999999</v>
      </c>
      <c r="K76" s="133">
        <v>15.6</v>
      </c>
      <c r="L76" s="133">
        <v>9.1</v>
      </c>
      <c r="M76" s="133">
        <v>4.37</v>
      </c>
      <c r="N76" s="133">
        <v>8.5</v>
      </c>
      <c r="O76" s="133">
        <v>5.79</v>
      </c>
      <c r="P76" s="133">
        <v>4</v>
      </c>
      <c r="Q76" s="133">
        <v>15.8</v>
      </c>
      <c r="R76" s="133">
        <v>7.3</v>
      </c>
      <c r="S76" s="133">
        <v>13.3</v>
      </c>
      <c r="T76" s="133">
        <v>3.2</v>
      </c>
      <c r="U76" s="134"/>
    </row>
    <row r="77" spans="2:21" s="1" customFormat="1" x14ac:dyDescent="0.45">
      <c r="B77" s="128">
        <v>44286</v>
      </c>
      <c r="C77" s="128"/>
      <c r="D77" s="132">
        <v>6.1</v>
      </c>
      <c r="E77" s="133">
        <v>8.1999999999999993</v>
      </c>
      <c r="F77" s="133">
        <v>2.7</v>
      </c>
      <c r="G77" s="133">
        <v>6</v>
      </c>
      <c r="H77" s="133">
        <v>8.1999999999999993</v>
      </c>
      <c r="I77" s="133">
        <v>4.9000000000000004</v>
      </c>
      <c r="J77" s="133">
        <v>10.1</v>
      </c>
      <c r="K77" s="133">
        <v>15.3</v>
      </c>
      <c r="L77" s="133">
        <v>9.6</v>
      </c>
      <c r="M77" s="133">
        <v>4.3499999999999996</v>
      </c>
      <c r="N77" s="133">
        <v>7.6</v>
      </c>
      <c r="O77" s="133">
        <v>5.61</v>
      </c>
      <c r="P77" s="133">
        <v>4</v>
      </c>
      <c r="Q77" s="133">
        <v>17.100000000000001</v>
      </c>
      <c r="R77" s="133">
        <v>7.6</v>
      </c>
      <c r="S77" s="133">
        <v>12.8</v>
      </c>
      <c r="T77" s="133">
        <v>3.3</v>
      </c>
      <c r="U77" s="134"/>
    </row>
    <row r="78" spans="2:21" s="1" customFormat="1" x14ac:dyDescent="0.45">
      <c r="B78" s="128">
        <v>44316</v>
      </c>
      <c r="C78" s="128"/>
      <c r="D78" s="132">
        <v>6.1</v>
      </c>
      <c r="E78" s="133">
        <v>8.1999999999999993</v>
      </c>
      <c r="F78" s="133">
        <v>2.9</v>
      </c>
      <c r="G78" s="133">
        <v>6</v>
      </c>
      <c r="H78" s="133">
        <v>8.1999999999999993</v>
      </c>
      <c r="I78" s="133">
        <v>4.9000000000000004</v>
      </c>
      <c r="J78" s="133">
        <v>10.199999999999999</v>
      </c>
      <c r="K78" s="133">
        <v>15.6</v>
      </c>
      <c r="L78" s="133">
        <v>9.1</v>
      </c>
      <c r="M78" s="133">
        <v>4.84</v>
      </c>
      <c r="N78" s="133">
        <v>8.1999999999999993</v>
      </c>
      <c r="O78" s="133">
        <v>5.42</v>
      </c>
      <c r="P78" s="133">
        <v>3.8</v>
      </c>
      <c r="Q78" s="133">
        <v>17.100000000000001</v>
      </c>
      <c r="R78" s="133">
        <v>7.5</v>
      </c>
      <c r="S78" s="133">
        <v>13.3</v>
      </c>
      <c r="T78" s="133">
        <v>3.3</v>
      </c>
      <c r="U78" s="134"/>
    </row>
    <row r="79" spans="2:21" s="1" customFormat="1" x14ac:dyDescent="0.45">
      <c r="B79" s="128">
        <v>44347</v>
      </c>
      <c r="C79" s="128"/>
      <c r="D79" s="132">
        <v>5.8</v>
      </c>
      <c r="E79" s="133">
        <v>8</v>
      </c>
      <c r="F79" s="133">
        <v>2.9</v>
      </c>
      <c r="G79" s="133">
        <v>6</v>
      </c>
      <c r="H79" s="133">
        <v>8</v>
      </c>
      <c r="I79" s="133">
        <v>4.7</v>
      </c>
      <c r="J79" s="133">
        <v>9.9</v>
      </c>
      <c r="K79" s="133">
        <v>15.6</v>
      </c>
      <c r="L79" s="133">
        <v>9.1</v>
      </c>
      <c r="M79" s="133">
        <v>4.0599999999999996</v>
      </c>
      <c r="N79" s="133">
        <v>8.1999999999999993</v>
      </c>
      <c r="O79" s="133">
        <v>5.08</v>
      </c>
      <c r="P79" s="133">
        <v>3.8</v>
      </c>
      <c r="Q79" s="133">
        <v>15.5</v>
      </c>
      <c r="R79" s="133">
        <v>7</v>
      </c>
      <c r="S79" s="133">
        <v>13.2</v>
      </c>
      <c r="T79" s="133">
        <v>3.1</v>
      </c>
      <c r="U79" s="134"/>
    </row>
    <row r="80" spans="2:21" s="1" customFormat="1" x14ac:dyDescent="0.45">
      <c r="B80" s="128">
        <v>44377</v>
      </c>
      <c r="C80" s="128"/>
      <c r="D80" s="132">
        <v>5.9</v>
      </c>
      <c r="E80" s="133">
        <v>7.8</v>
      </c>
      <c r="F80" s="133">
        <v>2.9</v>
      </c>
      <c r="G80" s="133">
        <v>5.9</v>
      </c>
      <c r="H80" s="133">
        <v>7.9</v>
      </c>
      <c r="I80" s="133">
        <v>4.5999999999999996</v>
      </c>
      <c r="J80" s="133">
        <v>9.4</v>
      </c>
      <c r="K80" s="133">
        <v>15.5</v>
      </c>
      <c r="L80" s="133">
        <v>9.4</v>
      </c>
      <c r="M80" s="133">
        <v>4.01</v>
      </c>
      <c r="N80" s="133">
        <v>7.8</v>
      </c>
      <c r="O80" s="133">
        <v>5</v>
      </c>
      <c r="P80" s="133">
        <v>3.7</v>
      </c>
      <c r="Q80" s="133">
        <v>15</v>
      </c>
      <c r="R80" s="133">
        <v>6.4</v>
      </c>
      <c r="S80" s="133">
        <v>11</v>
      </c>
      <c r="T80" s="133">
        <v>2.7</v>
      </c>
      <c r="U80" s="134"/>
    </row>
    <row r="81" spans="2:21" s="1" customFormat="1" x14ac:dyDescent="0.45">
      <c r="B81" s="128">
        <v>44408</v>
      </c>
      <c r="C81" s="128"/>
      <c r="D81" s="132">
        <v>5.4</v>
      </c>
      <c r="E81" s="133">
        <v>7.7</v>
      </c>
      <c r="F81" s="133">
        <v>2.8</v>
      </c>
      <c r="G81" s="133">
        <v>5.7</v>
      </c>
      <c r="H81" s="133">
        <v>7.9</v>
      </c>
      <c r="I81" s="133">
        <v>4.4000000000000004</v>
      </c>
      <c r="J81" s="133">
        <v>9.1</v>
      </c>
      <c r="K81" s="133">
        <v>15.1</v>
      </c>
      <c r="L81" s="133">
        <v>8.6999999999999993</v>
      </c>
      <c r="M81" s="133">
        <v>4.12</v>
      </c>
      <c r="N81" s="133">
        <v>7.5</v>
      </c>
      <c r="O81" s="133">
        <v>4.71</v>
      </c>
      <c r="P81" s="133">
        <v>3.3</v>
      </c>
      <c r="Q81" s="133">
        <v>14.3</v>
      </c>
      <c r="R81" s="133">
        <v>5.9</v>
      </c>
      <c r="S81" s="133">
        <v>11.5</v>
      </c>
      <c r="T81" s="133">
        <v>2.7</v>
      </c>
      <c r="U81" s="134"/>
    </row>
    <row r="82" spans="2:21" s="1" customFormat="1" x14ac:dyDescent="0.45">
      <c r="B82" s="128">
        <v>44439</v>
      </c>
      <c r="C82" s="128"/>
      <c r="D82" s="132">
        <v>5.2</v>
      </c>
      <c r="E82" s="133">
        <v>7.5</v>
      </c>
      <c r="F82" s="133">
        <v>2.8</v>
      </c>
      <c r="G82" s="133">
        <v>5.5</v>
      </c>
      <c r="H82" s="133">
        <v>7.8</v>
      </c>
      <c r="I82" s="133">
        <v>4.3</v>
      </c>
      <c r="J82" s="133">
        <v>9.1</v>
      </c>
      <c r="K82" s="133">
        <v>14.7</v>
      </c>
      <c r="L82" s="133">
        <v>8.9</v>
      </c>
      <c r="M82" s="133">
        <v>4.0199999999999996</v>
      </c>
      <c r="N82" s="133">
        <v>7.2</v>
      </c>
      <c r="O82" s="133">
        <v>4.57</v>
      </c>
      <c r="P82" s="133">
        <v>3.2</v>
      </c>
      <c r="Q82" s="133">
        <v>13.6</v>
      </c>
      <c r="R82" s="133">
        <v>5.5</v>
      </c>
      <c r="S82" s="133">
        <v>11.9</v>
      </c>
      <c r="T82" s="133">
        <v>2.8</v>
      </c>
      <c r="U82" s="134"/>
    </row>
    <row r="83" spans="2:21" s="1" customFormat="1" x14ac:dyDescent="0.45">
      <c r="B83" s="128">
        <v>44469</v>
      </c>
      <c r="C83" s="128"/>
      <c r="D83" s="132">
        <v>4.8</v>
      </c>
      <c r="E83" s="133">
        <v>7.4</v>
      </c>
      <c r="F83" s="133">
        <v>2.7</v>
      </c>
      <c r="G83" s="133">
        <v>5.5</v>
      </c>
      <c r="H83" s="133">
        <v>7.7</v>
      </c>
      <c r="I83" s="133">
        <v>4.2</v>
      </c>
      <c r="J83" s="133">
        <v>9</v>
      </c>
      <c r="K83" s="133">
        <v>14.2</v>
      </c>
      <c r="L83" s="133">
        <v>8.9</v>
      </c>
      <c r="M83" s="133">
        <v>3.91</v>
      </c>
      <c r="N83" s="133">
        <v>7.1</v>
      </c>
      <c r="O83" s="133">
        <v>4.67</v>
      </c>
      <c r="P83" s="133">
        <v>3</v>
      </c>
      <c r="Q83" s="133">
        <v>13.2</v>
      </c>
      <c r="R83" s="133">
        <v>5.2</v>
      </c>
      <c r="S83" s="133">
        <v>11.2</v>
      </c>
      <c r="T83" s="133">
        <v>2.6</v>
      </c>
      <c r="U83" s="134"/>
    </row>
    <row r="84" spans="2:21" s="1" customFormat="1" x14ac:dyDescent="0.45">
      <c r="B84" s="128">
        <v>44500</v>
      </c>
      <c r="C84" s="128"/>
      <c r="D84" s="132">
        <v>4.5</v>
      </c>
      <c r="E84" s="133">
        <v>7.3</v>
      </c>
      <c r="F84" s="133">
        <v>2.7</v>
      </c>
      <c r="G84" s="133">
        <v>5.4</v>
      </c>
      <c r="H84" s="133">
        <v>7.5</v>
      </c>
      <c r="I84" s="133">
        <v>4.0999999999999996</v>
      </c>
      <c r="J84" s="133">
        <v>9.1999999999999993</v>
      </c>
      <c r="K84" s="133">
        <v>13.7</v>
      </c>
      <c r="L84" s="133">
        <v>8.4</v>
      </c>
      <c r="M84" s="133">
        <v>3.82</v>
      </c>
      <c r="N84" s="133">
        <v>6.6</v>
      </c>
      <c r="O84" s="133">
        <v>5.23</v>
      </c>
      <c r="P84" s="133">
        <v>3.2</v>
      </c>
      <c r="Q84" s="133">
        <v>13.5</v>
      </c>
      <c r="R84" s="133">
        <v>5.3</v>
      </c>
      <c r="S84" s="133">
        <v>11.1</v>
      </c>
      <c r="T84" s="133">
        <v>2.5</v>
      </c>
      <c r="U84" s="134"/>
    </row>
    <row r="85" spans="2:21" s="1" customFormat="1" x14ac:dyDescent="0.45">
      <c r="B85" s="128">
        <v>44530</v>
      </c>
      <c r="C85" s="128"/>
      <c r="D85" s="132">
        <v>4.2</v>
      </c>
      <c r="E85" s="133">
        <v>7.1</v>
      </c>
      <c r="F85" s="133">
        <v>2.8</v>
      </c>
      <c r="G85" s="133">
        <v>5.3</v>
      </c>
      <c r="H85" s="133">
        <v>7.5</v>
      </c>
      <c r="I85" s="133">
        <v>4</v>
      </c>
      <c r="J85" s="133">
        <v>9</v>
      </c>
      <c r="K85" s="133">
        <v>13.3</v>
      </c>
      <c r="L85" s="133">
        <v>8.3000000000000007</v>
      </c>
      <c r="M85" s="133">
        <v>3.79</v>
      </c>
      <c r="N85" s="133">
        <v>6.2</v>
      </c>
      <c r="O85" s="133">
        <v>4.57</v>
      </c>
      <c r="P85" s="133">
        <v>3.1</v>
      </c>
      <c r="Q85" s="133">
        <v>13.1</v>
      </c>
      <c r="R85" s="133">
        <v>5.3</v>
      </c>
      <c r="S85" s="133">
        <v>11.2</v>
      </c>
      <c r="T85" s="133">
        <v>2.2000000000000002</v>
      </c>
      <c r="U85" s="134"/>
    </row>
    <row r="86" spans="2:21" s="1" customFormat="1" x14ac:dyDescent="0.45">
      <c r="B86" s="128">
        <v>44561</v>
      </c>
      <c r="C86" s="128"/>
      <c r="D86" s="132">
        <v>3.9</v>
      </c>
      <c r="E86" s="133">
        <v>7</v>
      </c>
      <c r="F86" s="133">
        <v>2.7</v>
      </c>
      <c r="G86" s="133">
        <v>5.2</v>
      </c>
      <c r="H86" s="133">
        <v>7.4</v>
      </c>
      <c r="I86" s="133">
        <v>4</v>
      </c>
      <c r="J86" s="133">
        <v>8.8000000000000007</v>
      </c>
      <c r="K86" s="133">
        <v>13.2</v>
      </c>
      <c r="L86" s="133">
        <v>8</v>
      </c>
      <c r="M86" s="133">
        <v>3.87</v>
      </c>
      <c r="N86" s="133">
        <v>6</v>
      </c>
      <c r="O86" s="133">
        <v>4.17</v>
      </c>
      <c r="P86" s="133">
        <v>3.6</v>
      </c>
      <c r="Q86" s="133">
        <v>13</v>
      </c>
      <c r="R86" s="133">
        <v>5.0999999999999996</v>
      </c>
      <c r="S86" s="133">
        <v>11</v>
      </c>
      <c r="T86" s="133">
        <v>2.2000000000000002</v>
      </c>
      <c r="U86" s="134"/>
    </row>
    <row r="87" spans="2:21" s="1" customFormat="1" x14ac:dyDescent="0.45">
      <c r="B87" s="128">
        <v>44592</v>
      </c>
      <c r="C87" s="128"/>
      <c r="D87" s="132">
        <v>4</v>
      </c>
      <c r="E87" s="133">
        <v>6.9</v>
      </c>
      <c r="F87" s="133">
        <v>2.7</v>
      </c>
      <c r="G87" s="133">
        <v>5.0999999999999996</v>
      </c>
      <c r="H87" s="133">
        <v>7.3</v>
      </c>
      <c r="I87" s="133">
        <v>3.8</v>
      </c>
      <c r="J87" s="133">
        <v>8.6</v>
      </c>
      <c r="K87" s="133">
        <v>13.2</v>
      </c>
      <c r="L87" s="133">
        <v>8.1</v>
      </c>
      <c r="M87" s="133">
        <v>3.54</v>
      </c>
      <c r="N87" s="133">
        <v>6.5</v>
      </c>
      <c r="O87" s="133">
        <v>4.1500000000000004</v>
      </c>
      <c r="P87" s="133">
        <v>3.3</v>
      </c>
      <c r="Q87" s="133">
        <v>13.6</v>
      </c>
      <c r="R87" s="133">
        <v>4.9000000000000004</v>
      </c>
      <c r="S87" s="133">
        <v>11.3</v>
      </c>
      <c r="T87" s="133">
        <v>2.2999999999999998</v>
      </c>
      <c r="U87" s="134"/>
    </row>
    <row r="88" spans="2:21" s="1" customFormat="1" x14ac:dyDescent="0.45">
      <c r="B88" s="128">
        <v>44620</v>
      </c>
      <c r="C88" s="128"/>
      <c r="D88" s="132">
        <v>3.8</v>
      </c>
      <c r="E88" s="133">
        <v>6.8</v>
      </c>
      <c r="F88" s="133">
        <v>2.7</v>
      </c>
      <c r="G88" s="133">
        <v>5</v>
      </c>
      <c r="H88" s="133">
        <v>7.4</v>
      </c>
      <c r="I88" s="133">
        <v>3.7</v>
      </c>
      <c r="J88" s="133">
        <v>8.4</v>
      </c>
      <c r="K88" s="133">
        <v>13.2</v>
      </c>
      <c r="L88" s="133">
        <v>7.3</v>
      </c>
      <c r="M88" s="133">
        <v>3.7</v>
      </c>
      <c r="N88" s="133">
        <v>5.4</v>
      </c>
      <c r="O88" s="133">
        <v>4.01</v>
      </c>
      <c r="P88" s="133">
        <v>2.8</v>
      </c>
      <c r="Q88" s="133">
        <v>13</v>
      </c>
      <c r="R88" s="133">
        <v>4.7</v>
      </c>
      <c r="S88" s="133">
        <v>10.8</v>
      </c>
      <c r="T88" s="133">
        <v>2.5</v>
      </c>
      <c r="U88" s="134"/>
    </row>
    <row r="89" spans="2:21" s="1" customFormat="1" x14ac:dyDescent="0.45">
      <c r="B89" s="128">
        <v>44651</v>
      </c>
      <c r="C89" s="128"/>
      <c r="D89" s="132">
        <v>3.6</v>
      </c>
      <c r="E89" s="133">
        <v>6.8</v>
      </c>
      <c r="F89" s="133">
        <v>2.6</v>
      </c>
      <c r="G89" s="133">
        <v>5</v>
      </c>
      <c r="H89" s="133">
        <v>7.4</v>
      </c>
      <c r="I89" s="133">
        <v>3.8</v>
      </c>
      <c r="J89" s="133">
        <v>8.3000000000000007</v>
      </c>
      <c r="K89" s="133">
        <v>13.2</v>
      </c>
      <c r="L89" s="133">
        <v>7.7</v>
      </c>
      <c r="M89" s="133">
        <v>3.37</v>
      </c>
      <c r="N89" s="133">
        <v>5.3</v>
      </c>
      <c r="O89" s="133">
        <v>3.92</v>
      </c>
      <c r="P89" s="133">
        <v>2.8</v>
      </c>
      <c r="Q89" s="133">
        <v>12.7</v>
      </c>
      <c r="R89" s="133">
        <v>5</v>
      </c>
      <c r="S89" s="133">
        <v>11.1</v>
      </c>
      <c r="T89" s="133">
        <v>2.2000000000000002</v>
      </c>
      <c r="U89" s="134"/>
    </row>
    <row r="90" spans="2:21" s="1" customFormat="1" x14ac:dyDescent="0.45">
      <c r="B90" s="128">
        <v>44681</v>
      </c>
      <c r="C90" s="128"/>
      <c r="D90" s="132">
        <v>3.6</v>
      </c>
      <c r="E90" s="133">
        <v>6.7</v>
      </c>
      <c r="F90" s="133">
        <v>2.6</v>
      </c>
      <c r="G90" s="133">
        <v>5</v>
      </c>
      <c r="H90" s="133">
        <v>7.5</v>
      </c>
      <c r="I90" s="133">
        <v>3.8</v>
      </c>
      <c r="J90" s="133">
        <v>8.1999999999999993</v>
      </c>
      <c r="K90" s="133">
        <v>13</v>
      </c>
      <c r="L90" s="133">
        <v>7.8</v>
      </c>
      <c r="M90" s="133">
        <v>3.16</v>
      </c>
      <c r="N90" s="133">
        <v>5.3</v>
      </c>
      <c r="O90" s="133">
        <v>3.88</v>
      </c>
      <c r="P90" s="133">
        <v>2.8</v>
      </c>
      <c r="Q90" s="133">
        <v>12.6</v>
      </c>
      <c r="R90" s="133">
        <v>4.5</v>
      </c>
      <c r="S90" s="133">
        <v>10.8</v>
      </c>
      <c r="T90" s="133">
        <v>2.5</v>
      </c>
      <c r="U90" s="134"/>
    </row>
    <row r="91" spans="2:21" s="1" customFormat="1" x14ac:dyDescent="0.45">
      <c r="B91" s="128">
        <v>44712</v>
      </c>
      <c r="C91" s="128"/>
      <c r="D91" s="132">
        <v>3.6</v>
      </c>
      <c r="E91" s="133">
        <v>6.7</v>
      </c>
      <c r="F91" s="133">
        <v>2.6</v>
      </c>
      <c r="G91" s="133">
        <v>5</v>
      </c>
      <c r="H91" s="133">
        <v>7.5</v>
      </c>
      <c r="I91" s="133">
        <v>3.8</v>
      </c>
      <c r="J91" s="133">
        <v>8.1</v>
      </c>
      <c r="K91" s="133">
        <v>12.7</v>
      </c>
      <c r="L91" s="133">
        <v>7.8</v>
      </c>
      <c r="M91" s="133">
        <v>3.32</v>
      </c>
      <c r="N91" s="133">
        <v>5.2</v>
      </c>
      <c r="O91" s="133">
        <v>3.93</v>
      </c>
      <c r="P91" s="133">
        <v>2.9</v>
      </c>
      <c r="Q91" s="133">
        <v>12.7</v>
      </c>
      <c r="R91" s="133">
        <v>4.2</v>
      </c>
      <c r="S91" s="133">
        <v>10.8</v>
      </c>
      <c r="T91" s="133">
        <v>2.4</v>
      </c>
      <c r="U91" s="134"/>
    </row>
    <row r="92" spans="2:21" s="1" customFormat="1" x14ac:dyDescent="0.45">
      <c r="B92" s="128">
        <v>44742</v>
      </c>
      <c r="C92" s="128"/>
      <c r="D92" s="132">
        <v>3.6</v>
      </c>
      <c r="E92" s="133">
        <v>6.7</v>
      </c>
      <c r="F92" s="133">
        <v>2.6</v>
      </c>
      <c r="G92" s="133">
        <v>5.3</v>
      </c>
      <c r="H92" s="133">
        <v>7.5</v>
      </c>
      <c r="I92" s="133">
        <v>3.6</v>
      </c>
      <c r="J92" s="133">
        <v>8.1</v>
      </c>
      <c r="K92" s="133">
        <v>12.7</v>
      </c>
      <c r="L92" s="133">
        <v>7.4</v>
      </c>
      <c r="M92" s="133">
        <v>3.36</v>
      </c>
      <c r="N92" s="133">
        <v>4.9000000000000004</v>
      </c>
      <c r="O92" s="133">
        <v>3.59</v>
      </c>
      <c r="P92" s="133">
        <v>2.9</v>
      </c>
      <c r="Q92" s="133">
        <v>12.5</v>
      </c>
      <c r="R92" s="133">
        <v>4.2</v>
      </c>
      <c r="S92" s="133">
        <v>10.3</v>
      </c>
      <c r="T92" s="133">
        <v>2.4</v>
      </c>
      <c r="U92" s="134"/>
    </row>
    <row r="93" spans="2:21" s="1" customFormat="1" x14ac:dyDescent="0.45">
      <c r="B93" s="128">
        <v>44773</v>
      </c>
      <c r="C93" s="128"/>
      <c r="D93" s="132">
        <v>3.5</v>
      </c>
      <c r="E93" s="133">
        <v>6.7</v>
      </c>
      <c r="F93" s="133">
        <v>2.6</v>
      </c>
      <c r="G93" s="133">
        <v>5.4</v>
      </c>
      <c r="H93" s="133">
        <v>7.3</v>
      </c>
      <c r="I93" s="133">
        <v>3.5</v>
      </c>
      <c r="J93" s="133">
        <v>8</v>
      </c>
      <c r="K93" s="133">
        <v>12.7</v>
      </c>
      <c r="L93" s="133">
        <v>7.3</v>
      </c>
      <c r="M93" s="133">
        <v>3.23</v>
      </c>
      <c r="N93" s="133">
        <v>4.9000000000000004</v>
      </c>
      <c r="O93" s="133">
        <v>3.45</v>
      </c>
      <c r="P93" s="133">
        <v>2.9</v>
      </c>
      <c r="Q93" s="133">
        <v>12.3</v>
      </c>
      <c r="R93" s="133">
        <v>4.3</v>
      </c>
      <c r="S93" s="133">
        <v>10.199999999999999</v>
      </c>
      <c r="T93" s="133">
        <v>2.2999999999999998</v>
      </c>
      <c r="U93" s="134"/>
    </row>
    <row r="94" spans="2:21" s="1" customFormat="1" x14ac:dyDescent="0.45">
      <c r="B94" s="128">
        <v>44804</v>
      </c>
      <c r="C94" s="128"/>
      <c r="D94" s="132">
        <v>3.7</v>
      </c>
      <c r="E94" s="133">
        <v>6.7</v>
      </c>
      <c r="F94" s="133">
        <v>2.5</v>
      </c>
      <c r="G94" s="133">
        <v>5.5</v>
      </c>
      <c r="H94" s="133">
        <v>7.2</v>
      </c>
      <c r="I94" s="133">
        <v>3.6</v>
      </c>
      <c r="J94" s="133">
        <v>8.1</v>
      </c>
      <c r="K94" s="133">
        <v>12.7</v>
      </c>
      <c r="L94" s="133">
        <v>6.9</v>
      </c>
      <c r="M94" s="133">
        <v>3.29</v>
      </c>
      <c r="N94" s="133">
        <v>5.3</v>
      </c>
      <c r="O94" s="133">
        <v>3.51</v>
      </c>
      <c r="P94" s="133">
        <v>2.6</v>
      </c>
      <c r="Q94" s="133">
        <v>12.3</v>
      </c>
      <c r="R94" s="133">
        <v>4.4000000000000004</v>
      </c>
      <c r="S94" s="133">
        <v>9.8000000000000007</v>
      </c>
      <c r="T94" s="133">
        <v>2.4</v>
      </c>
      <c r="U94" s="134"/>
    </row>
    <row r="95" spans="2:21" s="1" customFormat="1" x14ac:dyDescent="0.45">
      <c r="B95" s="128">
        <v>44834</v>
      </c>
      <c r="C95" s="128"/>
      <c r="D95" s="132">
        <v>3.5</v>
      </c>
      <c r="E95" s="133">
        <v>6.7</v>
      </c>
      <c r="F95" s="133">
        <v>2.6</v>
      </c>
      <c r="G95" s="133">
        <v>5.5</v>
      </c>
      <c r="H95" s="133">
        <v>7.1</v>
      </c>
      <c r="I95" s="133">
        <v>3.7</v>
      </c>
      <c r="J95" s="133">
        <v>8</v>
      </c>
      <c r="K95" s="133">
        <v>12.9</v>
      </c>
      <c r="L95" s="133">
        <v>7</v>
      </c>
      <c r="M95" s="133">
        <v>3.12</v>
      </c>
      <c r="N95" s="133">
        <v>5.2</v>
      </c>
      <c r="O95" s="133">
        <v>3.57</v>
      </c>
      <c r="P95" s="133">
        <v>2.8</v>
      </c>
      <c r="Q95" s="133">
        <v>12</v>
      </c>
      <c r="R95" s="133">
        <v>4.3</v>
      </c>
      <c r="S95" s="133">
        <v>10</v>
      </c>
      <c r="T95" s="133">
        <v>2.2999999999999998</v>
      </c>
      <c r="U95" s="134"/>
    </row>
    <row r="96" spans="2:21" s="1" customFormat="1" x14ac:dyDescent="0.45">
      <c r="B96" s="128">
        <v>44865</v>
      </c>
      <c r="C96" s="128"/>
      <c r="D96" s="132">
        <v>3.7</v>
      </c>
      <c r="E96" s="133">
        <v>6.6</v>
      </c>
      <c r="F96" s="133">
        <v>2.6</v>
      </c>
      <c r="G96" s="133">
        <v>5.5</v>
      </c>
      <c r="H96" s="133">
        <v>7.2</v>
      </c>
      <c r="I96" s="133">
        <v>3.7</v>
      </c>
      <c r="J96" s="133">
        <v>7.9</v>
      </c>
      <c r="K96" s="133">
        <v>12.9</v>
      </c>
      <c r="L96" s="133">
        <v>7.8</v>
      </c>
      <c r="M96" s="133">
        <v>3.2</v>
      </c>
      <c r="N96" s="133">
        <v>5.2</v>
      </c>
      <c r="O96" s="133">
        <v>3.41</v>
      </c>
      <c r="P96" s="133">
        <v>2.8</v>
      </c>
      <c r="Q96" s="133">
        <v>11.8</v>
      </c>
      <c r="R96" s="133">
        <v>4.5</v>
      </c>
      <c r="S96" s="133">
        <v>10.199999999999999</v>
      </c>
      <c r="T96" s="133">
        <v>2.2000000000000002</v>
      </c>
      <c r="U96" s="134"/>
    </row>
    <row r="97" spans="2:21" s="1" customFormat="1" x14ac:dyDescent="0.45">
      <c r="B97" s="128">
        <v>44895</v>
      </c>
      <c r="C97" s="128"/>
      <c r="D97" s="132">
        <v>3.6</v>
      </c>
      <c r="E97" s="133">
        <v>6.7</v>
      </c>
      <c r="F97" s="133">
        <v>2.5</v>
      </c>
      <c r="G97" s="133">
        <v>5.6</v>
      </c>
      <c r="H97" s="133">
        <v>7.2</v>
      </c>
      <c r="I97" s="133">
        <v>3.7</v>
      </c>
      <c r="J97" s="133">
        <v>7.8</v>
      </c>
      <c r="K97" s="133">
        <v>12.9</v>
      </c>
      <c r="L97" s="133">
        <v>7.1</v>
      </c>
      <c r="M97" s="133">
        <v>2.96</v>
      </c>
      <c r="N97" s="133">
        <v>5.0999999999999996</v>
      </c>
      <c r="O97" s="133">
        <v>3.43</v>
      </c>
      <c r="P97" s="133">
        <v>2.8</v>
      </c>
      <c r="Q97" s="133">
        <v>11.8</v>
      </c>
      <c r="R97" s="133">
        <v>4.5</v>
      </c>
      <c r="S97" s="133">
        <v>10.199999999999999</v>
      </c>
      <c r="T97" s="133">
        <v>2.7</v>
      </c>
      <c r="U97" s="134"/>
    </row>
    <row r="98" spans="2:21" s="1" customFormat="1" x14ac:dyDescent="0.45">
      <c r="B98" s="128">
        <v>44926</v>
      </c>
      <c r="C98" s="128"/>
      <c r="D98" s="132">
        <v>3.5</v>
      </c>
      <c r="E98" s="133">
        <v>6.7</v>
      </c>
      <c r="F98" s="133">
        <v>2.5</v>
      </c>
      <c r="G98" s="133">
        <v>5.5</v>
      </c>
      <c r="H98" s="133">
        <v>7.2</v>
      </c>
      <c r="I98" s="133">
        <v>3.7</v>
      </c>
      <c r="J98" s="133">
        <v>7.8</v>
      </c>
      <c r="K98" s="133">
        <v>13</v>
      </c>
      <c r="L98" s="133">
        <v>7.5</v>
      </c>
      <c r="M98" s="133">
        <v>3.03</v>
      </c>
      <c r="N98" s="133">
        <v>5</v>
      </c>
      <c r="O98" s="133">
        <v>3.52</v>
      </c>
      <c r="P98" s="133">
        <v>3.1</v>
      </c>
      <c r="Q98" s="133">
        <v>11.7</v>
      </c>
      <c r="R98" s="133">
        <v>4.4000000000000004</v>
      </c>
      <c r="S98" s="133">
        <v>10.3</v>
      </c>
      <c r="T98" s="133">
        <v>2.2999999999999998</v>
      </c>
      <c r="U98" s="134"/>
    </row>
    <row r="99" spans="2:21" s="1" customFormat="1" x14ac:dyDescent="0.45">
      <c r="B99" s="128">
        <v>44957</v>
      </c>
      <c r="C99" s="128"/>
      <c r="D99" s="132">
        <v>3.4</v>
      </c>
      <c r="E99" s="133">
        <v>6.7</v>
      </c>
      <c r="F99" s="133">
        <v>2.4</v>
      </c>
      <c r="G99" s="133">
        <v>5.5</v>
      </c>
      <c r="H99" s="133">
        <v>7.1</v>
      </c>
      <c r="I99" s="133">
        <v>3.8</v>
      </c>
      <c r="J99" s="133">
        <v>8</v>
      </c>
      <c r="K99" s="133">
        <v>13</v>
      </c>
      <c r="L99" s="133">
        <v>7.3</v>
      </c>
      <c r="M99" s="133">
        <v>2.89</v>
      </c>
      <c r="N99" s="133">
        <v>5</v>
      </c>
      <c r="O99" s="133">
        <v>3.66</v>
      </c>
      <c r="P99" s="133">
        <v>2.9</v>
      </c>
      <c r="Q99" s="133">
        <v>11.3</v>
      </c>
      <c r="R99" s="133">
        <v>4.2</v>
      </c>
      <c r="S99" s="133">
        <v>9.8000000000000007</v>
      </c>
      <c r="T99" s="133">
        <v>2.5</v>
      </c>
      <c r="U99" s="134"/>
    </row>
    <row r="100" spans="2:21" s="1" customFormat="1" x14ac:dyDescent="0.45">
      <c r="B100" s="128">
        <v>44985</v>
      </c>
      <c r="C100" s="128"/>
      <c r="D100" s="132">
        <v>3.6</v>
      </c>
      <c r="E100" s="133">
        <v>6.6</v>
      </c>
      <c r="F100" s="133">
        <v>2.6</v>
      </c>
      <c r="G100" s="133">
        <v>5.5</v>
      </c>
      <c r="H100" s="133">
        <v>7.1</v>
      </c>
      <c r="I100" s="133">
        <v>3.9</v>
      </c>
      <c r="J100" s="133">
        <v>7.9</v>
      </c>
      <c r="K100" s="133">
        <v>12.8</v>
      </c>
      <c r="L100" s="133">
        <v>7.6</v>
      </c>
      <c r="M100" s="133">
        <v>2.7</v>
      </c>
      <c r="N100" s="133">
        <v>5</v>
      </c>
      <c r="O100" s="133">
        <v>3.55</v>
      </c>
      <c r="P100" s="133">
        <v>2.6</v>
      </c>
      <c r="Q100" s="133">
        <v>11.4</v>
      </c>
      <c r="R100" s="133">
        <v>4.0999999999999996</v>
      </c>
      <c r="S100" s="133">
        <v>10.1</v>
      </c>
      <c r="T100" s="133">
        <v>2.4</v>
      </c>
      <c r="U100" s="134"/>
    </row>
    <row r="101" spans="2:21" s="1" customFormat="1" x14ac:dyDescent="0.45">
      <c r="B101" s="128">
        <v>45016</v>
      </c>
      <c r="C101" s="128"/>
      <c r="D101" s="132">
        <v>3.5</v>
      </c>
      <c r="E101" s="133">
        <v>6.5</v>
      </c>
      <c r="F101" s="133">
        <v>2.8</v>
      </c>
      <c r="G101" s="133">
        <v>5.6</v>
      </c>
      <c r="H101" s="133">
        <v>7.1</v>
      </c>
      <c r="I101" s="133">
        <v>3.8</v>
      </c>
      <c r="J101" s="133">
        <v>7.8</v>
      </c>
      <c r="K101" s="133">
        <v>12.5</v>
      </c>
      <c r="L101" s="133">
        <v>7.3</v>
      </c>
      <c r="M101" s="133">
        <v>2.72</v>
      </c>
      <c r="N101" s="133">
        <v>5</v>
      </c>
      <c r="O101" s="133">
        <v>3.52</v>
      </c>
      <c r="P101" s="133">
        <v>2.7</v>
      </c>
      <c r="Q101" s="133">
        <v>11.2</v>
      </c>
      <c r="R101" s="133">
        <v>4.0999999999999996</v>
      </c>
      <c r="S101" s="133">
        <v>10</v>
      </c>
      <c r="T101" s="133">
        <v>2.6</v>
      </c>
      <c r="U101" s="134"/>
    </row>
    <row r="102" spans="2:21" s="1" customFormat="1" x14ac:dyDescent="0.45">
      <c r="B102" s="128">
        <v>45046</v>
      </c>
      <c r="C102" s="128"/>
      <c r="D102" s="132">
        <v>3.4</v>
      </c>
      <c r="E102" s="133">
        <v>6.5</v>
      </c>
      <c r="F102" s="133">
        <v>2.6</v>
      </c>
      <c r="G102" s="133">
        <v>5.6</v>
      </c>
      <c r="H102" s="133">
        <v>7.2</v>
      </c>
      <c r="I102" s="133">
        <v>4</v>
      </c>
      <c r="J102" s="133">
        <v>7.8</v>
      </c>
      <c r="K102" s="133">
        <v>12.1</v>
      </c>
      <c r="L102" s="133">
        <v>7.2</v>
      </c>
      <c r="M102" s="133">
        <v>2.94</v>
      </c>
      <c r="N102" s="133">
        <v>5</v>
      </c>
      <c r="O102" s="133">
        <v>3.69</v>
      </c>
      <c r="P102" s="133">
        <v>2.6</v>
      </c>
      <c r="Q102" s="133">
        <v>11.6</v>
      </c>
      <c r="R102" s="133">
        <v>4.0999999999999996</v>
      </c>
      <c r="S102" s="133">
        <v>10</v>
      </c>
      <c r="T102" s="133">
        <v>2.7</v>
      </c>
      <c r="U102" s="134"/>
    </row>
    <row r="103" spans="2:21" s="1" customFormat="1" x14ac:dyDescent="0.45">
      <c r="B103" s="128">
        <v>45077</v>
      </c>
      <c r="C103" s="128"/>
      <c r="D103" s="132">
        <v>3.7</v>
      </c>
      <c r="E103" s="133">
        <v>6.5</v>
      </c>
      <c r="F103" s="133">
        <v>2.6</v>
      </c>
      <c r="G103" s="133">
        <v>5.6</v>
      </c>
      <c r="H103" s="133">
        <v>7.3</v>
      </c>
      <c r="I103" s="133">
        <v>4.2</v>
      </c>
      <c r="J103" s="133">
        <v>7.7</v>
      </c>
      <c r="K103" s="133">
        <v>11.9</v>
      </c>
      <c r="L103" s="133">
        <v>7.2</v>
      </c>
      <c r="M103" s="133">
        <v>2.98</v>
      </c>
      <c r="N103" s="133">
        <v>5.2</v>
      </c>
      <c r="O103" s="133">
        <v>3.57</v>
      </c>
      <c r="P103" s="133">
        <v>2.5</v>
      </c>
      <c r="Q103" s="133">
        <v>11.3</v>
      </c>
      <c r="R103" s="133">
        <v>4.0999999999999996</v>
      </c>
      <c r="S103" s="133">
        <v>9.4</v>
      </c>
      <c r="T103" s="133">
        <v>2.5</v>
      </c>
      <c r="U103" s="134"/>
    </row>
    <row r="104" spans="2:21" s="1" customFormat="1" x14ac:dyDescent="0.45">
      <c r="B104" s="128">
        <v>45107</v>
      </c>
      <c r="C104" s="128"/>
      <c r="D104" s="132">
        <v>3.6</v>
      </c>
      <c r="E104" s="133">
        <v>6.5</v>
      </c>
      <c r="F104" s="133">
        <v>2.5</v>
      </c>
      <c r="G104" s="133">
        <v>5.7</v>
      </c>
      <c r="H104" s="133">
        <v>7.3</v>
      </c>
      <c r="I104" s="133">
        <v>4.3</v>
      </c>
      <c r="J104" s="133">
        <v>7.5</v>
      </c>
      <c r="K104" s="133">
        <v>11.9</v>
      </c>
      <c r="L104" s="133">
        <v>8</v>
      </c>
      <c r="M104" s="133">
        <v>2.67</v>
      </c>
      <c r="N104" s="133">
        <v>5.4</v>
      </c>
      <c r="O104" s="133">
        <v>3.48</v>
      </c>
      <c r="P104" s="133">
        <v>2.6</v>
      </c>
      <c r="Q104" s="133">
        <v>11.2</v>
      </c>
      <c r="R104" s="133">
        <v>4.4000000000000004</v>
      </c>
      <c r="S104" s="133">
        <v>9.5</v>
      </c>
      <c r="T104" s="133">
        <v>2.8</v>
      </c>
      <c r="U104" s="134"/>
    </row>
    <row r="105" spans="2:21" s="1" customFormat="1" x14ac:dyDescent="0.45">
      <c r="B105" s="128">
        <v>45138</v>
      </c>
      <c r="C105" s="128"/>
      <c r="D105" s="132">
        <v>3.5</v>
      </c>
      <c r="E105" s="133">
        <v>6.5</v>
      </c>
      <c r="F105" s="133">
        <v>2.7</v>
      </c>
      <c r="G105" s="133">
        <v>5.6</v>
      </c>
      <c r="H105" s="133">
        <v>7.4</v>
      </c>
      <c r="I105" s="133">
        <v>4.2</v>
      </c>
      <c r="J105" s="133">
        <v>7.8</v>
      </c>
      <c r="K105" s="133">
        <v>12</v>
      </c>
      <c r="L105" s="133">
        <v>7.1</v>
      </c>
      <c r="M105" s="133">
        <v>2.93</v>
      </c>
      <c r="N105" s="133">
        <v>5.5</v>
      </c>
      <c r="O105" s="133">
        <v>3.74</v>
      </c>
      <c r="P105" s="133">
        <v>2.8</v>
      </c>
      <c r="Q105" s="133">
        <v>11.3</v>
      </c>
      <c r="R105" s="133">
        <v>4.4000000000000004</v>
      </c>
      <c r="S105" s="133">
        <v>9.3000000000000007</v>
      </c>
      <c r="T105" s="133">
        <v>2.7</v>
      </c>
      <c r="U105" s="134"/>
    </row>
    <row r="106" spans="2:21" s="1" customFormat="1" x14ac:dyDescent="0.45">
      <c r="B106" s="128">
        <v>45169</v>
      </c>
      <c r="C106" s="128"/>
      <c r="D106" s="132">
        <v>3.8</v>
      </c>
      <c r="E106" s="133">
        <v>6.5</v>
      </c>
      <c r="F106" s="133">
        <v>2.7</v>
      </c>
      <c r="G106" s="133">
        <v>5.7</v>
      </c>
      <c r="H106" s="133">
        <v>7.4</v>
      </c>
      <c r="I106" s="133">
        <v>4.0999999999999996</v>
      </c>
      <c r="J106" s="133">
        <v>7.5</v>
      </c>
      <c r="K106" s="133">
        <v>11.9</v>
      </c>
      <c r="L106" s="133">
        <v>8.1</v>
      </c>
      <c r="M106" s="133">
        <v>2.75</v>
      </c>
      <c r="N106" s="133">
        <v>5.5</v>
      </c>
      <c r="O106" s="133">
        <v>3.7</v>
      </c>
      <c r="P106" s="133">
        <v>2.4</v>
      </c>
      <c r="Q106" s="133">
        <v>10.8</v>
      </c>
      <c r="R106" s="133">
        <v>4.5</v>
      </c>
      <c r="S106" s="133">
        <v>9.1</v>
      </c>
      <c r="T106" s="133">
        <v>2.5</v>
      </c>
      <c r="U106" s="134"/>
    </row>
    <row r="107" spans="2:21" s="1" customFormat="1" x14ac:dyDescent="0.45">
      <c r="B107" s="128">
        <v>45199</v>
      </c>
      <c r="C107" s="128"/>
      <c r="D107" s="132">
        <v>3.8</v>
      </c>
      <c r="E107" s="133">
        <v>6.5</v>
      </c>
      <c r="F107" s="133">
        <v>2.6</v>
      </c>
      <c r="G107" s="133">
        <v>5.7</v>
      </c>
      <c r="H107" s="133">
        <v>7.3</v>
      </c>
      <c r="I107" s="133">
        <v>4</v>
      </c>
      <c r="J107" s="133">
        <v>7.6</v>
      </c>
      <c r="K107" s="133">
        <v>12</v>
      </c>
      <c r="L107" s="133">
        <v>8.1999999999999993</v>
      </c>
      <c r="M107" s="133">
        <v>2.69</v>
      </c>
      <c r="N107" s="133">
        <v>5.5</v>
      </c>
      <c r="O107" s="133">
        <v>3.55</v>
      </c>
      <c r="P107" s="133">
        <v>2.6</v>
      </c>
      <c r="Q107" s="133">
        <v>10.3</v>
      </c>
      <c r="R107" s="133">
        <v>4.7</v>
      </c>
      <c r="S107" s="133">
        <v>9</v>
      </c>
      <c r="T107" s="133">
        <v>2.7</v>
      </c>
      <c r="U107" s="134"/>
    </row>
    <row r="108" spans="2:21" s="1" customFormat="1" x14ac:dyDescent="0.45">
      <c r="B108" s="128">
        <v>45230</v>
      </c>
      <c r="C108" s="128"/>
      <c r="D108" s="132">
        <v>3.9</v>
      </c>
      <c r="E108" s="133">
        <v>6.6</v>
      </c>
      <c r="F108" s="133">
        <v>2.5</v>
      </c>
      <c r="G108" s="133">
        <v>5.8</v>
      </c>
      <c r="H108" s="133">
        <v>7.3</v>
      </c>
      <c r="I108" s="133">
        <v>3.9</v>
      </c>
      <c r="J108" s="133">
        <v>7.8</v>
      </c>
      <c r="K108" s="133">
        <v>12</v>
      </c>
      <c r="L108" s="133">
        <v>7.4</v>
      </c>
      <c r="M108" s="133">
        <v>2.66</v>
      </c>
      <c r="N108" s="133">
        <v>5.7</v>
      </c>
      <c r="O108" s="133">
        <v>3.75</v>
      </c>
      <c r="P108" s="133">
        <v>2.5</v>
      </c>
      <c r="Q108" s="133">
        <v>9.6</v>
      </c>
      <c r="R108" s="133">
        <v>4.8</v>
      </c>
      <c r="S108" s="133">
        <v>8.5</v>
      </c>
      <c r="T108" s="133">
        <v>2.9</v>
      </c>
      <c r="U108" s="134"/>
    </row>
    <row r="109" spans="2:21" s="1" customFormat="1" x14ac:dyDescent="0.45">
      <c r="B109" s="128">
        <v>45260</v>
      </c>
      <c r="C109" s="128"/>
      <c r="D109" s="132">
        <v>3.7</v>
      </c>
      <c r="E109" s="133">
        <v>6.5</v>
      </c>
      <c r="F109" s="133">
        <v>2.5</v>
      </c>
      <c r="G109" s="133">
        <v>5.9</v>
      </c>
      <c r="H109" s="133">
        <v>7.5</v>
      </c>
      <c r="I109" s="133">
        <v>3.8</v>
      </c>
      <c r="J109" s="133">
        <v>7.5</v>
      </c>
      <c r="K109" s="133">
        <v>11.84</v>
      </c>
      <c r="L109" s="133">
        <v>7.1</v>
      </c>
      <c r="M109" s="133">
        <v>2.8</v>
      </c>
      <c r="N109" s="133">
        <v>5.8</v>
      </c>
      <c r="O109" s="133">
        <v>3.86</v>
      </c>
      <c r="P109" s="133">
        <v>2.8</v>
      </c>
      <c r="Q109" s="133">
        <v>9.4</v>
      </c>
      <c r="R109" s="133">
        <v>4.8</v>
      </c>
      <c r="S109" s="133">
        <v>9</v>
      </c>
      <c r="T109" s="133">
        <v>3.5</v>
      </c>
      <c r="U109" s="134"/>
    </row>
    <row r="110" spans="2:21" s="1" customFormat="1" x14ac:dyDescent="0.45">
      <c r="B110" s="128">
        <v>45291</v>
      </c>
      <c r="C110" s="128"/>
      <c r="D110" s="132">
        <v>3.7</v>
      </c>
      <c r="E110" s="133">
        <v>6.5</v>
      </c>
      <c r="F110" s="133">
        <v>2.5</v>
      </c>
      <c r="G110" s="133">
        <v>5.9</v>
      </c>
      <c r="H110" s="133">
        <v>7.5</v>
      </c>
      <c r="I110" s="133">
        <v>3.7</v>
      </c>
      <c r="J110" s="133">
        <v>7.2</v>
      </c>
      <c r="K110" s="133">
        <v>11.84</v>
      </c>
      <c r="L110" s="133">
        <v>7.7</v>
      </c>
      <c r="M110" s="133">
        <v>2.8</v>
      </c>
      <c r="N110" s="133">
        <v>5.8</v>
      </c>
      <c r="O110" s="133">
        <v>3.9</v>
      </c>
      <c r="P110" s="133">
        <v>3.3</v>
      </c>
      <c r="Q110" s="133">
        <v>9.1999999999999993</v>
      </c>
      <c r="R110" s="133">
        <v>4.9000000000000004</v>
      </c>
      <c r="S110" s="133">
        <v>8.8000000000000007</v>
      </c>
      <c r="T110" s="133">
        <v>3.7</v>
      </c>
      <c r="U110" s="134"/>
    </row>
    <row r="111" spans="2:21" s="1" customFormat="1" x14ac:dyDescent="0.45">
      <c r="B111" s="128">
        <v>45322</v>
      </c>
      <c r="C111" s="128"/>
      <c r="D111" s="132">
        <v>3.7</v>
      </c>
      <c r="E111" s="133">
        <v>6.5</v>
      </c>
      <c r="F111" s="133">
        <v>2.4</v>
      </c>
      <c r="G111" s="133">
        <v>5.8</v>
      </c>
      <c r="H111" s="133">
        <v>7.5</v>
      </c>
      <c r="I111" s="133">
        <v>3.9</v>
      </c>
      <c r="J111" s="133">
        <v>7.2</v>
      </c>
      <c r="K111" s="133">
        <v>12.29</v>
      </c>
      <c r="L111" s="133">
        <v>8.5</v>
      </c>
      <c r="M111" s="133">
        <v>2.8</v>
      </c>
      <c r="N111" s="133">
        <v>5.7</v>
      </c>
      <c r="O111" s="133">
        <v>4.0999999999999996</v>
      </c>
      <c r="P111" s="133">
        <v>3</v>
      </c>
      <c r="Q111" s="133">
        <v>10.4</v>
      </c>
      <c r="R111" s="133">
        <v>4.5</v>
      </c>
      <c r="S111" s="133">
        <v>9.1</v>
      </c>
      <c r="T111" s="133">
        <v>4</v>
      </c>
      <c r="U111" s="134"/>
    </row>
    <row r="112" spans="2:21" s="1" customFormat="1" x14ac:dyDescent="0.45">
      <c r="B112" s="128">
        <v>45351</v>
      </c>
      <c r="C112" s="128"/>
      <c r="D112" s="132">
        <v>3.9</v>
      </c>
      <c r="E112" s="133">
        <v>6.5</v>
      </c>
      <c r="F112" s="133">
        <v>2.6</v>
      </c>
      <c r="G112" s="133">
        <v>5.9</v>
      </c>
      <c r="H112" s="133">
        <v>7.5</v>
      </c>
      <c r="I112" s="133">
        <v>4.2</v>
      </c>
      <c r="J112" s="133">
        <v>7.5</v>
      </c>
      <c r="K112" s="133">
        <v>12.29</v>
      </c>
      <c r="L112" s="133">
        <v>8.5</v>
      </c>
      <c r="M112" s="133">
        <v>2.6</v>
      </c>
      <c r="N112" s="133">
        <v>5.8</v>
      </c>
      <c r="O112" s="133">
        <v>3.7</v>
      </c>
      <c r="P112" s="133">
        <v>2.6</v>
      </c>
      <c r="Q112" s="133">
        <v>11</v>
      </c>
      <c r="R112" s="133">
        <v>4.2</v>
      </c>
      <c r="S112" s="133">
        <v>8.6999999999999993</v>
      </c>
      <c r="T112" s="133">
        <v>4</v>
      </c>
      <c r="U112" s="134"/>
    </row>
    <row r="113" spans="2:21" s="1" customFormat="1" x14ac:dyDescent="0.45">
      <c r="B113" s="128">
        <v>45382</v>
      </c>
      <c r="C113" s="128"/>
      <c r="D113" s="132">
        <v>3.8</v>
      </c>
      <c r="E113" s="133">
        <v>6.5</v>
      </c>
      <c r="F113" s="133">
        <v>2.6</v>
      </c>
      <c r="G113" s="133">
        <v>5.9</v>
      </c>
      <c r="H113" s="133">
        <v>7.5</v>
      </c>
      <c r="I113" s="133">
        <v>4.3</v>
      </c>
      <c r="J113" s="133">
        <v>7.2</v>
      </c>
      <c r="K113" s="133">
        <v>12.29</v>
      </c>
      <c r="L113" s="133">
        <v>9.1999999999999993</v>
      </c>
      <c r="M113" s="133">
        <v>2.7</v>
      </c>
      <c r="N113" s="133">
        <v>6.1</v>
      </c>
      <c r="O113" s="133">
        <v>3.8</v>
      </c>
      <c r="P113" s="133">
        <v>2.8</v>
      </c>
      <c r="Q113" s="133">
        <v>10.199999999999999</v>
      </c>
      <c r="R113" s="133">
        <v>4.3</v>
      </c>
      <c r="S113" s="133">
        <v>8.6</v>
      </c>
      <c r="T113" s="133">
        <v>3.9</v>
      </c>
      <c r="U113" s="134"/>
    </row>
    <row r="114" spans="2:21" s="1" customFormat="1" x14ac:dyDescent="0.45">
      <c r="B114" s="128">
        <v>45412</v>
      </c>
      <c r="C114" s="128"/>
      <c r="D114" s="132">
        <v>3.9</v>
      </c>
      <c r="E114" s="133">
        <v>6.4</v>
      </c>
      <c r="F114" s="133">
        <v>2.6</v>
      </c>
      <c r="G114" s="133">
        <v>5.9</v>
      </c>
      <c r="H114" s="133">
        <v>7.5</v>
      </c>
      <c r="J114" s="133">
        <v>6.9</v>
      </c>
      <c r="K114" s="133">
        <v>12.29</v>
      </c>
      <c r="L114" s="133">
        <v>8.9</v>
      </c>
      <c r="M114" s="133">
        <v>2.6</v>
      </c>
      <c r="N114" s="133">
        <v>6.1</v>
      </c>
      <c r="O114" s="133">
        <v>4.0999999999999996</v>
      </c>
      <c r="P114" s="133">
        <v>2.8</v>
      </c>
      <c r="Q114" s="133">
        <v>10.8</v>
      </c>
      <c r="R114" s="133">
        <v>4.4000000000000004</v>
      </c>
      <c r="S114" s="133">
        <v>8.5</v>
      </c>
      <c r="T114" s="133">
        <v>3.7</v>
      </c>
      <c r="U114" s="134"/>
    </row>
    <row r="115" spans="2:21" s="1" customFormat="1" x14ac:dyDescent="0.45">
      <c r="B115" s="128">
        <v>45443</v>
      </c>
      <c r="C115" s="128"/>
      <c r="D115" s="132">
        <v>4</v>
      </c>
      <c r="E115" s="133">
        <v>6.4</v>
      </c>
      <c r="F115" s="133">
        <v>2.6</v>
      </c>
      <c r="G115" s="133">
        <v>5.9</v>
      </c>
      <c r="H115" s="133">
        <v>7.5</v>
      </c>
      <c r="I115" s="133"/>
      <c r="J115" s="133">
        <v>6.8</v>
      </c>
      <c r="K115" s="133"/>
      <c r="L115" s="133">
        <v>8.6999999999999993</v>
      </c>
      <c r="M115" s="133">
        <v>2.6</v>
      </c>
      <c r="N115" s="133">
        <v>6.2</v>
      </c>
      <c r="O115" s="133">
        <v>4</v>
      </c>
      <c r="P115" s="133">
        <v>2.8</v>
      </c>
      <c r="Q115" s="133">
        <v>10.6</v>
      </c>
      <c r="R115" s="133">
        <v>4</v>
      </c>
      <c r="S115" s="133"/>
      <c r="T115" s="133">
        <v>3.6</v>
      </c>
      <c r="U115" s="134"/>
    </row>
    <row r="116" spans="2:21" s="1" customFormat="1" ht="14.65" thickBot="1" x14ac:dyDescent="0.5">
      <c r="B116" s="128">
        <v>45473</v>
      </c>
      <c r="C116" s="128"/>
      <c r="D116" s="135"/>
      <c r="E116" s="136"/>
      <c r="F116" s="136"/>
      <c r="G116" s="136">
        <v>6</v>
      </c>
      <c r="H116" s="136"/>
      <c r="I116" s="136"/>
      <c r="J116" s="136"/>
      <c r="K116" s="136"/>
      <c r="L116" s="136"/>
      <c r="M116" s="136"/>
      <c r="N116" s="136"/>
      <c r="O116" s="136"/>
      <c r="P116" s="136"/>
      <c r="Q116" s="136"/>
      <c r="R116" s="136"/>
      <c r="S116" s="136"/>
      <c r="T116" s="136"/>
      <c r="U116" s="137"/>
    </row>
    <row r="117" spans="2:21" s="1" customFormat="1" x14ac:dyDescent="0.45">
      <c r="B117" s="123"/>
      <c r="C117" s="123"/>
    </row>
    <row r="118" spans="2:21" s="1" customFormat="1" x14ac:dyDescent="0.45">
      <c r="B118" s="123"/>
      <c r="C118" s="123"/>
    </row>
    <row r="119" spans="2:21" s="1" customFormat="1" x14ac:dyDescent="0.45">
      <c r="B119" s="123"/>
      <c r="C119" s="123"/>
    </row>
    <row r="120" spans="2:21" s="1" customFormat="1" x14ac:dyDescent="0.45">
      <c r="B120" s="123"/>
      <c r="C120" s="123"/>
    </row>
    <row r="121" spans="2:21" s="1" customFormat="1" x14ac:dyDescent="0.45">
      <c r="B121" s="123"/>
      <c r="C121" s="123"/>
    </row>
    <row r="122" spans="2:21" s="1" customFormat="1" x14ac:dyDescent="0.45">
      <c r="B122" s="123"/>
      <c r="C122" s="123"/>
    </row>
    <row r="123" spans="2:21" s="1" customFormat="1" x14ac:dyDescent="0.45">
      <c r="B123" s="123"/>
      <c r="C123" s="123"/>
    </row>
    <row r="124" spans="2:21" s="1" customFormat="1" x14ac:dyDescent="0.45">
      <c r="B124" s="123"/>
      <c r="C124" s="123"/>
    </row>
    <row r="125" spans="2:21" s="1" customFormat="1" x14ac:dyDescent="0.45">
      <c r="B125" s="123"/>
      <c r="C125" s="123"/>
    </row>
    <row r="126" spans="2:21" s="1" customFormat="1" x14ac:dyDescent="0.45">
      <c r="B126" s="123"/>
      <c r="C126" s="123"/>
    </row>
    <row r="127" spans="2:21" s="1" customFormat="1" x14ac:dyDescent="0.45">
      <c r="B127" s="123"/>
      <c r="C127" s="123"/>
    </row>
    <row r="128" spans="2:21" s="1" customFormat="1" x14ac:dyDescent="0.45">
      <c r="B128" s="123"/>
      <c r="C128" s="123"/>
    </row>
    <row r="129" spans="2:3" s="1" customFormat="1" x14ac:dyDescent="0.45">
      <c r="B129" s="123"/>
      <c r="C129" s="123"/>
    </row>
    <row r="130" spans="2:3" s="1" customFormat="1" x14ac:dyDescent="0.45">
      <c r="B130" s="123"/>
      <c r="C130" s="123"/>
    </row>
    <row r="131" spans="2:3" s="1" customFormat="1" x14ac:dyDescent="0.45">
      <c r="B131" s="123"/>
      <c r="C131" s="123"/>
    </row>
    <row r="132" spans="2:3" s="1" customFormat="1" x14ac:dyDescent="0.45">
      <c r="B132" s="123"/>
      <c r="C132" s="123"/>
    </row>
    <row r="133" spans="2:3" s="1" customFormat="1" x14ac:dyDescent="0.45">
      <c r="B133" s="123"/>
      <c r="C133" s="123"/>
    </row>
    <row r="134" spans="2:3" s="1" customFormat="1" x14ac:dyDescent="0.45">
      <c r="B134" s="123"/>
      <c r="C134" s="123"/>
    </row>
    <row r="135" spans="2:3" s="1" customFormat="1" x14ac:dyDescent="0.45">
      <c r="B135" s="123"/>
      <c r="C135" s="123"/>
    </row>
    <row r="136" spans="2:3" s="1" customFormat="1" x14ac:dyDescent="0.45">
      <c r="B136" s="123"/>
      <c r="C136" s="123"/>
    </row>
    <row r="137" spans="2:3" s="1" customFormat="1" x14ac:dyDescent="0.45">
      <c r="B137" s="123"/>
      <c r="C137" s="123"/>
    </row>
    <row r="138" spans="2:3" s="1" customFormat="1" x14ac:dyDescent="0.45">
      <c r="B138" s="123"/>
      <c r="C138" s="123"/>
    </row>
    <row r="139" spans="2:3" s="1" customFormat="1" x14ac:dyDescent="0.45">
      <c r="B139" s="123"/>
      <c r="C139" s="123"/>
    </row>
    <row r="140" spans="2:3" s="1" customFormat="1" x14ac:dyDescent="0.45">
      <c r="B140" s="123"/>
      <c r="C140" s="123"/>
    </row>
    <row r="141" spans="2:3" s="1" customFormat="1" x14ac:dyDescent="0.45">
      <c r="B141" s="123"/>
      <c r="C141" s="123"/>
    </row>
    <row r="142" spans="2:3" s="1" customFormat="1" x14ac:dyDescent="0.45">
      <c r="B142" s="123"/>
      <c r="C142" s="123"/>
    </row>
    <row r="143" spans="2:3" s="1" customFormat="1" x14ac:dyDescent="0.45">
      <c r="B143" s="123"/>
      <c r="C143" s="123"/>
    </row>
    <row r="144" spans="2:3" s="1" customFormat="1" x14ac:dyDescent="0.45">
      <c r="B144" s="123"/>
      <c r="C144" s="123"/>
    </row>
    <row r="145" spans="2:3" s="1" customFormat="1" x14ac:dyDescent="0.45">
      <c r="B145" s="123"/>
      <c r="C145" s="123"/>
    </row>
    <row r="146" spans="2:3" s="1" customFormat="1" x14ac:dyDescent="0.45">
      <c r="B146" s="123"/>
      <c r="C146" s="123"/>
    </row>
    <row r="147" spans="2:3" s="1" customFormat="1" x14ac:dyDescent="0.45">
      <c r="B147" s="123"/>
      <c r="C147" s="123"/>
    </row>
    <row r="148" spans="2:3" s="1" customFormat="1" x14ac:dyDescent="0.45">
      <c r="B148" s="123"/>
      <c r="C148" s="123"/>
    </row>
    <row r="149" spans="2:3" s="1" customFormat="1" x14ac:dyDescent="0.45">
      <c r="B149" s="123"/>
      <c r="C149" s="123"/>
    </row>
    <row r="150" spans="2:3" s="1" customFormat="1" x14ac:dyDescent="0.45">
      <c r="B150" s="123"/>
      <c r="C150" s="123"/>
    </row>
    <row r="151" spans="2:3" s="1" customFormat="1" x14ac:dyDescent="0.45">
      <c r="B151" s="123"/>
      <c r="C151" s="123"/>
    </row>
    <row r="152" spans="2:3" s="1" customFormat="1" x14ac:dyDescent="0.45">
      <c r="B152" s="123"/>
      <c r="C152" s="123"/>
    </row>
    <row r="153" spans="2:3" s="1" customFormat="1" x14ac:dyDescent="0.45">
      <c r="B153" s="123"/>
      <c r="C153" s="123"/>
    </row>
    <row r="154" spans="2:3" s="1" customFormat="1" x14ac:dyDescent="0.45">
      <c r="B154" s="123"/>
      <c r="C154" s="123"/>
    </row>
    <row r="155" spans="2:3" s="1" customFormat="1" x14ac:dyDescent="0.45">
      <c r="B155" s="123"/>
      <c r="C155" s="123"/>
    </row>
    <row r="156" spans="2:3" s="1" customFormat="1" x14ac:dyDescent="0.45">
      <c r="B156" s="123"/>
      <c r="C156" s="123"/>
    </row>
    <row r="157" spans="2:3" s="1" customFormat="1" x14ac:dyDescent="0.45">
      <c r="B157" s="123"/>
      <c r="C157" s="123"/>
    </row>
    <row r="158" spans="2:3" s="1" customFormat="1" x14ac:dyDescent="0.45">
      <c r="B158" s="123"/>
      <c r="C158" s="123"/>
    </row>
    <row r="159" spans="2:3" s="1" customFormat="1" x14ac:dyDescent="0.45">
      <c r="B159" s="123"/>
      <c r="C159" s="123"/>
    </row>
    <row r="160" spans="2:3" s="1" customFormat="1" x14ac:dyDescent="0.45">
      <c r="B160" s="123"/>
      <c r="C160" s="123"/>
    </row>
    <row r="161" spans="2:3" s="1" customFormat="1" x14ac:dyDescent="0.45">
      <c r="B161" s="123"/>
      <c r="C161" s="123"/>
    </row>
    <row r="162" spans="2:3" s="1" customFormat="1" x14ac:dyDescent="0.45">
      <c r="B162" s="123"/>
      <c r="C162" s="123"/>
    </row>
    <row r="163" spans="2:3" s="1" customFormat="1" x14ac:dyDescent="0.45">
      <c r="B163" s="123"/>
      <c r="C163" s="123"/>
    </row>
    <row r="164" spans="2:3" s="1" customFormat="1" x14ac:dyDescent="0.45">
      <c r="B164" s="123"/>
      <c r="C164" s="123"/>
    </row>
    <row r="165" spans="2:3" s="1" customFormat="1" x14ac:dyDescent="0.45">
      <c r="B165" s="123"/>
      <c r="C165" s="123"/>
    </row>
    <row r="166" spans="2:3" s="1" customFormat="1" x14ac:dyDescent="0.45">
      <c r="B166" s="123"/>
      <c r="C166" s="123"/>
    </row>
    <row r="167" spans="2:3" s="1" customFormat="1" x14ac:dyDescent="0.45">
      <c r="B167" s="123"/>
      <c r="C167" s="123"/>
    </row>
    <row r="168" spans="2:3" s="1" customFormat="1" x14ac:dyDescent="0.45">
      <c r="B168" s="123"/>
      <c r="C168" s="123"/>
    </row>
    <row r="169" spans="2:3" s="1" customFormat="1" x14ac:dyDescent="0.45">
      <c r="B169" s="123"/>
      <c r="C169" s="123"/>
    </row>
    <row r="170" spans="2:3" s="1" customFormat="1" x14ac:dyDescent="0.45">
      <c r="B170" s="123"/>
      <c r="C170" s="123"/>
    </row>
    <row r="171" spans="2:3" s="1" customFormat="1" x14ac:dyDescent="0.45">
      <c r="B171" s="123"/>
      <c r="C171" s="123"/>
    </row>
    <row r="172" spans="2:3" s="1" customFormat="1" x14ac:dyDescent="0.45">
      <c r="B172" s="123"/>
      <c r="C172" s="123"/>
    </row>
    <row r="173" spans="2:3" s="1" customFormat="1" x14ac:dyDescent="0.45">
      <c r="B173" s="123"/>
      <c r="C173" s="123"/>
    </row>
    <row r="174" spans="2:3" s="1" customFormat="1" x14ac:dyDescent="0.45">
      <c r="B174" s="123"/>
      <c r="C174" s="123"/>
    </row>
    <row r="175" spans="2:3" s="1" customFormat="1" x14ac:dyDescent="0.45">
      <c r="B175" s="123"/>
      <c r="C175" s="123"/>
    </row>
    <row r="176" spans="2:3" s="1" customFormat="1" x14ac:dyDescent="0.45">
      <c r="B176" s="123"/>
      <c r="C176" s="123"/>
    </row>
    <row r="177" spans="2:3" s="1" customFormat="1" x14ac:dyDescent="0.45">
      <c r="B177" s="123"/>
      <c r="C177" s="123"/>
    </row>
    <row r="178" spans="2:3" s="1" customFormat="1" x14ac:dyDescent="0.45">
      <c r="B178" s="123"/>
      <c r="C178" s="123"/>
    </row>
    <row r="179" spans="2:3" s="1" customFormat="1" x14ac:dyDescent="0.45">
      <c r="B179" s="123"/>
      <c r="C179" s="123"/>
    </row>
    <row r="180" spans="2:3" s="1" customFormat="1" x14ac:dyDescent="0.45">
      <c r="B180" s="123"/>
      <c r="C180" s="123"/>
    </row>
    <row r="181" spans="2:3" s="1" customFormat="1" x14ac:dyDescent="0.45">
      <c r="B181" s="123"/>
      <c r="C181" s="123"/>
    </row>
    <row r="182" spans="2:3" s="1" customFormat="1" x14ac:dyDescent="0.45">
      <c r="B182" s="123"/>
      <c r="C182" s="123"/>
    </row>
    <row r="183" spans="2:3" s="1" customFormat="1" x14ac:dyDescent="0.45">
      <c r="B183" s="123"/>
      <c r="C183" s="123"/>
    </row>
    <row r="184" spans="2:3" s="1" customFormat="1" x14ac:dyDescent="0.45">
      <c r="B184" s="123"/>
      <c r="C184" s="123"/>
    </row>
    <row r="185" spans="2:3" s="1" customFormat="1" x14ac:dyDescent="0.45">
      <c r="B185" s="123"/>
      <c r="C185" s="123"/>
    </row>
    <row r="186" spans="2:3" s="1" customFormat="1" x14ac:dyDescent="0.45">
      <c r="B186" s="123"/>
      <c r="C186" s="123"/>
    </row>
    <row r="187" spans="2:3" s="1" customFormat="1" x14ac:dyDescent="0.45">
      <c r="B187" s="123"/>
      <c r="C187" s="123"/>
    </row>
    <row r="188" spans="2:3" s="1" customFormat="1" x14ac:dyDescent="0.45">
      <c r="B188" s="123"/>
      <c r="C188" s="123"/>
    </row>
    <row r="189" spans="2:3" s="1" customFormat="1" x14ac:dyDescent="0.45">
      <c r="B189" s="123"/>
      <c r="C189" s="123"/>
    </row>
    <row r="190" spans="2:3" s="1" customFormat="1" x14ac:dyDescent="0.45">
      <c r="B190" s="123"/>
      <c r="C190" s="123"/>
    </row>
    <row r="191" spans="2:3" s="1" customFormat="1" x14ac:dyDescent="0.45">
      <c r="B191" s="123"/>
      <c r="C191" s="123"/>
    </row>
    <row r="192" spans="2:3" s="1" customFormat="1" x14ac:dyDescent="0.45">
      <c r="B192" s="123"/>
      <c r="C192" s="123"/>
    </row>
    <row r="193" spans="2:3" s="1" customFormat="1" x14ac:dyDescent="0.45">
      <c r="B193" s="123"/>
      <c r="C193" s="123"/>
    </row>
    <row r="194" spans="2:3" s="1" customFormat="1" x14ac:dyDescent="0.45">
      <c r="B194" s="123"/>
      <c r="C194" s="123"/>
    </row>
    <row r="195" spans="2:3" s="1" customFormat="1" x14ac:dyDescent="0.45">
      <c r="B195" s="123"/>
      <c r="C195" s="123"/>
    </row>
    <row r="196" spans="2:3" s="1" customFormat="1" x14ac:dyDescent="0.45">
      <c r="B196" s="123"/>
      <c r="C196" s="123"/>
    </row>
    <row r="197" spans="2:3" s="1" customFormat="1" x14ac:dyDescent="0.45">
      <c r="B197" s="123"/>
      <c r="C197" s="123"/>
    </row>
    <row r="198" spans="2:3" s="1" customFormat="1" x14ac:dyDescent="0.45">
      <c r="B198" s="123"/>
      <c r="C198" s="123"/>
    </row>
    <row r="199" spans="2:3" s="1" customFormat="1" x14ac:dyDescent="0.45">
      <c r="B199" s="123"/>
      <c r="C199" s="123"/>
    </row>
    <row r="200" spans="2:3" s="1" customFormat="1" x14ac:dyDescent="0.45">
      <c r="B200" s="123"/>
      <c r="C200" s="123"/>
    </row>
    <row r="201" spans="2:3" s="1" customFormat="1" x14ac:dyDescent="0.45">
      <c r="B201" s="123"/>
      <c r="C201" s="123"/>
    </row>
    <row r="202" spans="2:3" s="1" customFormat="1" x14ac:dyDescent="0.45">
      <c r="B202" s="123"/>
      <c r="C202" s="123"/>
    </row>
    <row r="203" spans="2:3" s="1" customFormat="1" x14ac:dyDescent="0.45">
      <c r="B203" s="123"/>
      <c r="C203" s="123"/>
    </row>
    <row r="204" spans="2:3" s="1" customFormat="1" x14ac:dyDescent="0.45">
      <c r="B204" s="123"/>
      <c r="C204" s="123"/>
    </row>
    <row r="205" spans="2:3" s="1" customFormat="1" x14ac:dyDescent="0.45">
      <c r="B205" s="123"/>
      <c r="C205" s="123"/>
    </row>
    <row r="206" spans="2:3" s="1" customFormat="1" x14ac:dyDescent="0.45">
      <c r="B206" s="123"/>
      <c r="C206" s="123"/>
    </row>
    <row r="207" spans="2:3" s="1" customFormat="1" x14ac:dyDescent="0.45">
      <c r="B207" s="123"/>
      <c r="C207" s="123"/>
    </row>
    <row r="208" spans="2:3" s="1" customFormat="1" x14ac:dyDescent="0.45">
      <c r="B208" s="123"/>
      <c r="C208" s="123"/>
    </row>
    <row r="209" spans="2:3" s="1" customFormat="1" x14ac:dyDescent="0.45">
      <c r="B209" s="123"/>
      <c r="C209" s="123"/>
    </row>
    <row r="210" spans="2:3" s="1" customFormat="1" x14ac:dyDescent="0.45">
      <c r="B210" s="123"/>
      <c r="C210" s="123"/>
    </row>
    <row r="211" spans="2:3" s="1" customFormat="1" x14ac:dyDescent="0.45">
      <c r="B211" s="123"/>
      <c r="C211" s="123"/>
    </row>
    <row r="212" spans="2:3" s="1" customFormat="1" x14ac:dyDescent="0.45">
      <c r="B212" s="123"/>
      <c r="C212" s="123"/>
    </row>
    <row r="213" spans="2:3" s="1" customFormat="1" x14ac:dyDescent="0.45">
      <c r="B213" s="123"/>
      <c r="C213" s="123"/>
    </row>
    <row r="214" spans="2:3" s="1" customFormat="1" x14ac:dyDescent="0.45">
      <c r="B214" s="123"/>
      <c r="C214" s="123"/>
    </row>
    <row r="215" spans="2:3" s="1" customFormat="1" x14ac:dyDescent="0.45">
      <c r="B215" s="123"/>
      <c r="C215" s="123"/>
    </row>
    <row r="216" spans="2:3" s="1" customFormat="1" x14ac:dyDescent="0.45">
      <c r="B216" s="123"/>
      <c r="C216" s="123"/>
    </row>
    <row r="217" spans="2:3" s="1" customFormat="1" x14ac:dyDescent="0.45">
      <c r="B217" s="123"/>
      <c r="C217" s="123"/>
    </row>
    <row r="218" spans="2:3" s="1" customFormat="1" x14ac:dyDescent="0.45">
      <c r="B218" s="123"/>
      <c r="C218" s="123"/>
    </row>
    <row r="219" spans="2:3" s="1" customFormat="1" x14ac:dyDescent="0.45">
      <c r="B219" s="123"/>
      <c r="C219" s="123"/>
    </row>
    <row r="220" spans="2:3" s="1" customFormat="1" x14ac:dyDescent="0.45">
      <c r="B220" s="123"/>
      <c r="C220" s="123"/>
    </row>
    <row r="221" spans="2:3" s="1" customFormat="1" x14ac:dyDescent="0.45">
      <c r="B221" s="123"/>
      <c r="C221" s="123"/>
    </row>
    <row r="222" spans="2:3" s="1" customFormat="1" x14ac:dyDescent="0.45">
      <c r="B222" s="123"/>
      <c r="C222" s="123"/>
    </row>
    <row r="223" spans="2:3" s="1" customFormat="1" x14ac:dyDescent="0.45">
      <c r="B223" s="123"/>
      <c r="C223" s="123"/>
    </row>
    <row r="224" spans="2:3" s="1" customFormat="1" x14ac:dyDescent="0.45">
      <c r="B224" s="123"/>
      <c r="C224" s="123"/>
    </row>
    <row r="225" spans="2:3" s="1" customFormat="1" x14ac:dyDescent="0.45">
      <c r="B225" s="123"/>
      <c r="C225" s="123"/>
    </row>
    <row r="226" spans="2:3" s="1" customFormat="1" x14ac:dyDescent="0.45">
      <c r="B226" s="123"/>
      <c r="C226" s="123"/>
    </row>
    <row r="227" spans="2:3" s="1" customFormat="1" x14ac:dyDescent="0.45">
      <c r="B227" s="123"/>
      <c r="C227" s="123"/>
    </row>
    <row r="228" spans="2:3" s="1" customFormat="1" x14ac:dyDescent="0.45">
      <c r="B228" s="123"/>
      <c r="C228" s="123"/>
    </row>
    <row r="229" spans="2:3" s="1" customFormat="1" x14ac:dyDescent="0.45">
      <c r="B229" s="123"/>
      <c r="C229" s="123"/>
    </row>
    <row r="230" spans="2:3" s="1" customFormat="1" x14ac:dyDescent="0.45">
      <c r="B230" s="123"/>
      <c r="C230" s="123"/>
    </row>
    <row r="231" spans="2:3" s="1" customFormat="1" x14ac:dyDescent="0.45">
      <c r="B231" s="123"/>
      <c r="C231" s="123"/>
    </row>
    <row r="232" spans="2:3" s="1" customFormat="1" x14ac:dyDescent="0.45">
      <c r="B232" s="123"/>
      <c r="C232" s="123"/>
    </row>
    <row r="233" spans="2:3" s="1" customFormat="1" x14ac:dyDescent="0.45">
      <c r="B233" s="123"/>
      <c r="C233" s="123"/>
    </row>
    <row r="234" spans="2:3" s="1" customFormat="1" x14ac:dyDescent="0.45">
      <c r="B234" s="123"/>
      <c r="C234" s="123"/>
    </row>
    <row r="235" spans="2:3" s="1" customFormat="1" x14ac:dyDescent="0.45">
      <c r="B235" s="123"/>
      <c r="C235" s="123"/>
    </row>
    <row r="236" spans="2:3" s="1" customFormat="1" x14ac:dyDescent="0.45">
      <c r="B236" s="123"/>
      <c r="C236" s="123"/>
    </row>
    <row r="237" spans="2:3" s="1" customFormat="1" x14ac:dyDescent="0.45">
      <c r="B237" s="123"/>
      <c r="C237" s="123"/>
    </row>
    <row r="238" spans="2:3" s="1" customFormat="1" x14ac:dyDescent="0.45">
      <c r="B238" s="123"/>
      <c r="C238" s="123"/>
    </row>
    <row r="239" spans="2:3" s="1" customFormat="1" x14ac:dyDescent="0.45">
      <c r="B239" s="123"/>
      <c r="C239" s="123"/>
    </row>
    <row r="240" spans="2:3" s="1" customFormat="1" x14ac:dyDescent="0.45">
      <c r="B240" s="123"/>
      <c r="C240" s="123"/>
    </row>
    <row r="241" spans="2:3" s="1" customFormat="1" x14ac:dyDescent="0.45">
      <c r="B241" s="123"/>
      <c r="C241" s="123"/>
    </row>
    <row r="242" spans="2:3" s="1" customFormat="1" x14ac:dyDescent="0.45">
      <c r="B242" s="123"/>
      <c r="C242" s="123"/>
    </row>
    <row r="243" spans="2:3" s="1" customFormat="1" x14ac:dyDescent="0.45">
      <c r="B243" s="123"/>
      <c r="C243" s="123"/>
    </row>
    <row r="244" spans="2:3" s="1" customFormat="1" x14ac:dyDescent="0.45">
      <c r="B244" s="123"/>
      <c r="C244" s="123"/>
    </row>
    <row r="245" spans="2:3" s="1" customFormat="1" x14ac:dyDescent="0.45">
      <c r="B245" s="123"/>
      <c r="C245" s="123"/>
    </row>
    <row r="246" spans="2:3" s="1" customFormat="1" x14ac:dyDescent="0.45">
      <c r="B246" s="123"/>
      <c r="C246" s="123"/>
    </row>
    <row r="247" spans="2:3" s="1" customFormat="1" x14ac:dyDescent="0.45">
      <c r="B247" s="123"/>
      <c r="C247" s="123"/>
    </row>
    <row r="248" spans="2:3" s="1" customFormat="1" x14ac:dyDescent="0.45">
      <c r="B248" s="123"/>
      <c r="C248" s="123"/>
    </row>
    <row r="249" spans="2:3" s="1" customFormat="1" x14ac:dyDescent="0.45">
      <c r="B249" s="123"/>
      <c r="C249" s="123"/>
    </row>
    <row r="250" spans="2:3" s="1" customFormat="1" x14ac:dyDescent="0.45">
      <c r="B250" s="123"/>
      <c r="C250" s="123"/>
    </row>
    <row r="251" spans="2:3" s="1" customFormat="1" x14ac:dyDescent="0.45">
      <c r="B251" s="123"/>
      <c r="C251" s="123"/>
    </row>
    <row r="252" spans="2:3" s="1" customFormat="1" x14ac:dyDescent="0.45">
      <c r="B252" s="123"/>
      <c r="C252" s="123"/>
    </row>
    <row r="253" spans="2:3" s="1" customFormat="1" x14ac:dyDescent="0.45">
      <c r="B253" s="123"/>
      <c r="C253" s="123"/>
    </row>
    <row r="254" spans="2:3" s="1" customFormat="1" x14ac:dyDescent="0.45">
      <c r="B254" s="123"/>
      <c r="C254" s="123"/>
    </row>
    <row r="255" spans="2:3" s="1" customFormat="1" x14ac:dyDescent="0.45">
      <c r="B255" s="123"/>
      <c r="C255" s="123"/>
    </row>
    <row r="256" spans="2:3" s="1" customFormat="1" x14ac:dyDescent="0.45">
      <c r="B256" s="123"/>
      <c r="C256" s="123"/>
    </row>
    <row r="257" spans="2:3" s="1" customFormat="1" x14ac:dyDescent="0.45">
      <c r="B257" s="123"/>
      <c r="C257" s="123"/>
    </row>
    <row r="258" spans="2:3" s="1" customFormat="1" x14ac:dyDescent="0.45">
      <c r="B258" s="123"/>
      <c r="C258" s="123"/>
    </row>
    <row r="259" spans="2:3" s="1" customFormat="1" x14ac:dyDescent="0.45">
      <c r="B259" s="123"/>
      <c r="C259" s="123"/>
    </row>
    <row r="260" spans="2:3" s="1" customFormat="1" x14ac:dyDescent="0.45">
      <c r="B260" s="123"/>
      <c r="C260" s="123"/>
    </row>
    <row r="261" spans="2:3" s="1" customFormat="1" x14ac:dyDescent="0.45">
      <c r="B261" s="123"/>
      <c r="C261" s="123"/>
    </row>
    <row r="262" spans="2:3" s="1" customFormat="1" x14ac:dyDescent="0.45">
      <c r="B262" s="123"/>
      <c r="C262" s="123"/>
    </row>
    <row r="263" spans="2:3" s="1" customFormat="1" x14ac:dyDescent="0.45">
      <c r="B263" s="123"/>
      <c r="C263" s="123"/>
    </row>
    <row r="264" spans="2:3" s="1" customFormat="1" x14ac:dyDescent="0.45">
      <c r="B264" s="123"/>
      <c r="C264" s="123"/>
    </row>
    <row r="265" spans="2:3" s="1" customFormat="1" x14ac:dyDescent="0.45">
      <c r="B265" s="123"/>
      <c r="C265" s="123"/>
    </row>
    <row r="266" spans="2:3" s="1" customFormat="1" x14ac:dyDescent="0.45">
      <c r="B266" s="123"/>
      <c r="C266" s="123"/>
    </row>
    <row r="267" spans="2:3" s="1" customFormat="1" x14ac:dyDescent="0.45">
      <c r="B267" s="123"/>
      <c r="C267" s="123"/>
    </row>
    <row r="268" spans="2:3" s="1" customFormat="1" x14ac:dyDescent="0.45">
      <c r="B268" s="123"/>
      <c r="C268" s="123"/>
    </row>
    <row r="269" spans="2:3" s="1" customFormat="1" x14ac:dyDescent="0.45">
      <c r="B269" s="123"/>
      <c r="C269" s="123"/>
    </row>
    <row r="270" spans="2:3" s="1" customFormat="1" x14ac:dyDescent="0.45">
      <c r="B270" s="123"/>
      <c r="C270" s="123"/>
    </row>
    <row r="271" spans="2:3" s="1" customFormat="1" x14ac:dyDescent="0.45">
      <c r="B271" s="123"/>
      <c r="C271" s="123"/>
    </row>
    <row r="272" spans="2:3" s="1" customFormat="1" x14ac:dyDescent="0.45">
      <c r="B272" s="123"/>
      <c r="C272" s="123"/>
    </row>
    <row r="273" spans="2:3" s="1" customFormat="1" x14ac:dyDescent="0.45">
      <c r="B273" s="123"/>
      <c r="C273" s="123"/>
    </row>
    <row r="274" spans="2:3" s="1" customFormat="1" x14ac:dyDescent="0.45">
      <c r="B274" s="123"/>
      <c r="C274" s="123"/>
    </row>
    <row r="275" spans="2:3" s="1" customFormat="1" x14ac:dyDescent="0.45">
      <c r="B275" s="123"/>
      <c r="C275" s="123"/>
    </row>
    <row r="276" spans="2:3" s="1" customFormat="1" x14ac:dyDescent="0.45">
      <c r="B276" s="123"/>
      <c r="C276" s="123"/>
    </row>
    <row r="277" spans="2:3" s="1" customFormat="1" x14ac:dyDescent="0.45">
      <c r="B277" s="123"/>
      <c r="C277" s="123"/>
    </row>
    <row r="278" spans="2:3" s="1" customFormat="1" x14ac:dyDescent="0.45">
      <c r="B278" s="123"/>
      <c r="C278" s="123"/>
    </row>
    <row r="279" spans="2:3" s="1" customFormat="1" x14ac:dyDescent="0.45">
      <c r="B279" s="123"/>
      <c r="C279" s="123"/>
    </row>
    <row r="280" spans="2:3" s="1" customFormat="1" x14ac:dyDescent="0.45">
      <c r="B280" s="123"/>
      <c r="C280" s="123"/>
    </row>
    <row r="281" spans="2:3" s="1" customFormat="1" x14ac:dyDescent="0.45">
      <c r="B281" s="123"/>
      <c r="C281" s="123"/>
    </row>
    <row r="282" spans="2:3" s="1" customFormat="1" x14ac:dyDescent="0.45">
      <c r="B282" s="123"/>
      <c r="C282" s="123"/>
    </row>
    <row r="283" spans="2:3" s="1" customFormat="1" x14ac:dyDescent="0.45">
      <c r="B283" s="123"/>
      <c r="C283" s="123"/>
    </row>
    <row r="284" spans="2:3" s="1" customFormat="1" x14ac:dyDescent="0.45">
      <c r="B284" s="123"/>
      <c r="C284" s="123"/>
    </row>
    <row r="285" spans="2:3" s="1" customFormat="1" x14ac:dyDescent="0.45">
      <c r="B285" s="123"/>
      <c r="C285" s="123"/>
    </row>
    <row r="286" spans="2:3" s="1" customFormat="1" x14ac:dyDescent="0.45">
      <c r="B286" s="123"/>
      <c r="C286" s="123"/>
    </row>
    <row r="287" spans="2:3" s="1" customFormat="1" x14ac:dyDescent="0.45">
      <c r="B287" s="123"/>
      <c r="C287" s="123"/>
    </row>
    <row r="288" spans="2:3" s="1" customFormat="1" x14ac:dyDescent="0.45">
      <c r="B288" s="123"/>
      <c r="C288" s="123"/>
    </row>
    <row r="289" spans="2:3" s="1" customFormat="1" x14ac:dyDescent="0.45">
      <c r="B289" s="123"/>
      <c r="C289" s="123"/>
    </row>
    <row r="290" spans="2:3" s="1" customFormat="1" x14ac:dyDescent="0.45">
      <c r="B290" s="123"/>
      <c r="C290" s="123"/>
    </row>
    <row r="291" spans="2:3" s="1" customFormat="1" x14ac:dyDescent="0.45">
      <c r="B291" s="123"/>
      <c r="C291" s="123"/>
    </row>
    <row r="292" spans="2:3" s="1" customFormat="1" x14ac:dyDescent="0.45">
      <c r="B292" s="123"/>
      <c r="C292" s="123"/>
    </row>
    <row r="293" spans="2:3" s="1" customFormat="1" x14ac:dyDescent="0.45">
      <c r="B293" s="123"/>
      <c r="C293" s="123"/>
    </row>
    <row r="294" spans="2:3" s="1" customFormat="1" x14ac:dyDescent="0.45">
      <c r="B294" s="123"/>
      <c r="C294" s="123"/>
    </row>
    <row r="295" spans="2:3" s="1" customFormat="1" x14ac:dyDescent="0.45">
      <c r="B295" s="123"/>
      <c r="C295" s="123"/>
    </row>
    <row r="296" spans="2:3" s="1" customFormat="1" x14ac:dyDescent="0.45">
      <c r="B296" s="123"/>
      <c r="C296" s="123"/>
    </row>
    <row r="297" spans="2:3" s="1" customFormat="1" x14ac:dyDescent="0.45">
      <c r="B297" s="123"/>
      <c r="C297" s="123"/>
    </row>
    <row r="298" spans="2:3" s="1" customFormat="1" x14ac:dyDescent="0.45">
      <c r="B298" s="123"/>
      <c r="C298" s="123"/>
    </row>
    <row r="299" spans="2:3" s="1" customFormat="1" x14ac:dyDescent="0.45">
      <c r="B299" s="123"/>
      <c r="C299" s="123"/>
    </row>
    <row r="300" spans="2:3" s="1" customFormat="1" x14ac:dyDescent="0.45">
      <c r="B300" s="123"/>
      <c r="C300" s="123"/>
    </row>
    <row r="301" spans="2:3" s="1" customFormat="1" x14ac:dyDescent="0.45">
      <c r="B301" s="123"/>
      <c r="C301" s="123"/>
    </row>
    <row r="302" spans="2:3" s="1" customFormat="1" x14ac:dyDescent="0.45">
      <c r="B302" s="123"/>
      <c r="C302" s="123"/>
    </row>
    <row r="303" spans="2:3" s="1" customFormat="1" x14ac:dyDescent="0.45">
      <c r="B303" s="123"/>
      <c r="C303" s="123"/>
    </row>
    <row r="304" spans="2:3" s="1" customFormat="1" x14ac:dyDescent="0.45">
      <c r="B304" s="123"/>
      <c r="C304" s="123"/>
    </row>
    <row r="305" spans="2:3" s="1" customFormat="1" x14ac:dyDescent="0.45">
      <c r="B305" s="123"/>
      <c r="C305" s="123"/>
    </row>
    <row r="306" spans="2:3" s="1" customFormat="1" x14ac:dyDescent="0.45">
      <c r="B306" s="123"/>
      <c r="C306" s="123"/>
    </row>
    <row r="307" spans="2:3" s="1" customFormat="1" x14ac:dyDescent="0.45">
      <c r="B307" s="123"/>
      <c r="C307" s="123"/>
    </row>
    <row r="308" spans="2:3" s="1" customFormat="1" x14ac:dyDescent="0.45">
      <c r="B308" s="123"/>
      <c r="C308" s="123"/>
    </row>
    <row r="309" spans="2:3" s="1" customFormat="1" x14ac:dyDescent="0.45">
      <c r="B309" s="123"/>
      <c r="C309" s="123"/>
    </row>
    <row r="310" spans="2:3" s="1" customFormat="1" x14ac:dyDescent="0.45">
      <c r="B310" s="123"/>
      <c r="C310" s="123"/>
    </row>
    <row r="311" spans="2:3" s="1" customFormat="1" x14ac:dyDescent="0.45">
      <c r="B311" s="123"/>
      <c r="C311" s="123"/>
    </row>
    <row r="312" spans="2:3" s="1" customFormat="1" x14ac:dyDescent="0.45">
      <c r="B312" s="123"/>
      <c r="C312" s="123"/>
    </row>
    <row r="313" spans="2:3" s="1" customFormat="1" x14ac:dyDescent="0.45">
      <c r="B313" s="123"/>
      <c r="C313" s="123"/>
    </row>
    <row r="314" spans="2:3" s="1" customFormat="1" x14ac:dyDescent="0.45">
      <c r="B314" s="123"/>
      <c r="C314" s="123"/>
    </row>
    <row r="315" spans="2:3" s="1" customFormat="1" x14ac:dyDescent="0.45">
      <c r="B315" s="123"/>
      <c r="C315" s="123"/>
    </row>
    <row r="316" spans="2:3" s="1" customFormat="1" x14ac:dyDescent="0.45">
      <c r="B316" s="123"/>
      <c r="C316" s="123"/>
    </row>
    <row r="317" spans="2:3" s="1" customFormat="1" x14ac:dyDescent="0.45">
      <c r="B317" s="123"/>
      <c r="C317" s="123"/>
    </row>
    <row r="318" spans="2:3" s="1" customFormat="1" x14ac:dyDescent="0.45">
      <c r="B318" s="123"/>
      <c r="C318" s="123"/>
    </row>
    <row r="319" spans="2:3" s="1" customFormat="1" x14ac:dyDescent="0.45">
      <c r="B319" s="123"/>
      <c r="C319" s="123"/>
    </row>
    <row r="320" spans="2:3" s="1" customFormat="1" x14ac:dyDescent="0.45">
      <c r="B320" s="123"/>
      <c r="C320" s="123"/>
    </row>
    <row r="321" spans="2:3" s="1" customFormat="1" x14ac:dyDescent="0.45">
      <c r="B321" s="123"/>
      <c r="C321" s="123"/>
    </row>
    <row r="322" spans="2:3" s="1" customFormat="1" x14ac:dyDescent="0.45">
      <c r="B322" s="123"/>
      <c r="C322" s="123"/>
    </row>
    <row r="323" spans="2:3" s="1" customFormat="1" x14ac:dyDescent="0.45">
      <c r="B323" s="123"/>
      <c r="C323" s="123"/>
    </row>
    <row r="324" spans="2:3" s="1" customFormat="1" x14ac:dyDescent="0.45">
      <c r="B324" s="123"/>
      <c r="C324" s="123"/>
    </row>
    <row r="325" spans="2:3" s="1" customFormat="1" x14ac:dyDescent="0.45">
      <c r="B325" s="123"/>
      <c r="C325" s="123"/>
    </row>
    <row r="326" spans="2:3" s="1" customFormat="1" x14ac:dyDescent="0.45">
      <c r="B326" s="123"/>
      <c r="C326" s="123"/>
    </row>
    <row r="327" spans="2:3" s="1" customFormat="1" x14ac:dyDescent="0.45">
      <c r="B327" s="123"/>
      <c r="C327" s="123"/>
    </row>
    <row r="328" spans="2:3" s="1" customFormat="1" x14ac:dyDescent="0.45">
      <c r="B328" s="123"/>
      <c r="C328" s="123"/>
    </row>
    <row r="329" spans="2:3" s="1" customFormat="1" x14ac:dyDescent="0.45">
      <c r="B329" s="123"/>
      <c r="C329" s="123"/>
    </row>
    <row r="330" spans="2:3" s="1" customFormat="1" x14ac:dyDescent="0.45">
      <c r="B330" s="123"/>
      <c r="C330" s="123"/>
    </row>
    <row r="331" spans="2:3" s="1" customFormat="1" x14ac:dyDescent="0.45">
      <c r="B331" s="123"/>
      <c r="C331" s="123"/>
    </row>
    <row r="332" spans="2:3" s="1" customFormat="1" x14ac:dyDescent="0.45">
      <c r="B332" s="123"/>
      <c r="C332" s="123"/>
    </row>
    <row r="333" spans="2:3" s="1" customFormat="1" x14ac:dyDescent="0.45">
      <c r="B333" s="123"/>
      <c r="C333" s="123"/>
    </row>
  </sheetData>
  <conditionalFormatting sqref="D5:D116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E116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116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:F116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:G116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:H116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5:I116 I5:I113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:J11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:K11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:L11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:M11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:N11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:O11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:P11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:Q11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:R11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:S11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:U1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5402C-4AA3-49E7-98BB-EE89DB196AA4}">
  <dimension ref="A1:O3006"/>
  <sheetViews>
    <sheetView workbookViewId="0">
      <pane xSplit="2" ySplit="6" topLeftCell="C2988" activePane="bottomRight" state="frozen"/>
      <selection pane="topRight" activeCell="C1" sqref="C1"/>
      <selection pane="bottomLeft" activeCell="A7" sqref="A7"/>
      <selection pane="bottomRight" activeCell="F3008" sqref="F3008"/>
    </sheetView>
  </sheetViews>
  <sheetFormatPr baseColWidth="10" defaultColWidth="9.06640625" defaultRowHeight="13.15" x14ac:dyDescent="0.4"/>
  <cols>
    <col min="1" max="1" width="9.06640625" style="96"/>
    <col min="2" max="2" width="13.265625" style="96" customWidth="1"/>
    <col min="3" max="3" width="9.6640625" style="97" bestFit="1" customWidth="1"/>
    <col min="4" max="4" width="11.3984375" style="98" customWidth="1"/>
    <col min="5" max="5" width="9.265625" style="98" bestFit="1" customWidth="1"/>
    <col min="6" max="6" width="14" style="98" customWidth="1"/>
    <col min="7" max="7" width="9.265625" style="98" bestFit="1" customWidth="1"/>
    <col min="8" max="8" width="13.265625" style="96" bestFit="1" customWidth="1"/>
    <col min="9" max="12" width="9.06640625" style="96"/>
    <col min="13" max="13" width="10.59765625" style="96" bestFit="1" customWidth="1"/>
    <col min="14" max="16384" width="9.06640625" style="96"/>
  </cols>
  <sheetData>
    <row r="1" spans="1:15" x14ac:dyDescent="0.4">
      <c r="A1" s="95" t="s">
        <v>3</v>
      </c>
      <c r="C1" s="97" t="s">
        <v>56</v>
      </c>
    </row>
    <row r="2" spans="1:15" x14ac:dyDescent="0.4">
      <c r="A2" s="96" t="s">
        <v>55</v>
      </c>
      <c r="C2" s="97" t="s">
        <v>57</v>
      </c>
    </row>
    <row r="3" spans="1:15" x14ac:dyDescent="0.4">
      <c r="C3" s="97" t="s">
        <v>58</v>
      </c>
    </row>
    <row r="4" spans="1:15" x14ac:dyDescent="0.4">
      <c r="C4" s="99" t="s">
        <v>59</v>
      </c>
      <c r="D4" s="100" t="s">
        <v>60</v>
      </c>
      <c r="O4" s="96" t="s">
        <v>4</v>
      </c>
    </row>
    <row r="5" spans="1:15" x14ac:dyDescent="0.4">
      <c r="D5" s="100" t="s">
        <v>61</v>
      </c>
    </row>
    <row r="6" spans="1:15" s="101" customFormat="1" x14ac:dyDescent="0.4">
      <c r="C6" s="4" t="s">
        <v>0</v>
      </c>
      <c r="D6" s="102" t="s">
        <v>54</v>
      </c>
      <c r="E6" s="102" t="s">
        <v>62</v>
      </c>
      <c r="F6" s="102" t="s">
        <v>63</v>
      </c>
      <c r="G6" s="102" t="s">
        <v>64</v>
      </c>
    </row>
    <row r="7" spans="1:15" x14ac:dyDescent="0.4">
      <c r="C7" s="90">
        <v>24479</v>
      </c>
      <c r="D7" s="103">
        <v>208000</v>
      </c>
      <c r="E7" s="103"/>
      <c r="F7" s="103">
        <v>1134000</v>
      </c>
      <c r="G7" s="103"/>
    </row>
    <row r="8" spans="1:15" x14ac:dyDescent="0.4">
      <c r="C8" s="90">
        <v>24486</v>
      </c>
      <c r="D8" s="103">
        <v>207000</v>
      </c>
      <c r="E8" s="104">
        <f>D8-D7</f>
        <v>-1000</v>
      </c>
      <c r="F8" s="103">
        <v>1119000</v>
      </c>
      <c r="G8" s="104">
        <f>F8-F7</f>
        <v>-15000</v>
      </c>
    </row>
    <row r="9" spans="1:15" x14ac:dyDescent="0.4">
      <c r="C9" s="90">
        <v>24493</v>
      </c>
      <c r="D9" s="103">
        <v>217000</v>
      </c>
      <c r="E9" s="104">
        <f>D9-D8</f>
        <v>10000</v>
      </c>
      <c r="F9" s="103">
        <v>1119000</v>
      </c>
      <c r="G9" s="104">
        <f>F9-F8</f>
        <v>0</v>
      </c>
    </row>
    <row r="10" spans="1:15" x14ac:dyDescent="0.4">
      <c r="C10" s="90">
        <v>24500</v>
      </c>
      <c r="D10" s="103">
        <v>204000</v>
      </c>
      <c r="E10" s="104">
        <f t="shared" ref="E10:E73" si="0">D10-D9</f>
        <v>-13000</v>
      </c>
      <c r="F10" s="103">
        <v>1103000</v>
      </c>
      <c r="G10" s="104">
        <f t="shared" ref="G10:G73" si="1">F10-F9</f>
        <v>-16000</v>
      </c>
    </row>
    <row r="11" spans="1:15" x14ac:dyDescent="0.4">
      <c r="C11" s="90">
        <v>24507</v>
      </c>
      <c r="D11" s="103">
        <v>216000</v>
      </c>
      <c r="E11" s="104">
        <f t="shared" si="0"/>
        <v>12000</v>
      </c>
      <c r="F11" s="103">
        <v>1131000</v>
      </c>
      <c r="G11" s="104">
        <f t="shared" si="1"/>
        <v>28000</v>
      </c>
    </row>
    <row r="12" spans="1:15" x14ac:dyDescent="0.4">
      <c r="C12" s="90">
        <v>24514</v>
      </c>
      <c r="D12" s="103">
        <v>229000</v>
      </c>
      <c r="E12" s="104">
        <f t="shared" si="0"/>
        <v>13000</v>
      </c>
      <c r="F12" s="103">
        <v>1153000</v>
      </c>
      <c r="G12" s="104">
        <f t="shared" si="1"/>
        <v>22000</v>
      </c>
    </row>
    <row r="13" spans="1:15" x14ac:dyDescent="0.4">
      <c r="C13" s="90">
        <v>24521</v>
      </c>
      <c r="D13" s="103">
        <v>229000</v>
      </c>
      <c r="E13" s="104">
        <f t="shared" si="0"/>
        <v>0</v>
      </c>
      <c r="F13" s="103">
        <v>1167000</v>
      </c>
      <c r="G13" s="104">
        <f t="shared" si="1"/>
        <v>14000</v>
      </c>
    </row>
    <row r="14" spans="1:15" x14ac:dyDescent="0.4">
      <c r="C14" s="90">
        <v>24528</v>
      </c>
      <c r="D14" s="103">
        <v>242000</v>
      </c>
      <c r="E14" s="104">
        <f t="shared" si="0"/>
        <v>13000</v>
      </c>
      <c r="F14" s="103">
        <v>1199000</v>
      </c>
      <c r="G14" s="104">
        <f t="shared" si="1"/>
        <v>32000</v>
      </c>
    </row>
    <row r="15" spans="1:15" x14ac:dyDescent="0.4">
      <c r="C15" s="90">
        <v>24535</v>
      </c>
      <c r="D15" s="103">
        <v>310000</v>
      </c>
      <c r="E15" s="104">
        <f t="shared" si="0"/>
        <v>68000</v>
      </c>
      <c r="F15" s="103">
        <v>1235000</v>
      </c>
      <c r="G15" s="104">
        <f t="shared" si="1"/>
        <v>36000</v>
      </c>
    </row>
    <row r="16" spans="1:15" x14ac:dyDescent="0.4">
      <c r="C16" s="90">
        <v>24542</v>
      </c>
      <c r="D16" s="103">
        <v>241000</v>
      </c>
      <c r="E16" s="104">
        <f t="shared" si="0"/>
        <v>-69000</v>
      </c>
      <c r="F16" s="103">
        <v>1234000</v>
      </c>
      <c r="G16" s="104">
        <f t="shared" si="1"/>
        <v>-1000</v>
      </c>
    </row>
    <row r="17" spans="3:7" x14ac:dyDescent="0.4">
      <c r="C17" s="90">
        <v>24549</v>
      </c>
      <c r="D17" s="103">
        <v>245000</v>
      </c>
      <c r="E17" s="104">
        <f t="shared" si="0"/>
        <v>4000</v>
      </c>
      <c r="F17" s="103">
        <v>1236000</v>
      </c>
      <c r="G17" s="104">
        <f t="shared" si="1"/>
        <v>2000</v>
      </c>
    </row>
    <row r="18" spans="3:7" x14ac:dyDescent="0.4">
      <c r="C18" s="90">
        <v>24556</v>
      </c>
      <c r="D18" s="103">
        <v>247000</v>
      </c>
      <c r="E18" s="104">
        <f t="shared" si="0"/>
        <v>2000</v>
      </c>
      <c r="F18" s="103">
        <v>1268000</v>
      </c>
      <c r="G18" s="104">
        <f t="shared" si="1"/>
        <v>32000</v>
      </c>
    </row>
    <row r="19" spans="3:7" x14ac:dyDescent="0.4">
      <c r="C19" s="90">
        <v>24563</v>
      </c>
      <c r="D19" s="103">
        <v>259000</v>
      </c>
      <c r="E19" s="104">
        <f t="shared" si="0"/>
        <v>12000</v>
      </c>
      <c r="F19" s="103">
        <v>1291000</v>
      </c>
      <c r="G19" s="104">
        <f t="shared" si="1"/>
        <v>23000</v>
      </c>
    </row>
    <row r="20" spans="3:7" x14ac:dyDescent="0.4">
      <c r="C20" s="90">
        <v>24570</v>
      </c>
      <c r="D20" s="103">
        <v>257000</v>
      </c>
      <c r="E20" s="104">
        <f t="shared" si="0"/>
        <v>-2000</v>
      </c>
      <c r="F20" s="103">
        <v>1273000</v>
      </c>
      <c r="G20" s="104">
        <f t="shared" si="1"/>
        <v>-18000</v>
      </c>
    </row>
    <row r="21" spans="3:7" x14ac:dyDescent="0.4">
      <c r="C21" s="90">
        <v>24577</v>
      </c>
      <c r="D21" s="103">
        <v>299000</v>
      </c>
      <c r="E21" s="104">
        <f t="shared" si="0"/>
        <v>42000</v>
      </c>
      <c r="F21" s="103">
        <v>1278000</v>
      </c>
      <c r="G21" s="104">
        <f t="shared" si="1"/>
        <v>5000</v>
      </c>
    </row>
    <row r="22" spans="3:7" x14ac:dyDescent="0.4">
      <c r="C22" s="90">
        <v>24584</v>
      </c>
      <c r="D22" s="103">
        <v>245000</v>
      </c>
      <c r="E22" s="104">
        <f t="shared" si="0"/>
        <v>-54000</v>
      </c>
      <c r="F22" s="103">
        <v>1277000</v>
      </c>
      <c r="G22" s="104">
        <f t="shared" si="1"/>
        <v>-1000</v>
      </c>
    </row>
    <row r="23" spans="3:7" x14ac:dyDescent="0.4">
      <c r="C23" s="90">
        <v>24591</v>
      </c>
      <c r="D23" s="103">
        <v>255000</v>
      </c>
      <c r="E23" s="104">
        <f t="shared" si="0"/>
        <v>10000</v>
      </c>
      <c r="F23" s="103">
        <v>1286000</v>
      </c>
      <c r="G23" s="104">
        <f t="shared" si="1"/>
        <v>9000</v>
      </c>
    </row>
    <row r="24" spans="3:7" x14ac:dyDescent="0.4">
      <c r="C24" s="90">
        <v>24598</v>
      </c>
      <c r="D24" s="103">
        <v>254000</v>
      </c>
      <c r="E24" s="104">
        <f t="shared" si="0"/>
        <v>-1000</v>
      </c>
      <c r="F24" s="103">
        <v>1308000</v>
      </c>
      <c r="G24" s="104">
        <f t="shared" si="1"/>
        <v>22000</v>
      </c>
    </row>
    <row r="25" spans="3:7" x14ac:dyDescent="0.4">
      <c r="C25" s="90">
        <v>24605</v>
      </c>
      <c r="D25" s="103">
        <v>231000</v>
      </c>
      <c r="E25" s="104">
        <f t="shared" si="0"/>
        <v>-23000</v>
      </c>
      <c r="F25" s="103">
        <v>1284000</v>
      </c>
      <c r="G25" s="104">
        <f t="shared" si="1"/>
        <v>-24000</v>
      </c>
    </row>
    <row r="26" spans="3:7" x14ac:dyDescent="0.4">
      <c r="C26" s="90">
        <v>24612</v>
      </c>
      <c r="D26" s="103">
        <v>230000</v>
      </c>
      <c r="E26" s="104">
        <f t="shared" si="0"/>
        <v>-1000</v>
      </c>
      <c r="F26" s="103">
        <v>1265000</v>
      </c>
      <c r="G26" s="104">
        <f t="shared" si="1"/>
        <v>-19000</v>
      </c>
    </row>
    <row r="27" spans="3:7" x14ac:dyDescent="0.4">
      <c r="C27" s="90">
        <v>24619</v>
      </c>
      <c r="D27" s="103">
        <v>228000</v>
      </c>
      <c r="E27" s="104">
        <f t="shared" si="0"/>
        <v>-2000</v>
      </c>
      <c r="F27" s="103">
        <v>1253000</v>
      </c>
      <c r="G27" s="104">
        <f t="shared" si="1"/>
        <v>-12000</v>
      </c>
    </row>
    <row r="28" spans="3:7" x14ac:dyDescent="0.4">
      <c r="C28" s="90">
        <v>24626</v>
      </c>
      <c r="D28" s="103">
        <v>248000</v>
      </c>
      <c r="E28" s="104">
        <f t="shared" si="0"/>
        <v>20000</v>
      </c>
      <c r="F28" s="103">
        <v>1265000</v>
      </c>
      <c r="G28" s="104">
        <f t="shared" si="1"/>
        <v>12000</v>
      </c>
    </row>
    <row r="29" spans="3:7" x14ac:dyDescent="0.4">
      <c r="C29" s="90">
        <v>24633</v>
      </c>
      <c r="D29" s="103">
        <v>238000</v>
      </c>
      <c r="E29" s="104">
        <f t="shared" si="0"/>
        <v>-10000</v>
      </c>
      <c r="F29" s="103">
        <v>1251000</v>
      </c>
      <c r="G29" s="104">
        <f t="shared" si="1"/>
        <v>-14000</v>
      </c>
    </row>
    <row r="30" spans="3:7" x14ac:dyDescent="0.4">
      <c r="C30" s="90">
        <v>24640</v>
      </c>
      <c r="D30" s="103">
        <v>224000</v>
      </c>
      <c r="E30" s="104">
        <f t="shared" si="0"/>
        <v>-14000</v>
      </c>
      <c r="F30" s="103">
        <v>1248000</v>
      </c>
      <c r="G30" s="104">
        <f t="shared" si="1"/>
        <v>-3000</v>
      </c>
    </row>
    <row r="31" spans="3:7" x14ac:dyDescent="0.4">
      <c r="C31" s="90">
        <v>24647</v>
      </c>
      <c r="D31" s="103">
        <v>218000</v>
      </c>
      <c r="E31" s="104">
        <f t="shared" si="0"/>
        <v>-6000</v>
      </c>
      <c r="F31" s="103">
        <v>1220000</v>
      </c>
      <c r="G31" s="104">
        <f t="shared" si="1"/>
        <v>-28000</v>
      </c>
    </row>
    <row r="32" spans="3:7" x14ac:dyDescent="0.4">
      <c r="C32" s="90">
        <v>24654</v>
      </c>
      <c r="D32" s="103">
        <v>209000</v>
      </c>
      <c r="E32" s="104">
        <f t="shared" si="0"/>
        <v>-9000</v>
      </c>
      <c r="F32" s="103">
        <v>1193000</v>
      </c>
      <c r="G32" s="104">
        <f t="shared" si="1"/>
        <v>-27000</v>
      </c>
    </row>
    <row r="33" spans="3:7" x14ac:dyDescent="0.4">
      <c r="C33" s="90">
        <v>24661</v>
      </c>
      <c r="D33" s="103">
        <v>240000</v>
      </c>
      <c r="E33" s="104">
        <f t="shared" si="0"/>
        <v>31000</v>
      </c>
      <c r="F33" s="103">
        <v>1248000</v>
      </c>
      <c r="G33" s="104">
        <f t="shared" si="1"/>
        <v>55000</v>
      </c>
    </row>
    <row r="34" spans="3:7" x14ac:dyDescent="0.4">
      <c r="C34" s="90">
        <v>24668</v>
      </c>
      <c r="D34" s="103">
        <v>241000</v>
      </c>
      <c r="E34" s="104">
        <f t="shared" si="0"/>
        <v>1000</v>
      </c>
      <c r="F34" s="103">
        <v>1258000</v>
      </c>
      <c r="G34" s="104">
        <f t="shared" si="1"/>
        <v>10000</v>
      </c>
    </row>
    <row r="35" spans="3:7" x14ac:dyDescent="0.4">
      <c r="C35" s="90">
        <v>24675</v>
      </c>
      <c r="D35" s="103">
        <v>240000</v>
      </c>
      <c r="E35" s="104">
        <f t="shared" si="0"/>
        <v>-1000</v>
      </c>
      <c r="F35" s="103">
        <v>1252000</v>
      </c>
      <c r="G35" s="104">
        <f t="shared" si="1"/>
        <v>-6000</v>
      </c>
    </row>
    <row r="36" spans="3:7" x14ac:dyDescent="0.4">
      <c r="C36" s="90">
        <v>24682</v>
      </c>
      <c r="D36" s="103">
        <v>209000</v>
      </c>
      <c r="E36" s="104">
        <f t="shared" si="0"/>
        <v>-31000</v>
      </c>
      <c r="F36" s="103">
        <v>1280000</v>
      </c>
      <c r="G36" s="104">
        <f t="shared" si="1"/>
        <v>28000</v>
      </c>
    </row>
    <row r="37" spans="3:7" x14ac:dyDescent="0.4">
      <c r="C37" s="90">
        <v>24689</v>
      </c>
      <c r="D37" s="103">
        <v>221000</v>
      </c>
      <c r="E37" s="104">
        <f t="shared" si="0"/>
        <v>12000</v>
      </c>
      <c r="F37" s="103">
        <v>1240000</v>
      </c>
      <c r="G37" s="104">
        <f t="shared" si="1"/>
        <v>-40000</v>
      </c>
    </row>
    <row r="38" spans="3:7" x14ac:dyDescent="0.4">
      <c r="C38" s="90">
        <v>24696</v>
      </c>
      <c r="D38" s="103">
        <v>202000</v>
      </c>
      <c r="E38" s="104">
        <f t="shared" si="0"/>
        <v>-19000</v>
      </c>
      <c r="F38" s="103">
        <v>1215000</v>
      </c>
      <c r="G38" s="104">
        <f t="shared" si="1"/>
        <v>-25000</v>
      </c>
    </row>
    <row r="39" spans="3:7" x14ac:dyDescent="0.4">
      <c r="C39" s="90">
        <v>24703</v>
      </c>
      <c r="D39" s="103">
        <v>215000</v>
      </c>
      <c r="E39" s="104">
        <f t="shared" si="0"/>
        <v>13000</v>
      </c>
      <c r="F39" s="103">
        <v>1202000</v>
      </c>
      <c r="G39" s="104">
        <f t="shared" si="1"/>
        <v>-13000</v>
      </c>
    </row>
    <row r="40" spans="3:7" x14ac:dyDescent="0.4">
      <c r="C40" s="90">
        <v>24710</v>
      </c>
      <c r="D40" s="103">
        <v>213000</v>
      </c>
      <c r="E40" s="104">
        <f t="shared" si="0"/>
        <v>-2000</v>
      </c>
      <c r="F40" s="103">
        <v>1180000</v>
      </c>
      <c r="G40" s="104">
        <f t="shared" si="1"/>
        <v>-22000</v>
      </c>
    </row>
    <row r="41" spans="3:7" x14ac:dyDescent="0.4">
      <c r="C41" s="90">
        <v>24717</v>
      </c>
      <c r="D41" s="103">
        <v>218000</v>
      </c>
      <c r="E41" s="104">
        <f t="shared" si="0"/>
        <v>5000</v>
      </c>
      <c r="F41" s="103">
        <v>1204000</v>
      </c>
      <c r="G41" s="104">
        <f t="shared" si="1"/>
        <v>24000</v>
      </c>
    </row>
    <row r="42" spans="3:7" x14ac:dyDescent="0.4">
      <c r="C42" s="90">
        <v>24724</v>
      </c>
      <c r="D42" s="103">
        <v>231000</v>
      </c>
      <c r="E42" s="104">
        <f t="shared" si="0"/>
        <v>13000</v>
      </c>
      <c r="F42" s="103">
        <v>1189000</v>
      </c>
      <c r="G42" s="104">
        <f t="shared" si="1"/>
        <v>-15000</v>
      </c>
    </row>
    <row r="43" spans="3:7" x14ac:dyDescent="0.4">
      <c r="C43" s="90">
        <v>24731</v>
      </c>
      <c r="D43" s="103">
        <v>220000</v>
      </c>
      <c r="E43" s="104">
        <f t="shared" si="0"/>
        <v>-11000</v>
      </c>
      <c r="F43" s="103">
        <v>1179000</v>
      </c>
      <c r="G43" s="104">
        <f t="shared" si="1"/>
        <v>-10000</v>
      </c>
    </row>
    <row r="44" spans="3:7" x14ac:dyDescent="0.4">
      <c r="C44" s="90">
        <v>24738</v>
      </c>
      <c r="D44" s="103">
        <v>209000</v>
      </c>
      <c r="E44" s="104">
        <f t="shared" si="0"/>
        <v>-11000</v>
      </c>
      <c r="F44" s="103">
        <v>1178000</v>
      </c>
      <c r="G44" s="104">
        <f t="shared" si="1"/>
        <v>-1000</v>
      </c>
    </row>
    <row r="45" spans="3:7" x14ac:dyDescent="0.4">
      <c r="C45" s="90">
        <v>24745</v>
      </c>
      <c r="D45" s="103">
        <v>204000</v>
      </c>
      <c r="E45" s="104">
        <f t="shared" si="0"/>
        <v>-5000</v>
      </c>
      <c r="F45" s="103">
        <v>1157000</v>
      </c>
      <c r="G45" s="104">
        <f t="shared" si="1"/>
        <v>-21000</v>
      </c>
    </row>
    <row r="46" spans="3:7" x14ac:dyDescent="0.4">
      <c r="C46" s="90">
        <v>24752</v>
      </c>
      <c r="D46" s="103">
        <v>231000</v>
      </c>
      <c r="E46" s="104">
        <f t="shared" si="0"/>
        <v>27000</v>
      </c>
      <c r="F46" s="103">
        <v>1165000</v>
      </c>
      <c r="G46" s="104">
        <f t="shared" si="1"/>
        <v>8000</v>
      </c>
    </row>
    <row r="47" spans="3:7" x14ac:dyDescent="0.4">
      <c r="C47" s="90">
        <v>24759</v>
      </c>
      <c r="D47" s="103">
        <v>206000</v>
      </c>
      <c r="E47" s="104">
        <f t="shared" si="0"/>
        <v>-25000</v>
      </c>
      <c r="F47" s="103">
        <v>1189000</v>
      </c>
      <c r="G47" s="104">
        <f t="shared" si="1"/>
        <v>24000</v>
      </c>
    </row>
    <row r="48" spans="3:7" x14ac:dyDescent="0.4">
      <c r="C48" s="90">
        <v>24766</v>
      </c>
      <c r="D48" s="103">
        <v>223000</v>
      </c>
      <c r="E48" s="104">
        <f t="shared" si="0"/>
        <v>17000</v>
      </c>
      <c r="F48" s="103">
        <v>1174000</v>
      </c>
      <c r="G48" s="104">
        <f t="shared" si="1"/>
        <v>-15000</v>
      </c>
    </row>
    <row r="49" spans="3:7" x14ac:dyDescent="0.4">
      <c r="C49" s="90">
        <v>24773</v>
      </c>
      <c r="D49" s="103">
        <v>207000</v>
      </c>
      <c r="E49" s="104">
        <f t="shared" si="0"/>
        <v>-16000</v>
      </c>
      <c r="F49" s="103">
        <v>1161000</v>
      </c>
      <c r="G49" s="104">
        <f t="shared" si="1"/>
        <v>-13000</v>
      </c>
    </row>
    <row r="50" spans="3:7" x14ac:dyDescent="0.4">
      <c r="C50" s="90">
        <v>24780</v>
      </c>
      <c r="D50" s="103">
        <v>222000</v>
      </c>
      <c r="E50" s="104">
        <f t="shared" si="0"/>
        <v>15000</v>
      </c>
      <c r="F50" s="103">
        <v>1176000</v>
      </c>
      <c r="G50" s="104">
        <f t="shared" si="1"/>
        <v>15000</v>
      </c>
    </row>
    <row r="51" spans="3:7" x14ac:dyDescent="0.4">
      <c r="C51" s="90">
        <v>24787</v>
      </c>
      <c r="D51" s="103">
        <v>214000</v>
      </c>
      <c r="E51" s="104">
        <f t="shared" si="0"/>
        <v>-8000</v>
      </c>
      <c r="F51" s="103">
        <v>1142000</v>
      </c>
      <c r="G51" s="104">
        <f t="shared" si="1"/>
        <v>-34000</v>
      </c>
    </row>
    <row r="52" spans="3:7" x14ac:dyDescent="0.4">
      <c r="C52" s="90">
        <v>24794</v>
      </c>
      <c r="D52" s="103">
        <v>198000</v>
      </c>
      <c r="E52" s="104">
        <f t="shared" si="0"/>
        <v>-16000</v>
      </c>
      <c r="F52" s="103">
        <v>1133000</v>
      </c>
      <c r="G52" s="104">
        <f t="shared" si="1"/>
        <v>-9000</v>
      </c>
    </row>
    <row r="53" spans="3:7" x14ac:dyDescent="0.4">
      <c r="C53" s="90">
        <v>24801</v>
      </c>
      <c r="D53" s="103">
        <v>191000</v>
      </c>
      <c r="E53" s="104">
        <f t="shared" si="0"/>
        <v>-7000</v>
      </c>
      <c r="F53" s="103">
        <v>1142000</v>
      </c>
      <c r="G53" s="104">
        <f t="shared" si="1"/>
        <v>9000</v>
      </c>
    </row>
    <row r="54" spans="3:7" x14ac:dyDescent="0.4">
      <c r="C54" s="90">
        <v>24808</v>
      </c>
      <c r="D54" s="103">
        <v>196000</v>
      </c>
      <c r="E54" s="104">
        <f t="shared" si="0"/>
        <v>5000</v>
      </c>
      <c r="F54" s="103">
        <v>1150000</v>
      </c>
      <c r="G54" s="104">
        <f t="shared" si="1"/>
        <v>8000</v>
      </c>
    </row>
    <row r="55" spans="3:7" x14ac:dyDescent="0.4">
      <c r="C55" s="90">
        <v>24815</v>
      </c>
      <c r="D55" s="103">
        <v>221000</v>
      </c>
      <c r="E55" s="104">
        <f t="shared" si="0"/>
        <v>25000</v>
      </c>
      <c r="F55" s="103">
        <v>1153000</v>
      </c>
      <c r="G55" s="104">
        <f t="shared" si="1"/>
        <v>3000</v>
      </c>
    </row>
    <row r="56" spans="3:7" x14ac:dyDescent="0.4">
      <c r="C56" s="90">
        <v>24822</v>
      </c>
      <c r="D56" s="103">
        <v>204000</v>
      </c>
      <c r="E56" s="104">
        <f t="shared" si="0"/>
        <v>-17000</v>
      </c>
      <c r="F56" s="103">
        <v>1188000</v>
      </c>
      <c r="G56" s="104">
        <f t="shared" si="1"/>
        <v>35000</v>
      </c>
    </row>
    <row r="57" spans="3:7" x14ac:dyDescent="0.4">
      <c r="C57" s="90">
        <v>24829</v>
      </c>
      <c r="D57" s="103">
        <v>219000</v>
      </c>
      <c r="E57" s="104">
        <f t="shared" si="0"/>
        <v>15000</v>
      </c>
      <c r="F57" s="103">
        <v>1195000</v>
      </c>
      <c r="G57" s="104">
        <f t="shared" si="1"/>
        <v>7000</v>
      </c>
    </row>
    <row r="58" spans="3:7" x14ac:dyDescent="0.4">
      <c r="C58" s="90">
        <v>24836</v>
      </c>
      <c r="D58" s="103">
        <v>216000</v>
      </c>
      <c r="E58" s="104">
        <f t="shared" si="0"/>
        <v>-3000</v>
      </c>
      <c r="F58" s="103">
        <v>1167000</v>
      </c>
      <c r="G58" s="104">
        <f t="shared" si="1"/>
        <v>-28000</v>
      </c>
    </row>
    <row r="59" spans="3:7" x14ac:dyDescent="0.4">
      <c r="C59" s="90">
        <v>24843</v>
      </c>
      <c r="D59" s="103">
        <v>222000</v>
      </c>
      <c r="E59" s="104">
        <f t="shared" si="0"/>
        <v>6000</v>
      </c>
      <c r="F59" s="103">
        <v>1158000</v>
      </c>
      <c r="G59" s="104">
        <f t="shared" si="1"/>
        <v>-9000</v>
      </c>
    </row>
    <row r="60" spans="3:7" x14ac:dyDescent="0.4">
      <c r="C60" s="90">
        <v>24850</v>
      </c>
      <c r="D60" s="103">
        <v>222000</v>
      </c>
      <c r="E60" s="104">
        <f t="shared" si="0"/>
        <v>0</v>
      </c>
      <c r="F60" s="103">
        <v>1187000</v>
      </c>
      <c r="G60" s="104">
        <f t="shared" si="1"/>
        <v>29000</v>
      </c>
    </row>
    <row r="61" spans="3:7" x14ac:dyDescent="0.4">
      <c r="C61" s="90">
        <v>24857</v>
      </c>
      <c r="D61" s="103">
        <v>221000</v>
      </c>
      <c r="E61" s="104">
        <f t="shared" si="0"/>
        <v>-1000</v>
      </c>
      <c r="F61" s="103">
        <v>1191000</v>
      </c>
      <c r="G61" s="104">
        <f t="shared" si="1"/>
        <v>4000</v>
      </c>
    </row>
    <row r="62" spans="3:7" x14ac:dyDescent="0.4">
      <c r="C62" s="90">
        <v>24864</v>
      </c>
      <c r="D62" s="103">
        <v>198000</v>
      </c>
      <c r="E62" s="104">
        <f t="shared" si="0"/>
        <v>-23000</v>
      </c>
      <c r="F62" s="103">
        <v>1157000</v>
      </c>
      <c r="G62" s="104">
        <f t="shared" si="1"/>
        <v>-34000</v>
      </c>
    </row>
    <row r="63" spans="3:7" x14ac:dyDescent="0.4">
      <c r="C63" s="90">
        <v>24871</v>
      </c>
      <c r="D63" s="103">
        <v>244000</v>
      </c>
      <c r="E63" s="104">
        <f t="shared" si="0"/>
        <v>46000</v>
      </c>
      <c r="F63" s="103">
        <v>1173000</v>
      </c>
      <c r="G63" s="104">
        <f t="shared" si="1"/>
        <v>16000</v>
      </c>
    </row>
    <row r="64" spans="3:7" x14ac:dyDescent="0.4">
      <c r="C64" s="90">
        <v>24878</v>
      </c>
      <c r="D64" s="103">
        <v>210000</v>
      </c>
      <c r="E64" s="104">
        <f t="shared" si="0"/>
        <v>-34000</v>
      </c>
      <c r="F64" s="103">
        <v>1175000</v>
      </c>
      <c r="G64" s="104">
        <f t="shared" si="1"/>
        <v>2000</v>
      </c>
    </row>
    <row r="65" spans="3:7" x14ac:dyDescent="0.4">
      <c r="C65" s="90">
        <v>24885</v>
      </c>
      <c r="D65" s="103">
        <v>196000</v>
      </c>
      <c r="E65" s="104">
        <f t="shared" si="0"/>
        <v>-14000</v>
      </c>
      <c r="F65" s="103">
        <v>1143000</v>
      </c>
      <c r="G65" s="104">
        <f t="shared" si="1"/>
        <v>-32000</v>
      </c>
    </row>
    <row r="66" spans="3:7" x14ac:dyDescent="0.4">
      <c r="C66" s="90">
        <v>24892</v>
      </c>
      <c r="D66" s="103">
        <v>193000</v>
      </c>
      <c r="E66" s="104">
        <f t="shared" si="0"/>
        <v>-3000</v>
      </c>
      <c r="F66" s="103">
        <v>1165000</v>
      </c>
      <c r="G66" s="104">
        <f t="shared" si="1"/>
        <v>22000</v>
      </c>
    </row>
    <row r="67" spans="3:7" x14ac:dyDescent="0.4">
      <c r="C67" s="90">
        <v>24899</v>
      </c>
      <c r="D67" s="103">
        <v>190000</v>
      </c>
      <c r="E67" s="104">
        <f t="shared" si="0"/>
        <v>-3000</v>
      </c>
      <c r="F67" s="103">
        <v>1151000</v>
      </c>
      <c r="G67" s="104">
        <f t="shared" si="1"/>
        <v>-14000</v>
      </c>
    </row>
    <row r="68" spans="3:7" x14ac:dyDescent="0.4">
      <c r="C68" s="90">
        <v>24906</v>
      </c>
      <c r="D68" s="103">
        <v>204000</v>
      </c>
      <c r="E68" s="104">
        <f t="shared" si="0"/>
        <v>14000</v>
      </c>
      <c r="F68" s="103">
        <v>1147000</v>
      </c>
      <c r="G68" s="104">
        <f t="shared" si="1"/>
        <v>-4000</v>
      </c>
    </row>
    <row r="69" spans="3:7" x14ac:dyDescent="0.4">
      <c r="C69" s="90">
        <v>24913</v>
      </c>
      <c r="D69" s="103">
        <v>190000</v>
      </c>
      <c r="E69" s="104">
        <f t="shared" si="0"/>
        <v>-14000</v>
      </c>
      <c r="F69" s="103">
        <v>1143000</v>
      </c>
      <c r="G69" s="104">
        <f t="shared" si="1"/>
        <v>-4000</v>
      </c>
    </row>
    <row r="70" spans="3:7" x14ac:dyDescent="0.4">
      <c r="C70" s="90">
        <v>24920</v>
      </c>
      <c r="D70" s="103">
        <v>200000</v>
      </c>
      <c r="E70" s="104">
        <f t="shared" si="0"/>
        <v>10000</v>
      </c>
      <c r="F70" s="103">
        <v>1136000</v>
      </c>
      <c r="G70" s="104">
        <f t="shared" si="1"/>
        <v>-7000</v>
      </c>
    </row>
    <row r="71" spans="3:7" x14ac:dyDescent="0.4">
      <c r="C71" s="90">
        <v>24927</v>
      </c>
      <c r="D71" s="103">
        <v>192000</v>
      </c>
      <c r="E71" s="104">
        <f t="shared" si="0"/>
        <v>-8000</v>
      </c>
      <c r="F71" s="103">
        <v>1119000</v>
      </c>
      <c r="G71" s="104">
        <f t="shared" si="1"/>
        <v>-17000</v>
      </c>
    </row>
    <row r="72" spans="3:7" x14ac:dyDescent="0.4">
      <c r="C72" s="90">
        <v>24934</v>
      </c>
      <c r="D72" s="103">
        <v>191000</v>
      </c>
      <c r="E72" s="104">
        <f t="shared" si="0"/>
        <v>-1000</v>
      </c>
      <c r="F72" s="103">
        <v>1079000</v>
      </c>
      <c r="G72" s="104">
        <f t="shared" si="1"/>
        <v>-40000</v>
      </c>
    </row>
    <row r="73" spans="3:7" x14ac:dyDescent="0.4">
      <c r="C73" s="90">
        <v>24941</v>
      </c>
      <c r="D73" s="103">
        <v>171000</v>
      </c>
      <c r="E73" s="104">
        <f t="shared" si="0"/>
        <v>-20000</v>
      </c>
      <c r="F73" s="103">
        <v>1079000</v>
      </c>
      <c r="G73" s="104">
        <f t="shared" si="1"/>
        <v>0</v>
      </c>
    </row>
    <row r="74" spans="3:7" x14ac:dyDescent="0.4">
      <c r="C74" s="90">
        <v>24948</v>
      </c>
      <c r="D74" s="103">
        <v>183000</v>
      </c>
      <c r="E74" s="104">
        <f t="shared" ref="E74:E137" si="2">D74-D73</f>
        <v>12000</v>
      </c>
      <c r="F74" s="103">
        <v>1059000</v>
      </c>
      <c r="G74" s="104">
        <f t="shared" ref="G74:G137" si="3">F74-F73</f>
        <v>-20000</v>
      </c>
    </row>
    <row r="75" spans="3:7" x14ac:dyDescent="0.4">
      <c r="C75" s="90">
        <v>24955</v>
      </c>
      <c r="D75" s="103">
        <v>251000</v>
      </c>
      <c r="E75" s="104">
        <f t="shared" si="2"/>
        <v>68000</v>
      </c>
      <c r="F75" s="103">
        <v>1087000</v>
      </c>
      <c r="G75" s="104">
        <f t="shared" si="3"/>
        <v>28000</v>
      </c>
    </row>
    <row r="76" spans="3:7" x14ac:dyDescent="0.4">
      <c r="C76" s="90">
        <v>24962</v>
      </c>
      <c r="D76" s="103">
        <v>209000</v>
      </c>
      <c r="E76" s="104">
        <f t="shared" si="2"/>
        <v>-42000</v>
      </c>
      <c r="F76" s="103">
        <v>1079000</v>
      </c>
      <c r="G76" s="104">
        <f t="shared" si="3"/>
        <v>-8000</v>
      </c>
    </row>
    <row r="77" spans="3:7" x14ac:dyDescent="0.4">
      <c r="C77" s="90">
        <v>24969</v>
      </c>
      <c r="D77" s="103">
        <v>194000</v>
      </c>
      <c r="E77" s="104">
        <f t="shared" si="2"/>
        <v>-15000</v>
      </c>
      <c r="F77" s="103">
        <v>1091000</v>
      </c>
      <c r="G77" s="104">
        <f t="shared" si="3"/>
        <v>12000</v>
      </c>
    </row>
    <row r="78" spans="3:7" x14ac:dyDescent="0.4">
      <c r="C78" s="90">
        <v>24976</v>
      </c>
      <c r="D78" s="103">
        <v>199000</v>
      </c>
      <c r="E78" s="104">
        <f t="shared" si="2"/>
        <v>5000</v>
      </c>
      <c r="F78" s="103">
        <v>1071000</v>
      </c>
      <c r="G78" s="104">
        <f t="shared" si="3"/>
        <v>-20000</v>
      </c>
    </row>
    <row r="79" spans="3:7" x14ac:dyDescent="0.4">
      <c r="C79" s="90">
        <v>24983</v>
      </c>
      <c r="D79" s="103">
        <v>194000</v>
      </c>
      <c r="E79" s="104">
        <f t="shared" si="2"/>
        <v>-5000</v>
      </c>
      <c r="F79" s="103">
        <v>1073000</v>
      </c>
      <c r="G79" s="104">
        <f t="shared" si="3"/>
        <v>2000</v>
      </c>
    </row>
    <row r="80" spans="3:7" x14ac:dyDescent="0.4">
      <c r="C80" s="90">
        <v>24990</v>
      </c>
      <c r="D80" s="103">
        <v>199000</v>
      </c>
      <c r="E80" s="104">
        <f t="shared" si="2"/>
        <v>5000</v>
      </c>
      <c r="F80" s="103">
        <v>1063000</v>
      </c>
      <c r="G80" s="104">
        <f t="shared" si="3"/>
        <v>-10000</v>
      </c>
    </row>
    <row r="81" spans="3:7" x14ac:dyDescent="0.4">
      <c r="C81" s="90">
        <v>24997</v>
      </c>
      <c r="D81" s="103">
        <v>192000</v>
      </c>
      <c r="E81" s="104">
        <f t="shared" si="2"/>
        <v>-7000</v>
      </c>
      <c r="F81" s="103">
        <v>1097000</v>
      </c>
      <c r="G81" s="104">
        <f t="shared" si="3"/>
        <v>34000</v>
      </c>
    </row>
    <row r="82" spans="3:7" x14ac:dyDescent="0.4">
      <c r="C82" s="90">
        <v>25004</v>
      </c>
      <c r="D82" s="103">
        <v>194000</v>
      </c>
      <c r="E82" s="104">
        <f t="shared" si="2"/>
        <v>2000</v>
      </c>
      <c r="F82" s="103">
        <v>1071000</v>
      </c>
      <c r="G82" s="104">
        <f t="shared" si="3"/>
        <v>-26000</v>
      </c>
    </row>
    <row r="83" spans="3:7" x14ac:dyDescent="0.4">
      <c r="C83" s="90">
        <v>25011</v>
      </c>
      <c r="D83" s="103">
        <v>189000</v>
      </c>
      <c r="E83" s="104">
        <f t="shared" si="2"/>
        <v>-5000</v>
      </c>
      <c r="F83" s="103">
        <v>1060000</v>
      </c>
      <c r="G83" s="104">
        <f t="shared" si="3"/>
        <v>-11000</v>
      </c>
    </row>
    <row r="84" spans="3:7" x14ac:dyDescent="0.4">
      <c r="C84" s="90">
        <v>25018</v>
      </c>
      <c r="D84" s="103">
        <v>194000</v>
      </c>
      <c r="E84" s="104">
        <f t="shared" si="2"/>
        <v>5000</v>
      </c>
      <c r="F84" s="103">
        <v>1038000</v>
      </c>
      <c r="G84" s="104">
        <f t="shared" si="3"/>
        <v>-22000</v>
      </c>
    </row>
    <row r="85" spans="3:7" x14ac:dyDescent="0.4">
      <c r="C85" s="90">
        <v>25025</v>
      </c>
      <c r="D85" s="103">
        <v>214000</v>
      </c>
      <c r="E85" s="104">
        <f t="shared" si="2"/>
        <v>20000</v>
      </c>
      <c r="F85" s="103">
        <v>1097000</v>
      </c>
      <c r="G85" s="104">
        <f t="shared" si="3"/>
        <v>59000</v>
      </c>
    </row>
    <row r="86" spans="3:7" x14ac:dyDescent="0.4">
      <c r="C86" s="90">
        <v>25032</v>
      </c>
      <c r="D86" s="103">
        <v>186000</v>
      </c>
      <c r="E86" s="104">
        <f t="shared" si="2"/>
        <v>-28000</v>
      </c>
      <c r="F86" s="103">
        <v>1076000</v>
      </c>
      <c r="G86" s="104">
        <f t="shared" si="3"/>
        <v>-21000</v>
      </c>
    </row>
    <row r="87" spans="3:7" x14ac:dyDescent="0.4">
      <c r="C87" s="90">
        <v>25039</v>
      </c>
      <c r="D87" s="103">
        <v>180000</v>
      </c>
      <c r="E87" s="104">
        <f t="shared" si="2"/>
        <v>-6000</v>
      </c>
      <c r="F87" s="103">
        <v>1033000</v>
      </c>
      <c r="G87" s="104">
        <f t="shared" si="3"/>
        <v>-43000</v>
      </c>
    </row>
    <row r="88" spans="3:7" x14ac:dyDescent="0.4">
      <c r="C88" s="90">
        <v>25046</v>
      </c>
      <c r="D88" s="103">
        <v>205000</v>
      </c>
      <c r="E88" s="104">
        <f t="shared" si="2"/>
        <v>25000</v>
      </c>
      <c r="F88" s="103">
        <v>1036000</v>
      </c>
      <c r="G88" s="104">
        <f t="shared" si="3"/>
        <v>3000</v>
      </c>
    </row>
    <row r="89" spans="3:7" x14ac:dyDescent="0.4">
      <c r="C89" s="90">
        <v>25053</v>
      </c>
      <c r="D89" s="103">
        <v>206000</v>
      </c>
      <c r="E89" s="104">
        <f t="shared" si="2"/>
        <v>1000</v>
      </c>
      <c r="F89" s="103">
        <v>1072000</v>
      </c>
      <c r="G89" s="104">
        <f t="shared" si="3"/>
        <v>36000</v>
      </c>
    </row>
    <row r="90" spans="3:7" x14ac:dyDescent="0.4">
      <c r="C90" s="90">
        <v>25060</v>
      </c>
      <c r="D90" s="103">
        <v>218000</v>
      </c>
      <c r="E90" s="104">
        <f t="shared" si="2"/>
        <v>12000</v>
      </c>
      <c r="F90" s="103">
        <v>1088000</v>
      </c>
      <c r="G90" s="104">
        <f t="shared" si="3"/>
        <v>16000</v>
      </c>
    </row>
    <row r="91" spans="3:7" x14ac:dyDescent="0.4">
      <c r="C91" s="90">
        <v>25067</v>
      </c>
      <c r="D91" s="103">
        <v>192000</v>
      </c>
      <c r="E91" s="104">
        <f t="shared" si="2"/>
        <v>-26000</v>
      </c>
      <c r="F91" s="103">
        <v>1107000</v>
      </c>
      <c r="G91" s="104">
        <f t="shared" si="3"/>
        <v>19000</v>
      </c>
    </row>
    <row r="92" spans="3:7" x14ac:dyDescent="0.4">
      <c r="C92" s="90">
        <v>25074</v>
      </c>
      <c r="D92" s="103">
        <v>193000</v>
      </c>
      <c r="E92" s="104">
        <f t="shared" si="2"/>
        <v>1000</v>
      </c>
      <c r="F92" s="103">
        <v>1094000</v>
      </c>
      <c r="G92" s="104">
        <f t="shared" si="3"/>
        <v>-13000</v>
      </c>
    </row>
    <row r="93" spans="3:7" x14ac:dyDescent="0.4">
      <c r="C93" s="90">
        <v>25081</v>
      </c>
      <c r="D93" s="103">
        <v>188000</v>
      </c>
      <c r="E93" s="104">
        <f t="shared" si="2"/>
        <v>-5000</v>
      </c>
      <c r="F93" s="103">
        <v>1064000</v>
      </c>
      <c r="G93" s="104">
        <f t="shared" si="3"/>
        <v>-30000</v>
      </c>
    </row>
    <row r="94" spans="3:7" x14ac:dyDescent="0.4">
      <c r="C94" s="90">
        <v>25088</v>
      </c>
      <c r="D94" s="103">
        <v>189000</v>
      </c>
      <c r="E94" s="104">
        <f t="shared" si="2"/>
        <v>1000</v>
      </c>
      <c r="F94" s="103">
        <v>1067000</v>
      </c>
      <c r="G94" s="104">
        <f t="shared" si="3"/>
        <v>3000</v>
      </c>
    </row>
    <row r="95" spans="3:7" x14ac:dyDescent="0.4">
      <c r="C95" s="90">
        <v>25095</v>
      </c>
      <c r="D95" s="103">
        <v>195000</v>
      </c>
      <c r="E95" s="104">
        <f t="shared" si="2"/>
        <v>6000</v>
      </c>
      <c r="F95" s="103">
        <v>1044000</v>
      </c>
      <c r="G95" s="104">
        <f t="shared" si="3"/>
        <v>-23000</v>
      </c>
    </row>
    <row r="96" spans="3:7" x14ac:dyDescent="0.4">
      <c r="C96" s="90">
        <v>25102</v>
      </c>
      <c r="D96" s="103">
        <v>191000</v>
      </c>
      <c r="E96" s="104">
        <f t="shared" si="2"/>
        <v>-4000</v>
      </c>
      <c r="F96" s="103">
        <v>1047000</v>
      </c>
      <c r="G96" s="104">
        <f t="shared" si="3"/>
        <v>3000</v>
      </c>
    </row>
    <row r="97" spans="3:7" x14ac:dyDescent="0.4">
      <c r="C97" s="90">
        <v>25109</v>
      </c>
      <c r="D97" s="103">
        <v>189000</v>
      </c>
      <c r="E97" s="104">
        <f t="shared" si="2"/>
        <v>-2000</v>
      </c>
      <c r="F97" s="103">
        <v>1048000</v>
      </c>
      <c r="G97" s="104">
        <f t="shared" si="3"/>
        <v>1000</v>
      </c>
    </row>
    <row r="98" spans="3:7" x14ac:dyDescent="0.4">
      <c r="C98" s="90">
        <v>25116</v>
      </c>
      <c r="D98" s="103">
        <v>185000</v>
      </c>
      <c r="E98" s="104">
        <f t="shared" si="2"/>
        <v>-4000</v>
      </c>
      <c r="F98" s="103">
        <v>1060000</v>
      </c>
      <c r="G98" s="104">
        <f t="shared" si="3"/>
        <v>12000</v>
      </c>
    </row>
    <row r="99" spans="3:7" x14ac:dyDescent="0.4">
      <c r="C99" s="90">
        <v>25123</v>
      </c>
      <c r="D99" s="103">
        <v>186000</v>
      </c>
      <c r="E99" s="104">
        <f t="shared" si="2"/>
        <v>1000</v>
      </c>
      <c r="F99" s="103">
        <v>1045000</v>
      </c>
      <c r="G99" s="104">
        <f t="shared" si="3"/>
        <v>-15000</v>
      </c>
    </row>
    <row r="100" spans="3:7" x14ac:dyDescent="0.4">
      <c r="C100" s="90">
        <v>25130</v>
      </c>
      <c r="D100" s="103">
        <v>191000</v>
      </c>
      <c r="E100" s="104">
        <f t="shared" si="2"/>
        <v>5000</v>
      </c>
      <c r="F100" s="103">
        <v>1035000</v>
      </c>
      <c r="G100" s="104">
        <f t="shared" si="3"/>
        <v>-10000</v>
      </c>
    </row>
    <row r="101" spans="3:7" x14ac:dyDescent="0.4">
      <c r="C101" s="90">
        <v>25137</v>
      </c>
      <c r="D101" s="103">
        <v>182000</v>
      </c>
      <c r="E101" s="104">
        <f t="shared" si="2"/>
        <v>-9000</v>
      </c>
      <c r="F101" s="103">
        <v>1033000</v>
      </c>
      <c r="G101" s="104">
        <f t="shared" si="3"/>
        <v>-2000</v>
      </c>
    </row>
    <row r="102" spans="3:7" x14ac:dyDescent="0.4">
      <c r="C102" s="90">
        <v>25144</v>
      </c>
      <c r="D102" s="103">
        <v>181000</v>
      </c>
      <c r="E102" s="104">
        <f t="shared" si="2"/>
        <v>-1000</v>
      </c>
      <c r="F102" s="103">
        <v>1028000</v>
      </c>
      <c r="G102" s="104">
        <f t="shared" si="3"/>
        <v>-5000</v>
      </c>
    </row>
    <row r="103" spans="3:7" x14ac:dyDescent="0.4">
      <c r="C103" s="90">
        <v>25151</v>
      </c>
      <c r="D103" s="103">
        <v>183000</v>
      </c>
      <c r="E103" s="104">
        <f t="shared" si="2"/>
        <v>2000</v>
      </c>
      <c r="F103" s="103">
        <v>1028000</v>
      </c>
      <c r="G103" s="104">
        <f t="shared" si="3"/>
        <v>0</v>
      </c>
    </row>
    <row r="104" spans="3:7" x14ac:dyDescent="0.4">
      <c r="C104" s="90">
        <v>25158</v>
      </c>
      <c r="D104" s="103">
        <v>192000</v>
      </c>
      <c r="E104" s="104">
        <f t="shared" si="2"/>
        <v>9000</v>
      </c>
      <c r="F104" s="103">
        <v>1076000</v>
      </c>
      <c r="G104" s="104">
        <f t="shared" si="3"/>
        <v>48000</v>
      </c>
    </row>
    <row r="105" spans="3:7" x14ac:dyDescent="0.4">
      <c r="C105" s="90">
        <v>25165</v>
      </c>
      <c r="D105" s="103">
        <v>199000</v>
      </c>
      <c r="E105" s="104">
        <f t="shared" si="2"/>
        <v>7000</v>
      </c>
      <c r="F105" s="103">
        <v>1023000</v>
      </c>
      <c r="G105" s="104">
        <f t="shared" si="3"/>
        <v>-53000</v>
      </c>
    </row>
    <row r="106" spans="3:7" x14ac:dyDescent="0.4">
      <c r="C106" s="90">
        <v>25172</v>
      </c>
      <c r="D106" s="103">
        <v>162000</v>
      </c>
      <c r="E106" s="104">
        <f t="shared" si="2"/>
        <v>-37000</v>
      </c>
      <c r="F106" s="103">
        <v>1056000</v>
      </c>
      <c r="G106" s="104">
        <f t="shared" si="3"/>
        <v>33000</v>
      </c>
    </row>
    <row r="107" spans="3:7" x14ac:dyDescent="0.4">
      <c r="C107" s="90">
        <v>25179</v>
      </c>
      <c r="D107" s="103">
        <v>188000</v>
      </c>
      <c r="E107" s="104">
        <f t="shared" si="2"/>
        <v>26000</v>
      </c>
      <c r="F107" s="103">
        <v>1063000</v>
      </c>
      <c r="G107" s="104">
        <f t="shared" si="3"/>
        <v>7000</v>
      </c>
    </row>
    <row r="108" spans="3:7" x14ac:dyDescent="0.4">
      <c r="C108" s="90">
        <v>25186</v>
      </c>
      <c r="D108" s="103">
        <v>195000</v>
      </c>
      <c r="E108" s="104">
        <f t="shared" si="2"/>
        <v>7000</v>
      </c>
      <c r="F108" s="103">
        <v>1061000</v>
      </c>
      <c r="G108" s="104">
        <f t="shared" si="3"/>
        <v>-2000</v>
      </c>
    </row>
    <row r="109" spans="3:7" x14ac:dyDescent="0.4">
      <c r="C109" s="90">
        <v>25193</v>
      </c>
      <c r="D109" s="103">
        <v>192000</v>
      </c>
      <c r="E109" s="104">
        <f t="shared" si="2"/>
        <v>-3000</v>
      </c>
      <c r="F109" s="103">
        <v>1063000</v>
      </c>
      <c r="G109" s="104">
        <f t="shared" si="3"/>
        <v>2000</v>
      </c>
    </row>
    <row r="110" spans="3:7" x14ac:dyDescent="0.4">
      <c r="C110" s="90">
        <v>25200</v>
      </c>
      <c r="D110" s="103">
        <v>223000</v>
      </c>
      <c r="E110" s="104">
        <f t="shared" si="2"/>
        <v>31000</v>
      </c>
      <c r="F110" s="103">
        <v>1116000</v>
      </c>
      <c r="G110" s="104">
        <f t="shared" si="3"/>
        <v>53000</v>
      </c>
    </row>
    <row r="111" spans="3:7" x14ac:dyDescent="0.4">
      <c r="C111" s="90">
        <v>25207</v>
      </c>
      <c r="D111" s="103">
        <v>190000</v>
      </c>
      <c r="E111" s="104">
        <f t="shared" si="2"/>
        <v>-33000</v>
      </c>
      <c r="F111" s="103">
        <v>1118000</v>
      </c>
      <c r="G111" s="104">
        <f t="shared" si="3"/>
        <v>2000</v>
      </c>
    </row>
    <row r="112" spans="3:7" x14ac:dyDescent="0.4">
      <c r="C112" s="90">
        <v>25214</v>
      </c>
      <c r="D112" s="103">
        <v>191000</v>
      </c>
      <c r="E112" s="104">
        <f t="shared" si="2"/>
        <v>1000</v>
      </c>
      <c r="F112" s="103">
        <v>1099000</v>
      </c>
      <c r="G112" s="104">
        <f t="shared" si="3"/>
        <v>-19000</v>
      </c>
    </row>
    <row r="113" spans="3:7" x14ac:dyDescent="0.4">
      <c r="C113" s="90">
        <v>25221</v>
      </c>
      <c r="D113" s="103">
        <v>192000</v>
      </c>
      <c r="E113" s="104">
        <f t="shared" si="2"/>
        <v>1000</v>
      </c>
      <c r="F113" s="103">
        <v>1072000</v>
      </c>
      <c r="G113" s="104">
        <f t="shared" si="3"/>
        <v>-27000</v>
      </c>
    </row>
    <row r="114" spans="3:7" x14ac:dyDescent="0.4">
      <c r="C114" s="90">
        <v>25228</v>
      </c>
      <c r="D114" s="103">
        <v>193000</v>
      </c>
      <c r="E114" s="104">
        <f t="shared" si="2"/>
        <v>1000</v>
      </c>
      <c r="F114" s="103">
        <v>1077000</v>
      </c>
      <c r="G114" s="104">
        <f t="shared" si="3"/>
        <v>5000</v>
      </c>
    </row>
    <row r="115" spans="3:7" x14ac:dyDescent="0.4">
      <c r="C115" s="90">
        <v>25235</v>
      </c>
      <c r="D115" s="103">
        <v>203000</v>
      </c>
      <c r="E115" s="104">
        <f t="shared" si="2"/>
        <v>10000</v>
      </c>
      <c r="F115" s="103">
        <v>1099000</v>
      </c>
      <c r="G115" s="104">
        <f t="shared" si="3"/>
        <v>22000</v>
      </c>
    </row>
    <row r="116" spans="3:7" x14ac:dyDescent="0.4">
      <c r="C116" s="90">
        <v>25242</v>
      </c>
      <c r="D116" s="103">
        <v>197000</v>
      </c>
      <c r="E116" s="104">
        <f t="shared" si="2"/>
        <v>-6000</v>
      </c>
      <c r="F116" s="103">
        <v>1088000</v>
      </c>
      <c r="G116" s="104">
        <f t="shared" si="3"/>
        <v>-11000</v>
      </c>
    </row>
    <row r="117" spans="3:7" x14ac:dyDescent="0.4">
      <c r="C117" s="90">
        <v>25249</v>
      </c>
      <c r="D117" s="103">
        <v>192000</v>
      </c>
      <c r="E117" s="104">
        <f t="shared" si="2"/>
        <v>-5000</v>
      </c>
      <c r="F117" s="103">
        <v>1115000</v>
      </c>
      <c r="G117" s="104">
        <f t="shared" si="3"/>
        <v>27000</v>
      </c>
    </row>
    <row r="118" spans="3:7" x14ac:dyDescent="0.4">
      <c r="C118" s="90">
        <v>25256</v>
      </c>
      <c r="D118" s="103">
        <v>192000</v>
      </c>
      <c r="E118" s="104">
        <f t="shared" si="2"/>
        <v>0</v>
      </c>
      <c r="F118" s="103">
        <v>1092000</v>
      </c>
      <c r="G118" s="104">
        <f t="shared" si="3"/>
        <v>-23000</v>
      </c>
    </row>
    <row r="119" spans="3:7" x14ac:dyDescent="0.4">
      <c r="C119" s="90">
        <v>25263</v>
      </c>
      <c r="D119" s="103">
        <v>201000</v>
      </c>
      <c r="E119" s="104">
        <f t="shared" si="2"/>
        <v>9000</v>
      </c>
      <c r="F119" s="103">
        <v>1098000</v>
      </c>
      <c r="G119" s="104">
        <f t="shared" si="3"/>
        <v>6000</v>
      </c>
    </row>
    <row r="120" spans="3:7" x14ac:dyDescent="0.4">
      <c r="C120" s="90">
        <v>25270</v>
      </c>
      <c r="D120" s="103">
        <v>191000</v>
      </c>
      <c r="E120" s="104">
        <f t="shared" si="2"/>
        <v>-10000</v>
      </c>
      <c r="F120" s="103">
        <v>1099000</v>
      </c>
      <c r="G120" s="104">
        <f t="shared" si="3"/>
        <v>1000</v>
      </c>
    </row>
    <row r="121" spans="3:7" x14ac:dyDescent="0.4">
      <c r="C121" s="90">
        <v>25277</v>
      </c>
      <c r="D121" s="103">
        <v>189000</v>
      </c>
      <c r="E121" s="104">
        <f t="shared" si="2"/>
        <v>-2000</v>
      </c>
      <c r="F121" s="103">
        <v>1080000</v>
      </c>
      <c r="G121" s="104">
        <f t="shared" si="3"/>
        <v>-19000</v>
      </c>
    </row>
    <row r="122" spans="3:7" x14ac:dyDescent="0.4">
      <c r="C122" s="90">
        <v>25284</v>
      </c>
      <c r="D122" s="103">
        <v>181000</v>
      </c>
      <c r="E122" s="104">
        <f t="shared" si="2"/>
        <v>-8000</v>
      </c>
      <c r="F122" s="103">
        <v>1071000</v>
      </c>
      <c r="G122" s="104">
        <f t="shared" si="3"/>
        <v>-9000</v>
      </c>
    </row>
    <row r="123" spans="3:7" x14ac:dyDescent="0.4">
      <c r="C123" s="90">
        <v>25291</v>
      </c>
      <c r="D123" s="103">
        <v>183000</v>
      </c>
      <c r="E123" s="104">
        <f t="shared" si="2"/>
        <v>2000</v>
      </c>
      <c r="F123" s="103">
        <v>1041000</v>
      </c>
      <c r="G123" s="104">
        <f t="shared" si="3"/>
        <v>-30000</v>
      </c>
    </row>
    <row r="124" spans="3:7" x14ac:dyDescent="0.4">
      <c r="C124" s="90">
        <v>25298</v>
      </c>
      <c r="D124" s="103">
        <v>182000</v>
      </c>
      <c r="E124" s="104">
        <f t="shared" si="2"/>
        <v>-1000</v>
      </c>
      <c r="F124" s="103">
        <v>1076000</v>
      </c>
      <c r="G124" s="104">
        <f t="shared" si="3"/>
        <v>35000</v>
      </c>
    </row>
    <row r="125" spans="3:7" x14ac:dyDescent="0.4">
      <c r="C125" s="90">
        <v>25305</v>
      </c>
      <c r="D125" s="103">
        <v>190000</v>
      </c>
      <c r="E125" s="104">
        <f t="shared" si="2"/>
        <v>8000</v>
      </c>
      <c r="F125" s="103">
        <v>1050000</v>
      </c>
      <c r="G125" s="104">
        <f t="shared" si="3"/>
        <v>-26000</v>
      </c>
    </row>
    <row r="126" spans="3:7" x14ac:dyDescent="0.4">
      <c r="C126" s="90">
        <v>25312</v>
      </c>
      <c r="D126" s="103">
        <v>187000</v>
      </c>
      <c r="E126" s="104">
        <f t="shared" si="2"/>
        <v>-3000</v>
      </c>
      <c r="F126" s="103">
        <v>1025000</v>
      </c>
      <c r="G126" s="104">
        <f t="shared" si="3"/>
        <v>-25000</v>
      </c>
    </row>
    <row r="127" spans="3:7" x14ac:dyDescent="0.4">
      <c r="C127" s="90">
        <v>25319</v>
      </c>
      <c r="D127" s="103">
        <v>177000</v>
      </c>
      <c r="E127" s="104">
        <f t="shared" si="2"/>
        <v>-10000</v>
      </c>
      <c r="F127" s="103">
        <v>992000</v>
      </c>
      <c r="G127" s="104">
        <f t="shared" si="3"/>
        <v>-33000</v>
      </c>
    </row>
    <row r="128" spans="3:7" x14ac:dyDescent="0.4">
      <c r="C128" s="90">
        <v>25326</v>
      </c>
      <c r="D128" s="103">
        <v>177000</v>
      </c>
      <c r="E128" s="104">
        <f t="shared" si="2"/>
        <v>0</v>
      </c>
      <c r="F128" s="103">
        <v>1003000</v>
      </c>
      <c r="G128" s="104">
        <f t="shared" si="3"/>
        <v>11000</v>
      </c>
    </row>
    <row r="129" spans="3:7" x14ac:dyDescent="0.4">
      <c r="C129" s="90">
        <v>25333</v>
      </c>
      <c r="D129" s="103">
        <v>183000</v>
      </c>
      <c r="E129" s="104">
        <f t="shared" si="2"/>
        <v>6000</v>
      </c>
      <c r="F129" s="103">
        <v>1018000</v>
      </c>
      <c r="G129" s="104">
        <f t="shared" si="3"/>
        <v>15000</v>
      </c>
    </row>
    <row r="130" spans="3:7" x14ac:dyDescent="0.4">
      <c r="C130" s="90">
        <v>25340</v>
      </c>
      <c r="D130" s="103">
        <v>179000</v>
      </c>
      <c r="E130" s="104">
        <f t="shared" si="2"/>
        <v>-4000</v>
      </c>
      <c r="F130" s="103">
        <v>1007000</v>
      </c>
      <c r="G130" s="104">
        <f t="shared" si="3"/>
        <v>-11000</v>
      </c>
    </row>
    <row r="131" spans="3:7" x14ac:dyDescent="0.4">
      <c r="C131" s="90">
        <v>25347</v>
      </c>
      <c r="D131" s="103">
        <v>180000</v>
      </c>
      <c r="E131" s="104">
        <f t="shared" si="2"/>
        <v>1000</v>
      </c>
      <c r="F131" s="103">
        <v>1006000</v>
      </c>
      <c r="G131" s="104">
        <f t="shared" si="3"/>
        <v>-1000</v>
      </c>
    </row>
    <row r="132" spans="3:7" x14ac:dyDescent="0.4">
      <c r="C132" s="90">
        <v>25354</v>
      </c>
      <c r="D132" s="103">
        <v>187000</v>
      </c>
      <c r="E132" s="104">
        <f t="shared" si="2"/>
        <v>7000</v>
      </c>
      <c r="F132" s="103">
        <v>988000</v>
      </c>
      <c r="G132" s="104">
        <f t="shared" si="3"/>
        <v>-18000</v>
      </c>
    </row>
    <row r="133" spans="3:7" x14ac:dyDescent="0.4">
      <c r="C133" s="90">
        <v>25361</v>
      </c>
      <c r="D133" s="103">
        <v>192000</v>
      </c>
      <c r="E133" s="104">
        <f t="shared" si="2"/>
        <v>5000</v>
      </c>
      <c r="F133" s="103">
        <v>992000</v>
      </c>
      <c r="G133" s="104">
        <f t="shared" si="3"/>
        <v>4000</v>
      </c>
    </row>
    <row r="134" spans="3:7" x14ac:dyDescent="0.4">
      <c r="C134" s="90">
        <v>25368</v>
      </c>
      <c r="D134" s="103">
        <v>182000</v>
      </c>
      <c r="E134" s="104">
        <f t="shared" si="2"/>
        <v>-10000</v>
      </c>
      <c r="F134" s="103">
        <v>1010000</v>
      </c>
      <c r="G134" s="104">
        <f t="shared" si="3"/>
        <v>18000</v>
      </c>
    </row>
    <row r="135" spans="3:7" x14ac:dyDescent="0.4">
      <c r="C135" s="90">
        <v>25375</v>
      </c>
      <c r="D135" s="103">
        <v>191000</v>
      </c>
      <c r="E135" s="104">
        <f t="shared" si="2"/>
        <v>9000</v>
      </c>
      <c r="F135" s="103">
        <v>1012000</v>
      </c>
      <c r="G135" s="104">
        <f t="shared" si="3"/>
        <v>2000</v>
      </c>
    </row>
    <row r="136" spans="3:7" x14ac:dyDescent="0.4">
      <c r="C136" s="90">
        <v>25382</v>
      </c>
      <c r="D136" s="103">
        <v>203000</v>
      </c>
      <c r="E136" s="104">
        <f t="shared" si="2"/>
        <v>12000</v>
      </c>
      <c r="F136" s="103">
        <v>1021000</v>
      </c>
      <c r="G136" s="104">
        <f t="shared" si="3"/>
        <v>9000</v>
      </c>
    </row>
    <row r="137" spans="3:7" x14ac:dyDescent="0.4">
      <c r="C137" s="90">
        <v>25389</v>
      </c>
      <c r="D137" s="103">
        <v>227000</v>
      </c>
      <c r="E137" s="104">
        <f t="shared" si="2"/>
        <v>24000</v>
      </c>
      <c r="F137" s="103">
        <v>1072000</v>
      </c>
      <c r="G137" s="104">
        <f t="shared" si="3"/>
        <v>51000</v>
      </c>
    </row>
    <row r="138" spans="3:7" x14ac:dyDescent="0.4">
      <c r="C138" s="90">
        <v>25396</v>
      </c>
      <c r="D138" s="103">
        <v>210000</v>
      </c>
      <c r="E138" s="104">
        <f t="shared" ref="E138:E201" si="4">D138-D137</f>
        <v>-17000</v>
      </c>
      <c r="F138" s="103">
        <v>1092000</v>
      </c>
      <c r="G138" s="104">
        <f t="shared" ref="G138:G201" si="5">F138-F137</f>
        <v>20000</v>
      </c>
    </row>
    <row r="139" spans="3:7" x14ac:dyDescent="0.4">
      <c r="C139" s="90">
        <v>25403</v>
      </c>
      <c r="D139" s="103">
        <v>206000</v>
      </c>
      <c r="E139" s="104">
        <f t="shared" si="4"/>
        <v>-4000</v>
      </c>
      <c r="F139" s="103">
        <v>1072000</v>
      </c>
      <c r="G139" s="104">
        <f t="shared" si="5"/>
        <v>-20000</v>
      </c>
    </row>
    <row r="140" spans="3:7" x14ac:dyDescent="0.4">
      <c r="C140" s="90">
        <v>25410</v>
      </c>
      <c r="D140" s="103">
        <v>192000</v>
      </c>
      <c r="E140" s="104">
        <f t="shared" si="4"/>
        <v>-14000</v>
      </c>
      <c r="F140" s="103">
        <v>1110000</v>
      </c>
      <c r="G140" s="104">
        <f t="shared" si="5"/>
        <v>38000</v>
      </c>
    </row>
    <row r="141" spans="3:7" x14ac:dyDescent="0.4">
      <c r="C141" s="90">
        <v>25417</v>
      </c>
      <c r="D141" s="103">
        <v>196000</v>
      </c>
      <c r="E141" s="104">
        <f t="shared" si="4"/>
        <v>4000</v>
      </c>
      <c r="F141" s="103">
        <v>1126000</v>
      </c>
      <c r="G141" s="104">
        <f t="shared" si="5"/>
        <v>16000</v>
      </c>
    </row>
    <row r="142" spans="3:7" x14ac:dyDescent="0.4">
      <c r="C142" s="90">
        <v>25424</v>
      </c>
      <c r="D142" s="103">
        <v>203000</v>
      </c>
      <c r="E142" s="104">
        <f t="shared" si="4"/>
        <v>7000</v>
      </c>
      <c r="F142" s="103">
        <v>1093000</v>
      </c>
      <c r="G142" s="104">
        <f t="shared" si="5"/>
        <v>-33000</v>
      </c>
    </row>
    <row r="143" spans="3:7" x14ac:dyDescent="0.4">
      <c r="C143" s="90">
        <v>25431</v>
      </c>
      <c r="D143" s="103">
        <v>199000</v>
      </c>
      <c r="E143" s="104">
        <f t="shared" si="4"/>
        <v>-4000</v>
      </c>
      <c r="F143" s="103">
        <v>1067000</v>
      </c>
      <c r="G143" s="104">
        <f t="shared" si="5"/>
        <v>-26000</v>
      </c>
    </row>
    <row r="144" spans="3:7" x14ac:dyDescent="0.4">
      <c r="C144" s="90">
        <v>25438</v>
      </c>
      <c r="D144" s="103">
        <v>199000</v>
      </c>
      <c r="E144" s="104">
        <f t="shared" si="4"/>
        <v>0</v>
      </c>
      <c r="F144" s="103">
        <v>1060000</v>
      </c>
      <c r="G144" s="104">
        <f t="shared" si="5"/>
        <v>-7000</v>
      </c>
    </row>
    <row r="145" spans="3:7" x14ac:dyDescent="0.4">
      <c r="C145" s="90">
        <v>25445</v>
      </c>
      <c r="D145" s="103">
        <v>195000</v>
      </c>
      <c r="E145" s="104">
        <f t="shared" si="4"/>
        <v>-4000</v>
      </c>
      <c r="F145" s="103">
        <v>1074000</v>
      </c>
      <c r="G145" s="104">
        <f t="shared" si="5"/>
        <v>14000</v>
      </c>
    </row>
    <row r="146" spans="3:7" x14ac:dyDescent="0.4">
      <c r="C146" s="90">
        <v>25452</v>
      </c>
      <c r="D146" s="103">
        <v>182000</v>
      </c>
      <c r="E146" s="104">
        <f t="shared" si="4"/>
        <v>-13000</v>
      </c>
      <c r="F146" s="103">
        <v>1111000</v>
      </c>
      <c r="G146" s="104">
        <f t="shared" si="5"/>
        <v>37000</v>
      </c>
    </row>
    <row r="147" spans="3:7" x14ac:dyDescent="0.4">
      <c r="C147" s="90">
        <v>25459</v>
      </c>
      <c r="D147" s="103">
        <v>209000</v>
      </c>
      <c r="E147" s="104">
        <f t="shared" si="4"/>
        <v>27000</v>
      </c>
      <c r="F147" s="103">
        <v>1082000</v>
      </c>
      <c r="G147" s="104">
        <f t="shared" si="5"/>
        <v>-29000</v>
      </c>
    </row>
    <row r="148" spans="3:7" x14ac:dyDescent="0.4">
      <c r="C148" s="90">
        <v>25466</v>
      </c>
      <c r="D148" s="103">
        <v>195000</v>
      </c>
      <c r="E148" s="104">
        <f t="shared" si="4"/>
        <v>-14000</v>
      </c>
      <c r="F148" s="103">
        <v>1083000</v>
      </c>
      <c r="G148" s="104">
        <f t="shared" si="5"/>
        <v>1000</v>
      </c>
    </row>
    <row r="149" spans="3:7" x14ac:dyDescent="0.4">
      <c r="C149" s="90">
        <v>25473</v>
      </c>
      <c r="D149" s="103">
        <v>193000</v>
      </c>
      <c r="E149" s="104">
        <f t="shared" si="4"/>
        <v>-2000</v>
      </c>
      <c r="F149" s="103">
        <v>1086000</v>
      </c>
      <c r="G149" s="104">
        <f t="shared" si="5"/>
        <v>3000</v>
      </c>
    </row>
    <row r="150" spans="3:7" x14ac:dyDescent="0.4">
      <c r="C150" s="90">
        <v>25480</v>
      </c>
      <c r="D150" s="103">
        <v>193000</v>
      </c>
      <c r="E150" s="104">
        <f t="shared" si="4"/>
        <v>0</v>
      </c>
      <c r="F150" s="103">
        <v>1103000</v>
      </c>
      <c r="G150" s="104">
        <f t="shared" si="5"/>
        <v>17000</v>
      </c>
    </row>
    <row r="151" spans="3:7" x14ac:dyDescent="0.4">
      <c r="C151" s="90">
        <v>25487</v>
      </c>
      <c r="D151" s="103">
        <v>200000</v>
      </c>
      <c r="E151" s="104">
        <f t="shared" si="4"/>
        <v>7000</v>
      </c>
      <c r="F151" s="103">
        <v>1100000</v>
      </c>
      <c r="G151" s="104">
        <f t="shared" si="5"/>
        <v>-3000</v>
      </c>
    </row>
    <row r="152" spans="3:7" x14ac:dyDescent="0.4">
      <c r="C152" s="90">
        <v>25494</v>
      </c>
      <c r="D152" s="103">
        <v>199000</v>
      </c>
      <c r="E152" s="104">
        <f t="shared" si="4"/>
        <v>-1000</v>
      </c>
      <c r="F152" s="103">
        <v>1118000</v>
      </c>
      <c r="G152" s="104">
        <f t="shared" si="5"/>
        <v>18000</v>
      </c>
    </row>
    <row r="153" spans="3:7" x14ac:dyDescent="0.4">
      <c r="C153" s="90">
        <v>25501</v>
      </c>
      <c r="D153" s="103">
        <v>205000</v>
      </c>
      <c r="E153" s="104">
        <f t="shared" si="4"/>
        <v>6000</v>
      </c>
      <c r="F153" s="103">
        <v>1136000</v>
      </c>
      <c r="G153" s="104">
        <f t="shared" si="5"/>
        <v>18000</v>
      </c>
    </row>
    <row r="154" spans="3:7" x14ac:dyDescent="0.4">
      <c r="C154" s="90">
        <v>25508</v>
      </c>
      <c r="D154" s="103">
        <v>198000</v>
      </c>
      <c r="E154" s="104">
        <f t="shared" si="4"/>
        <v>-7000</v>
      </c>
      <c r="F154" s="103">
        <v>1143000</v>
      </c>
      <c r="G154" s="104">
        <f t="shared" si="5"/>
        <v>7000</v>
      </c>
    </row>
    <row r="155" spans="3:7" x14ac:dyDescent="0.4">
      <c r="C155" s="90">
        <v>25515</v>
      </c>
      <c r="D155" s="103">
        <v>211000</v>
      </c>
      <c r="E155" s="104">
        <f t="shared" si="4"/>
        <v>13000</v>
      </c>
      <c r="F155" s="103">
        <v>1146000</v>
      </c>
      <c r="G155" s="104">
        <f t="shared" si="5"/>
        <v>3000</v>
      </c>
    </row>
    <row r="156" spans="3:7" x14ac:dyDescent="0.4">
      <c r="C156" s="90">
        <v>25522</v>
      </c>
      <c r="D156" s="103">
        <v>197000</v>
      </c>
      <c r="E156" s="104">
        <f t="shared" si="4"/>
        <v>-14000</v>
      </c>
      <c r="F156" s="103">
        <v>1181000</v>
      </c>
      <c r="G156" s="104">
        <f t="shared" si="5"/>
        <v>35000</v>
      </c>
    </row>
    <row r="157" spans="3:7" x14ac:dyDescent="0.4">
      <c r="C157" s="90">
        <v>25529</v>
      </c>
      <c r="D157" s="103">
        <v>217000</v>
      </c>
      <c r="E157" s="104">
        <f t="shared" si="4"/>
        <v>20000</v>
      </c>
      <c r="F157" s="103">
        <v>1158000</v>
      </c>
      <c r="G157" s="104">
        <f t="shared" si="5"/>
        <v>-23000</v>
      </c>
    </row>
    <row r="158" spans="3:7" x14ac:dyDescent="0.4">
      <c r="C158" s="90">
        <v>25536</v>
      </c>
      <c r="D158" s="103">
        <v>202000</v>
      </c>
      <c r="E158" s="104">
        <f t="shared" si="4"/>
        <v>-15000</v>
      </c>
      <c r="F158" s="103">
        <v>1211000</v>
      </c>
      <c r="G158" s="104">
        <f t="shared" si="5"/>
        <v>53000</v>
      </c>
    </row>
    <row r="159" spans="3:7" x14ac:dyDescent="0.4">
      <c r="C159" s="90">
        <v>25543</v>
      </c>
      <c r="D159" s="103">
        <v>202000</v>
      </c>
      <c r="E159" s="104">
        <f t="shared" si="4"/>
        <v>0</v>
      </c>
      <c r="F159" s="103">
        <v>1226000</v>
      </c>
      <c r="G159" s="104">
        <f t="shared" si="5"/>
        <v>15000</v>
      </c>
    </row>
    <row r="160" spans="3:7" x14ac:dyDescent="0.4">
      <c r="C160" s="90">
        <v>25550</v>
      </c>
      <c r="D160" s="103">
        <v>222000</v>
      </c>
      <c r="E160" s="104">
        <f t="shared" si="4"/>
        <v>20000</v>
      </c>
      <c r="F160" s="103">
        <v>1233000</v>
      </c>
      <c r="G160" s="104">
        <f t="shared" si="5"/>
        <v>7000</v>
      </c>
    </row>
    <row r="161" spans="3:7" x14ac:dyDescent="0.4">
      <c r="C161" s="90">
        <v>25557</v>
      </c>
      <c r="D161" s="103">
        <v>232000</v>
      </c>
      <c r="E161" s="104">
        <f t="shared" si="4"/>
        <v>10000</v>
      </c>
      <c r="F161" s="103">
        <v>1252000</v>
      </c>
      <c r="G161" s="104">
        <f t="shared" si="5"/>
        <v>19000</v>
      </c>
    </row>
    <row r="162" spans="3:7" x14ac:dyDescent="0.4">
      <c r="C162" s="90">
        <v>25564</v>
      </c>
      <c r="D162" s="103">
        <v>223000</v>
      </c>
      <c r="E162" s="104">
        <f t="shared" si="4"/>
        <v>-9000</v>
      </c>
      <c r="F162" s="103">
        <v>1304000</v>
      </c>
      <c r="G162" s="104">
        <f t="shared" si="5"/>
        <v>52000</v>
      </c>
    </row>
    <row r="163" spans="3:7" x14ac:dyDescent="0.4">
      <c r="C163" s="90">
        <v>25571</v>
      </c>
      <c r="D163" s="103">
        <v>230000</v>
      </c>
      <c r="E163" s="104">
        <f t="shared" si="4"/>
        <v>7000</v>
      </c>
      <c r="F163" s="103">
        <v>1332000</v>
      </c>
      <c r="G163" s="104">
        <f t="shared" si="5"/>
        <v>28000</v>
      </c>
    </row>
    <row r="164" spans="3:7" x14ac:dyDescent="0.4">
      <c r="C164" s="90">
        <v>25578</v>
      </c>
      <c r="D164" s="103">
        <v>242000</v>
      </c>
      <c r="E164" s="104">
        <f t="shared" si="4"/>
        <v>12000</v>
      </c>
      <c r="F164" s="103">
        <v>1353000</v>
      </c>
      <c r="G164" s="104">
        <f t="shared" si="5"/>
        <v>21000</v>
      </c>
    </row>
    <row r="165" spans="3:7" x14ac:dyDescent="0.4">
      <c r="C165" s="90">
        <v>25585</v>
      </c>
      <c r="D165" s="103">
        <v>268000</v>
      </c>
      <c r="E165" s="104">
        <f t="shared" si="4"/>
        <v>26000</v>
      </c>
      <c r="F165" s="103">
        <v>1371000</v>
      </c>
      <c r="G165" s="104">
        <f t="shared" si="5"/>
        <v>18000</v>
      </c>
    </row>
    <row r="166" spans="3:7" x14ac:dyDescent="0.4">
      <c r="C166" s="90">
        <v>25592</v>
      </c>
      <c r="D166" s="103">
        <v>256000</v>
      </c>
      <c r="E166" s="104">
        <f t="shared" si="4"/>
        <v>-12000</v>
      </c>
      <c r="F166" s="103">
        <v>1388000</v>
      </c>
      <c r="G166" s="104">
        <f t="shared" si="5"/>
        <v>17000</v>
      </c>
    </row>
    <row r="167" spans="3:7" x14ac:dyDescent="0.4">
      <c r="C167" s="90">
        <v>25599</v>
      </c>
      <c r="D167" s="103">
        <v>239000</v>
      </c>
      <c r="E167" s="104">
        <f t="shared" si="4"/>
        <v>-17000</v>
      </c>
      <c r="F167" s="103">
        <v>1385000</v>
      </c>
      <c r="G167" s="104">
        <f t="shared" si="5"/>
        <v>-3000</v>
      </c>
    </row>
    <row r="168" spans="3:7" x14ac:dyDescent="0.4">
      <c r="C168" s="90">
        <v>25606</v>
      </c>
      <c r="D168" s="103">
        <v>256000</v>
      </c>
      <c r="E168" s="104">
        <f t="shared" si="4"/>
        <v>17000</v>
      </c>
      <c r="F168" s="103">
        <v>1397000</v>
      </c>
      <c r="G168" s="104">
        <f t="shared" si="5"/>
        <v>12000</v>
      </c>
    </row>
    <row r="169" spans="3:7" x14ac:dyDescent="0.4">
      <c r="C169" s="90">
        <v>25613</v>
      </c>
      <c r="D169" s="103">
        <v>265000</v>
      </c>
      <c r="E169" s="104">
        <f t="shared" si="4"/>
        <v>9000</v>
      </c>
      <c r="F169" s="103">
        <v>1445000</v>
      </c>
      <c r="G169" s="104">
        <f t="shared" si="5"/>
        <v>48000</v>
      </c>
    </row>
    <row r="170" spans="3:7" x14ac:dyDescent="0.4">
      <c r="C170" s="90">
        <v>25620</v>
      </c>
      <c r="D170" s="103">
        <v>271000</v>
      </c>
      <c r="E170" s="104">
        <f t="shared" si="4"/>
        <v>6000</v>
      </c>
      <c r="F170" s="103">
        <v>1412000</v>
      </c>
      <c r="G170" s="104">
        <f t="shared" si="5"/>
        <v>-33000</v>
      </c>
    </row>
    <row r="171" spans="3:7" x14ac:dyDescent="0.4">
      <c r="C171" s="90">
        <v>25627</v>
      </c>
      <c r="D171" s="103">
        <v>242000</v>
      </c>
      <c r="E171" s="104">
        <f t="shared" si="4"/>
        <v>-29000</v>
      </c>
      <c r="F171" s="103">
        <v>1430000</v>
      </c>
      <c r="G171" s="104">
        <f t="shared" si="5"/>
        <v>18000</v>
      </c>
    </row>
    <row r="172" spans="3:7" x14ac:dyDescent="0.4">
      <c r="C172" s="90">
        <v>25634</v>
      </c>
      <c r="D172" s="103">
        <v>262000</v>
      </c>
      <c r="E172" s="104">
        <f t="shared" si="4"/>
        <v>20000</v>
      </c>
      <c r="F172" s="103">
        <v>1443000</v>
      </c>
      <c r="G172" s="104">
        <f t="shared" si="5"/>
        <v>13000</v>
      </c>
    </row>
    <row r="173" spans="3:7" x14ac:dyDescent="0.4">
      <c r="C173" s="90">
        <v>25641</v>
      </c>
      <c r="D173" s="103">
        <v>271000</v>
      </c>
      <c r="E173" s="104">
        <f t="shared" si="4"/>
        <v>9000</v>
      </c>
      <c r="F173" s="103">
        <v>1456000</v>
      </c>
      <c r="G173" s="104">
        <f t="shared" si="5"/>
        <v>13000</v>
      </c>
    </row>
    <row r="174" spans="3:7" x14ac:dyDescent="0.4">
      <c r="C174" s="90">
        <v>25648</v>
      </c>
      <c r="D174" s="103">
        <v>264000</v>
      </c>
      <c r="E174" s="104">
        <f t="shared" si="4"/>
        <v>-7000</v>
      </c>
      <c r="F174" s="103">
        <v>1498000</v>
      </c>
      <c r="G174" s="104">
        <f t="shared" si="5"/>
        <v>42000</v>
      </c>
    </row>
    <row r="175" spans="3:7" x14ac:dyDescent="0.4">
      <c r="C175" s="90">
        <v>25655</v>
      </c>
      <c r="D175" s="103">
        <v>276000</v>
      </c>
      <c r="E175" s="104">
        <f t="shared" si="4"/>
        <v>12000</v>
      </c>
      <c r="F175" s="103">
        <v>1537000</v>
      </c>
      <c r="G175" s="104">
        <f t="shared" si="5"/>
        <v>39000</v>
      </c>
    </row>
    <row r="176" spans="3:7" x14ac:dyDescent="0.4">
      <c r="C176" s="90">
        <v>25662</v>
      </c>
      <c r="D176" s="103">
        <v>273000</v>
      </c>
      <c r="E176" s="104">
        <f t="shared" si="4"/>
        <v>-3000</v>
      </c>
      <c r="F176" s="103">
        <v>1573000</v>
      </c>
      <c r="G176" s="104">
        <f t="shared" si="5"/>
        <v>36000</v>
      </c>
    </row>
    <row r="177" spans="3:7" x14ac:dyDescent="0.4">
      <c r="C177" s="90">
        <v>25669</v>
      </c>
      <c r="D177" s="103">
        <v>305000</v>
      </c>
      <c r="E177" s="104">
        <f t="shared" si="4"/>
        <v>32000</v>
      </c>
      <c r="F177" s="103">
        <v>1586000</v>
      </c>
      <c r="G177" s="104">
        <f t="shared" si="5"/>
        <v>13000</v>
      </c>
    </row>
    <row r="178" spans="3:7" x14ac:dyDescent="0.4">
      <c r="C178" s="90">
        <v>25676</v>
      </c>
      <c r="D178" s="103">
        <v>374000</v>
      </c>
      <c r="E178" s="104">
        <f t="shared" si="4"/>
        <v>69000</v>
      </c>
      <c r="F178" s="103">
        <v>1653000</v>
      </c>
      <c r="G178" s="104">
        <f t="shared" si="5"/>
        <v>67000</v>
      </c>
    </row>
    <row r="179" spans="3:7" x14ac:dyDescent="0.4">
      <c r="C179" s="90">
        <v>25683</v>
      </c>
      <c r="D179" s="103">
        <v>349000</v>
      </c>
      <c r="E179" s="104">
        <f t="shared" si="4"/>
        <v>-25000</v>
      </c>
      <c r="F179" s="103">
        <v>1748000</v>
      </c>
      <c r="G179" s="104">
        <f t="shared" si="5"/>
        <v>95000</v>
      </c>
    </row>
    <row r="180" spans="3:7" x14ac:dyDescent="0.4">
      <c r="C180" s="90">
        <v>25690</v>
      </c>
      <c r="D180" s="103">
        <v>334000</v>
      </c>
      <c r="E180" s="104">
        <f t="shared" si="4"/>
        <v>-15000</v>
      </c>
      <c r="F180" s="103">
        <v>1811000</v>
      </c>
      <c r="G180" s="104">
        <f t="shared" si="5"/>
        <v>63000</v>
      </c>
    </row>
    <row r="181" spans="3:7" x14ac:dyDescent="0.4">
      <c r="C181" s="90">
        <v>25697</v>
      </c>
      <c r="D181" s="103">
        <v>318000</v>
      </c>
      <c r="E181" s="104">
        <f t="shared" si="4"/>
        <v>-16000</v>
      </c>
      <c r="F181" s="103">
        <v>1847000</v>
      </c>
      <c r="G181" s="104">
        <f t="shared" si="5"/>
        <v>36000</v>
      </c>
    </row>
    <row r="182" spans="3:7" x14ac:dyDescent="0.4">
      <c r="C182" s="90">
        <v>25704</v>
      </c>
      <c r="D182" s="103">
        <v>303000</v>
      </c>
      <c r="E182" s="104">
        <f t="shared" si="4"/>
        <v>-15000</v>
      </c>
      <c r="F182" s="103">
        <v>1840000</v>
      </c>
      <c r="G182" s="104">
        <f t="shared" si="5"/>
        <v>-7000</v>
      </c>
    </row>
    <row r="183" spans="3:7" x14ac:dyDescent="0.4">
      <c r="C183" s="90">
        <v>25711</v>
      </c>
      <c r="D183" s="103">
        <v>296000</v>
      </c>
      <c r="E183" s="104">
        <f t="shared" si="4"/>
        <v>-7000</v>
      </c>
      <c r="F183" s="103">
        <v>1827000</v>
      </c>
      <c r="G183" s="104">
        <f t="shared" si="5"/>
        <v>-13000</v>
      </c>
    </row>
    <row r="184" spans="3:7" x14ac:dyDescent="0.4">
      <c r="C184" s="90">
        <v>25718</v>
      </c>
      <c r="D184" s="103">
        <v>301000</v>
      </c>
      <c r="E184" s="104">
        <f t="shared" si="4"/>
        <v>5000</v>
      </c>
      <c r="F184" s="103">
        <v>1807000</v>
      </c>
      <c r="G184" s="104">
        <f t="shared" si="5"/>
        <v>-20000</v>
      </c>
    </row>
    <row r="185" spans="3:7" x14ac:dyDescent="0.4">
      <c r="C185" s="90">
        <v>25725</v>
      </c>
      <c r="D185" s="103">
        <v>301000</v>
      </c>
      <c r="E185" s="104">
        <f t="shared" si="4"/>
        <v>0</v>
      </c>
      <c r="F185" s="103">
        <v>1817000</v>
      </c>
      <c r="G185" s="104">
        <f t="shared" si="5"/>
        <v>10000</v>
      </c>
    </row>
    <row r="186" spans="3:7" x14ac:dyDescent="0.4">
      <c r="C186" s="90">
        <v>25732</v>
      </c>
      <c r="D186" s="103">
        <v>298000</v>
      </c>
      <c r="E186" s="104">
        <f t="shared" si="4"/>
        <v>-3000</v>
      </c>
      <c r="F186" s="103">
        <v>1852000</v>
      </c>
      <c r="G186" s="104">
        <f t="shared" si="5"/>
        <v>35000</v>
      </c>
    </row>
    <row r="187" spans="3:7" x14ac:dyDescent="0.4">
      <c r="C187" s="90">
        <v>25739</v>
      </c>
      <c r="D187" s="103">
        <v>296000</v>
      </c>
      <c r="E187" s="104">
        <f t="shared" si="4"/>
        <v>-2000</v>
      </c>
      <c r="F187" s="103">
        <v>1864000</v>
      </c>
      <c r="G187" s="104">
        <f t="shared" si="5"/>
        <v>12000</v>
      </c>
    </row>
    <row r="188" spans="3:7" x14ac:dyDescent="0.4">
      <c r="C188" s="90">
        <v>25746</v>
      </c>
      <c r="D188" s="103">
        <v>291000</v>
      </c>
      <c r="E188" s="104">
        <f t="shared" si="4"/>
        <v>-5000</v>
      </c>
      <c r="F188" s="103">
        <v>1866000</v>
      </c>
      <c r="G188" s="104">
        <f t="shared" si="5"/>
        <v>2000</v>
      </c>
    </row>
    <row r="189" spans="3:7" x14ac:dyDescent="0.4">
      <c r="C189" s="90">
        <v>25753</v>
      </c>
      <c r="D189" s="103">
        <v>277000</v>
      </c>
      <c r="E189" s="104">
        <f t="shared" si="4"/>
        <v>-14000</v>
      </c>
      <c r="F189" s="103">
        <v>1853000</v>
      </c>
      <c r="G189" s="104">
        <f t="shared" si="5"/>
        <v>-13000</v>
      </c>
    </row>
    <row r="190" spans="3:7" x14ac:dyDescent="0.4">
      <c r="C190" s="90">
        <v>25760</v>
      </c>
      <c r="D190" s="103">
        <v>288000</v>
      </c>
      <c r="E190" s="104">
        <f t="shared" si="4"/>
        <v>11000</v>
      </c>
      <c r="F190" s="103">
        <v>1868000</v>
      </c>
      <c r="G190" s="104">
        <f t="shared" si="5"/>
        <v>15000</v>
      </c>
    </row>
    <row r="191" spans="3:7" x14ac:dyDescent="0.4">
      <c r="C191" s="90">
        <v>25767</v>
      </c>
      <c r="D191" s="103">
        <v>294000</v>
      </c>
      <c r="E191" s="104">
        <f t="shared" si="4"/>
        <v>6000</v>
      </c>
      <c r="F191" s="103">
        <v>1877000</v>
      </c>
      <c r="G191" s="104">
        <f t="shared" si="5"/>
        <v>9000</v>
      </c>
    </row>
    <row r="192" spans="3:7" x14ac:dyDescent="0.4">
      <c r="C192" s="90">
        <v>25774</v>
      </c>
      <c r="D192" s="103">
        <v>287000</v>
      </c>
      <c r="E192" s="104">
        <f t="shared" si="4"/>
        <v>-7000</v>
      </c>
      <c r="F192" s="103">
        <v>1918000</v>
      </c>
      <c r="G192" s="104">
        <f t="shared" si="5"/>
        <v>41000</v>
      </c>
    </row>
    <row r="193" spans="3:7" x14ac:dyDescent="0.4">
      <c r="C193" s="90">
        <v>25781</v>
      </c>
      <c r="D193" s="103">
        <v>261000</v>
      </c>
      <c r="E193" s="104">
        <f t="shared" si="4"/>
        <v>-26000</v>
      </c>
      <c r="F193" s="103">
        <v>1900000</v>
      </c>
      <c r="G193" s="104">
        <f t="shared" si="5"/>
        <v>-18000</v>
      </c>
    </row>
    <row r="194" spans="3:7" x14ac:dyDescent="0.4">
      <c r="C194" s="90">
        <v>25788</v>
      </c>
      <c r="D194" s="103">
        <v>266000</v>
      </c>
      <c r="E194" s="104">
        <f t="shared" si="4"/>
        <v>5000</v>
      </c>
      <c r="F194" s="103">
        <v>1890000</v>
      </c>
      <c r="G194" s="104">
        <f t="shared" si="5"/>
        <v>-10000</v>
      </c>
    </row>
    <row r="195" spans="3:7" x14ac:dyDescent="0.4">
      <c r="C195" s="90">
        <v>25795</v>
      </c>
      <c r="D195" s="103">
        <v>300000</v>
      </c>
      <c r="E195" s="104">
        <f t="shared" si="4"/>
        <v>34000</v>
      </c>
      <c r="F195" s="103">
        <v>1933000</v>
      </c>
      <c r="G195" s="104">
        <f t="shared" si="5"/>
        <v>43000</v>
      </c>
    </row>
    <row r="196" spans="3:7" x14ac:dyDescent="0.4">
      <c r="C196" s="90">
        <v>25802</v>
      </c>
      <c r="D196" s="103">
        <v>303000</v>
      </c>
      <c r="E196" s="104">
        <f t="shared" si="4"/>
        <v>3000</v>
      </c>
      <c r="F196" s="103">
        <v>1970000</v>
      </c>
      <c r="G196" s="104">
        <f t="shared" si="5"/>
        <v>37000</v>
      </c>
    </row>
    <row r="197" spans="3:7" x14ac:dyDescent="0.4">
      <c r="C197" s="90">
        <v>25809</v>
      </c>
      <c r="D197" s="103">
        <v>297000</v>
      </c>
      <c r="E197" s="104">
        <f t="shared" si="4"/>
        <v>-6000</v>
      </c>
      <c r="F197" s="103">
        <v>2005000</v>
      </c>
      <c r="G197" s="104">
        <f t="shared" si="5"/>
        <v>35000</v>
      </c>
    </row>
    <row r="198" spans="3:7" x14ac:dyDescent="0.4">
      <c r="C198" s="90">
        <v>25816</v>
      </c>
      <c r="D198" s="103">
        <v>324000</v>
      </c>
      <c r="E198" s="104">
        <f t="shared" si="4"/>
        <v>27000</v>
      </c>
      <c r="F198" s="103">
        <v>1996000</v>
      </c>
      <c r="G198" s="104">
        <f t="shared" si="5"/>
        <v>-9000</v>
      </c>
    </row>
    <row r="199" spans="3:7" x14ac:dyDescent="0.4">
      <c r="C199" s="90">
        <v>25823</v>
      </c>
      <c r="D199" s="103">
        <v>292000</v>
      </c>
      <c r="E199" s="104">
        <f t="shared" si="4"/>
        <v>-32000</v>
      </c>
      <c r="F199" s="103">
        <v>2068000</v>
      </c>
      <c r="G199" s="104">
        <f t="shared" si="5"/>
        <v>72000</v>
      </c>
    </row>
    <row r="200" spans="3:7" x14ac:dyDescent="0.4">
      <c r="C200" s="90">
        <v>25830</v>
      </c>
      <c r="D200" s="103">
        <v>325000</v>
      </c>
      <c r="E200" s="104">
        <f t="shared" si="4"/>
        <v>33000</v>
      </c>
      <c r="F200" s="103">
        <v>2069000</v>
      </c>
      <c r="G200" s="104">
        <f t="shared" si="5"/>
        <v>1000</v>
      </c>
    </row>
    <row r="201" spans="3:7" x14ac:dyDescent="0.4">
      <c r="C201" s="90">
        <v>25837</v>
      </c>
      <c r="D201" s="103">
        <v>333000</v>
      </c>
      <c r="E201" s="104">
        <f t="shared" si="4"/>
        <v>8000</v>
      </c>
      <c r="F201" s="103">
        <v>2092000</v>
      </c>
      <c r="G201" s="104">
        <f t="shared" si="5"/>
        <v>23000</v>
      </c>
    </row>
    <row r="202" spans="3:7" x14ac:dyDescent="0.4">
      <c r="C202" s="90">
        <v>25844</v>
      </c>
      <c r="D202" s="103">
        <v>350000</v>
      </c>
      <c r="E202" s="104">
        <f t="shared" ref="E202:E265" si="6">D202-D201</f>
        <v>17000</v>
      </c>
      <c r="F202" s="103">
        <v>2164000</v>
      </c>
      <c r="G202" s="104">
        <f t="shared" ref="G202:G265" si="7">F202-F201</f>
        <v>72000</v>
      </c>
    </row>
    <row r="203" spans="3:7" x14ac:dyDescent="0.4">
      <c r="C203" s="90">
        <v>25851</v>
      </c>
      <c r="D203" s="103">
        <v>327000</v>
      </c>
      <c r="E203" s="104">
        <f t="shared" si="6"/>
        <v>-23000</v>
      </c>
      <c r="F203" s="103">
        <v>2207000</v>
      </c>
      <c r="G203" s="104">
        <f t="shared" si="7"/>
        <v>43000</v>
      </c>
    </row>
    <row r="204" spans="3:7" x14ac:dyDescent="0.4">
      <c r="C204" s="90">
        <v>25858</v>
      </c>
      <c r="D204" s="103">
        <v>334000</v>
      </c>
      <c r="E204" s="104">
        <f t="shared" si="6"/>
        <v>7000</v>
      </c>
      <c r="F204" s="103">
        <v>2210000</v>
      </c>
      <c r="G204" s="104">
        <f t="shared" si="7"/>
        <v>3000</v>
      </c>
    </row>
    <row r="205" spans="3:7" x14ac:dyDescent="0.4">
      <c r="C205" s="90">
        <v>25865</v>
      </c>
      <c r="D205" s="103">
        <v>330000</v>
      </c>
      <c r="E205" s="104">
        <f t="shared" si="6"/>
        <v>-4000</v>
      </c>
      <c r="F205" s="103">
        <v>2257000</v>
      </c>
      <c r="G205" s="104">
        <f t="shared" si="7"/>
        <v>47000</v>
      </c>
    </row>
    <row r="206" spans="3:7" x14ac:dyDescent="0.4">
      <c r="C206" s="90">
        <v>25872</v>
      </c>
      <c r="D206" s="103">
        <v>327000</v>
      </c>
      <c r="E206" s="104">
        <f t="shared" si="6"/>
        <v>-3000</v>
      </c>
      <c r="F206" s="103">
        <v>2233000</v>
      </c>
      <c r="G206" s="104">
        <f t="shared" si="7"/>
        <v>-24000</v>
      </c>
    </row>
    <row r="207" spans="3:7" x14ac:dyDescent="0.4">
      <c r="C207" s="90">
        <v>25879</v>
      </c>
      <c r="D207" s="103">
        <v>336000</v>
      </c>
      <c r="E207" s="104">
        <f t="shared" si="6"/>
        <v>9000</v>
      </c>
      <c r="F207" s="103">
        <v>2279000</v>
      </c>
      <c r="G207" s="104">
        <f t="shared" si="7"/>
        <v>46000</v>
      </c>
    </row>
    <row r="208" spans="3:7" x14ac:dyDescent="0.4">
      <c r="C208" s="90">
        <v>25886</v>
      </c>
      <c r="D208" s="103">
        <v>314000</v>
      </c>
      <c r="E208" s="104">
        <f t="shared" si="6"/>
        <v>-22000</v>
      </c>
      <c r="F208" s="103">
        <v>2343000</v>
      </c>
      <c r="G208" s="104">
        <f t="shared" si="7"/>
        <v>64000</v>
      </c>
    </row>
    <row r="209" spans="3:7" x14ac:dyDescent="0.4">
      <c r="C209" s="90">
        <v>25893</v>
      </c>
      <c r="D209" s="103">
        <v>314000</v>
      </c>
      <c r="E209" s="104">
        <f t="shared" si="6"/>
        <v>0</v>
      </c>
      <c r="F209" s="103">
        <v>2285000</v>
      </c>
      <c r="G209" s="104">
        <f t="shared" si="7"/>
        <v>-58000</v>
      </c>
    </row>
    <row r="210" spans="3:7" x14ac:dyDescent="0.4">
      <c r="C210" s="90">
        <v>25900</v>
      </c>
      <c r="D210" s="103">
        <v>337000</v>
      </c>
      <c r="E210" s="104">
        <f t="shared" si="6"/>
        <v>23000</v>
      </c>
      <c r="F210" s="103">
        <v>2292000</v>
      </c>
      <c r="G210" s="104">
        <f t="shared" si="7"/>
        <v>7000</v>
      </c>
    </row>
    <row r="211" spans="3:7" x14ac:dyDescent="0.4">
      <c r="C211" s="90">
        <v>25907</v>
      </c>
      <c r="D211" s="103">
        <v>308000</v>
      </c>
      <c r="E211" s="104">
        <f t="shared" si="6"/>
        <v>-29000</v>
      </c>
      <c r="F211" s="103">
        <v>2276000</v>
      </c>
      <c r="G211" s="104">
        <f t="shared" si="7"/>
        <v>-16000</v>
      </c>
    </row>
    <row r="212" spans="3:7" x14ac:dyDescent="0.4">
      <c r="C212" s="90">
        <v>25914</v>
      </c>
      <c r="D212" s="103">
        <v>306000</v>
      </c>
      <c r="E212" s="104">
        <f t="shared" si="6"/>
        <v>-2000</v>
      </c>
      <c r="F212" s="103">
        <v>2193000</v>
      </c>
      <c r="G212" s="104">
        <f t="shared" si="7"/>
        <v>-83000</v>
      </c>
    </row>
    <row r="213" spans="3:7" x14ac:dyDescent="0.4">
      <c r="C213" s="90">
        <v>25921</v>
      </c>
      <c r="D213" s="103">
        <v>289000</v>
      </c>
      <c r="E213" s="104">
        <f t="shared" si="6"/>
        <v>-17000</v>
      </c>
      <c r="F213" s="103">
        <v>2224000</v>
      </c>
      <c r="G213" s="104">
        <f t="shared" si="7"/>
        <v>31000</v>
      </c>
    </row>
    <row r="214" spans="3:7" x14ac:dyDescent="0.4">
      <c r="C214" s="90">
        <v>25928</v>
      </c>
      <c r="D214" s="103">
        <v>321000</v>
      </c>
      <c r="E214" s="104">
        <f t="shared" si="6"/>
        <v>32000</v>
      </c>
      <c r="F214" s="103">
        <v>2147000</v>
      </c>
      <c r="G214" s="104">
        <f t="shared" si="7"/>
        <v>-77000</v>
      </c>
    </row>
    <row r="215" spans="3:7" x14ac:dyDescent="0.4">
      <c r="C215" s="90">
        <v>25935</v>
      </c>
      <c r="D215" s="103">
        <v>303000</v>
      </c>
      <c r="E215" s="104">
        <f t="shared" si="6"/>
        <v>-18000</v>
      </c>
      <c r="F215" s="103">
        <v>2102000</v>
      </c>
      <c r="G215" s="104">
        <f t="shared" si="7"/>
        <v>-45000</v>
      </c>
    </row>
    <row r="216" spans="3:7" x14ac:dyDescent="0.4">
      <c r="C216" s="90">
        <v>25942</v>
      </c>
      <c r="D216" s="103">
        <v>288000</v>
      </c>
      <c r="E216" s="104">
        <f t="shared" si="6"/>
        <v>-15000</v>
      </c>
      <c r="F216" s="103">
        <v>2124000</v>
      </c>
      <c r="G216" s="104">
        <f t="shared" si="7"/>
        <v>22000</v>
      </c>
    </row>
    <row r="217" spans="3:7" x14ac:dyDescent="0.4">
      <c r="C217" s="90">
        <v>25949</v>
      </c>
      <c r="D217" s="103">
        <v>299000</v>
      </c>
      <c r="E217" s="104">
        <f t="shared" si="6"/>
        <v>11000</v>
      </c>
      <c r="F217" s="103">
        <v>2100000</v>
      </c>
      <c r="G217" s="104">
        <f t="shared" si="7"/>
        <v>-24000</v>
      </c>
    </row>
    <row r="218" spans="3:7" x14ac:dyDescent="0.4">
      <c r="C218" s="90">
        <v>25956</v>
      </c>
      <c r="D218" s="103">
        <v>312000</v>
      </c>
      <c r="E218" s="104">
        <f t="shared" si="6"/>
        <v>13000</v>
      </c>
      <c r="F218" s="103">
        <v>2091000</v>
      </c>
      <c r="G218" s="104">
        <f t="shared" si="7"/>
        <v>-9000</v>
      </c>
    </row>
    <row r="219" spans="3:7" x14ac:dyDescent="0.4">
      <c r="C219" s="90">
        <v>25963</v>
      </c>
      <c r="D219" s="103">
        <v>292000</v>
      </c>
      <c r="E219" s="104">
        <f t="shared" si="6"/>
        <v>-20000</v>
      </c>
      <c r="F219" s="103">
        <v>2086000</v>
      </c>
      <c r="G219" s="104">
        <f t="shared" si="7"/>
        <v>-5000</v>
      </c>
    </row>
    <row r="220" spans="3:7" x14ac:dyDescent="0.4">
      <c r="C220" s="90">
        <v>25970</v>
      </c>
      <c r="D220" s="103">
        <v>296000</v>
      </c>
      <c r="E220" s="104">
        <f t="shared" si="6"/>
        <v>4000</v>
      </c>
      <c r="F220" s="103">
        <v>2120000</v>
      </c>
      <c r="G220" s="104">
        <f t="shared" si="7"/>
        <v>34000</v>
      </c>
    </row>
    <row r="221" spans="3:7" x14ac:dyDescent="0.4">
      <c r="C221" s="90">
        <v>25977</v>
      </c>
      <c r="D221" s="103">
        <v>282000</v>
      </c>
      <c r="E221" s="104">
        <f t="shared" si="6"/>
        <v>-14000</v>
      </c>
      <c r="F221" s="103">
        <v>2079000</v>
      </c>
      <c r="G221" s="104">
        <f t="shared" si="7"/>
        <v>-41000</v>
      </c>
    </row>
    <row r="222" spans="3:7" x14ac:dyDescent="0.4">
      <c r="C222" s="90">
        <v>25984</v>
      </c>
      <c r="D222" s="103">
        <v>268000</v>
      </c>
      <c r="E222" s="104">
        <f t="shared" si="6"/>
        <v>-14000</v>
      </c>
      <c r="F222" s="103">
        <v>2120000</v>
      </c>
      <c r="G222" s="104">
        <f t="shared" si="7"/>
        <v>41000</v>
      </c>
    </row>
    <row r="223" spans="3:7" x14ac:dyDescent="0.4">
      <c r="C223" s="90">
        <v>25991</v>
      </c>
      <c r="D223" s="103">
        <v>290000</v>
      </c>
      <c r="E223" s="104">
        <f t="shared" si="6"/>
        <v>22000</v>
      </c>
      <c r="F223" s="103">
        <v>2081000</v>
      </c>
      <c r="G223" s="104">
        <f t="shared" si="7"/>
        <v>-39000</v>
      </c>
    </row>
    <row r="224" spans="3:7" x14ac:dyDescent="0.4">
      <c r="C224" s="90">
        <v>25998</v>
      </c>
      <c r="D224" s="103">
        <v>297000</v>
      </c>
      <c r="E224" s="104">
        <f t="shared" si="6"/>
        <v>7000</v>
      </c>
      <c r="F224" s="103">
        <v>2132000</v>
      </c>
      <c r="G224" s="104">
        <f t="shared" si="7"/>
        <v>51000</v>
      </c>
    </row>
    <row r="225" spans="3:7" x14ac:dyDescent="0.4">
      <c r="C225" s="90">
        <v>26005</v>
      </c>
      <c r="D225" s="103">
        <v>287000</v>
      </c>
      <c r="E225" s="104">
        <f t="shared" si="6"/>
        <v>-10000</v>
      </c>
      <c r="F225" s="103">
        <v>2126000</v>
      </c>
      <c r="G225" s="104">
        <f t="shared" si="7"/>
        <v>-6000</v>
      </c>
    </row>
    <row r="226" spans="3:7" x14ac:dyDescent="0.4">
      <c r="C226" s="90">
        <v>26012</v>
      </c>
      <c r="D226" s="103">
        <v>291000</v>
      </c>
      <c r="E226" s="104">
        <f t="shared" si="6"/>
        <v>4000</v>
      </c>
      <c r="F226" s="103">
        <v>2140000</v>
      </c>
      <c r="G226" s="104">
        <f t="shared" si="7"/>
        <v>14000</v>
      </c>
    </row>
    <row r="227" spans="3:7" x14ac:dyDescent="0.4">
      <c r="C227" s="90">
        <v>26019</v>
      </c>
      <c r="D227" s="103">
        <v>300000</v>
      </c>
      <c r="E227" s="104">
        <f t="shared" si="6"/>
        <v>9000</v>
      </c>
      <c r="F227" s="103">
        <v>2157000</v>
      </c>
      <c r="G227" s="104">
        <f t="shared" si="7"/>
        <v>17000</v>
      </c>
    </row>
    <row r="228" spans="3:7" x14ac:dyDescent="0.4">
      <c r="C228" s="90">
        <v>26026</v>
      </c>
      <c r="D228" s="103">
        <v>299000</v>
      </c>
      <c r="E228" s="104">
        <f t="shared" si="6"/>
        <v>-1000</v>
      </c>
      <c r="F228" s="103">
        <v>2135000</v>
      </c>
      <c r="G228" s="104">
        <f t="shared" si="7"/>
        <v>-22000</v>
      </c>
    </row>
    <row r="229" spans="3:7" x14ac:dyDescent="0.4">
      <c r="C229" s="90">
        <v>26033</v>
      </c>
      <c r="D229" s="103">
        <v>279000</v>
      </c>
      <c r="E229" s="104">
        <f t="shared" si="6"/>
        <v>-20000</v>
      </c>
      <c r="F229" s="103">
        <v>2156000</v>
      </c>
      <c r="G229" s="104">
        <f t="shared" si="7"/>
        <v>21000</v>
      </c>
    </row>
    <row r="230" spans="3:7" x14ac:dyDescent="0.4">
      <c r="C230" s="90">
        <v>26040</v>
      </c>
      <c r="D230" s="103">
        <v>284000</v>
      </c>
      <c r="E230" s="104">
        <f t="shared" si="6"/>
        <v>5000</v>
      </c>
      <c r="F230" s="103">
        <v>2163000</v>
      </c>
      <c r="G230" s="104">
        <f t="shared" si="7"/>
        <v>7000</v>
      </c>
    </row>
    <row r="231" spans="3:7" x14ac:dyDescent="0.4">
      <c r="C231" s="90">
        <v>26047</v>
      </c>
      <c r="D231" s="103">
        <v>288000</v>
      </c>
      <c r="E231" s="104">
        <f t="shared" si="6"/>
        <v>4000</v>
      </c>
      <c r="F231" s="103">
        <v>2127000</v>
      </c>
      <c r="G231" s="104">
        <f t="shared" si="7"/>
        <v>-36000</v>
      </c>
    </row>
    <row r="232" spans="3:7" x14ac:dyDescent="0.4">
      <c r="C232" s="90">
        <v>26054</v>
      </c>
      <c r="D232" s="103">
        <v>290000</v>
      </c>
      <c r="E232" s="104">
        <f t="shared" si="6"/>
        <v>2000</v>
      </c>
      <c r="F232" s="103">
        <v>2157000</v>
      </c>
      <c r="G232" s="104">
        <f t="shared" si="7"/>
        <v>30000</v>
      </c>
    </row>
    <row r="233" spans="3:7" x14ac:dyDescent="0.4">
      <c r="C233" s="90">
        <v>26061</v>
      </c>
      <c r="D233" s="103">
        <v>293000</v>
      </c>
      <c r="E233" s="104">
        <f t="shared" si="6"/>
        <v>3000</v>
      </c>
      <c r="F233" s="103">
        <v>2179000</v>
      </c>
      <c r="G233" s="104">
        <f t="shared" si="7"/>
        <v>22000</v>
      </c>
    </row>
    <row r="234" spans="3:7" x14ac:dyDescent="0.4">
      <c r="C234" s="90">
        <v>26068</v>
      </c>
      <c r="D234" s="103">
        <v>284000</v>
      </c>
      <c r="E234" s="104">
        <f t="shared" si="6"/>
        <v>-9000</v>
      </c>
      <c r="F234" s="103">
        <v>2179000</v>
      </c>
      <c r="G234" s="104">
        <f t="shared" si="7"/>
        <v>0</v>
      </c>
    </row>
    <row r="235" spans="3:7" x14ac:dyDescent="0.4">
      <c r="C235" s="90">
        <v>26075</v>
      </c>
      <c r="D235" s="103">
        <v>295000</v>
      </c>
      <c r="E235" s="104">
        <f t="shared" si="6"/>
        <v>11000</v>
      </c>
      <c r="F235" s="103">
        <v>2167000</v>
      </c>
      <c r="G235" s="104">
        <f t="shared" si="7"/>
        <v>-12000</v>
      </c>
    </row>
    <row r="236" spans="3:7" x14ac:dyDescent="0.4">
      <c r="C236" s="90">
        <v>26082</v>
      </c>
      <c r="D236" s="103">
        <v>299000</v>
      </c>
      <c r="E236" s="104">
        <f t="shared" si="6"/>
        <v>4000</v>
      </c>
      <c r="F236" s="103">
        <v>2171000</v>
      </c>
      <c r="G236" s="104">
        <f t="shared" si="7"/>
        <v>4000</v>
      </c>
    </row>
    <row r="237" spans="3:7" x14ac:dyDescent="0.4">
      <c r="C237" s="90">
        <v>26089</v>
      </c>
      <c r="D237" s="103">
        <v>301000</v>
      </c>
      <c r="E237" s="104">
        <f t="shared" si="6"/>
        <v>2000</v>
      </c>
      <c r="F237" s="103">
        <v>2194000</v>
      </c>
      <c r="G237" s="104">
        <f t="shared" si="7"/>
        <v>23000</v>
      </c>
    </row>
    <row r="238" spans="3:7" x14ac:dyDescent="0.4">
      <c r="C238" s="90">
        <v>26096</v>
      </c>
      <c r="D238" s="103">
        <v>295000</v>
      </c>
      <c r="E238" s="104">
        <f t="shared" si="6"/>
        <v>-6000</v>
      </c>
      <c r="F238" s="103">
        <v>2199000</v>
      </c>
      <c r="G238" s="104">
        <f t="shared" si="7"/>
        <v>5000</v>
      </c>
    </row>
    <row r="239" spans="3:7" x14ac:dyDescent="0.4">
      <c r="C239" s="90">
        <v>26103</v>
      </c>
      <c r="D239" s="103">
        <v>299000</v>
      </c>
      <c r="E239" s="104">
        <f t="shared" si="6"/>
        <v>4000</v>
      </c>
      <c r="F239" s="103">
        <v>2182000</v>
      </c>
      <c r="G239" s="104">
        <f t="shared" si="7"/>
        <v>-17000</v>
      </c>
    </row>
    <row r="240" spans="3:7" x14ac:dyDescent="0.4">
      <c r="C240" s="90">
        <v>26110</v>
      </c>
      <c r="D240" s="103">
        <v>291000</v>
      </c>
      <c r="E240" s="104">
        <f t="shared" si="6"/>
        <v>-8000</v>
      </c>
      <c r="F240" s="103">
        <v>2172000</v>
      </c>
      <c r="G240" s="104">
        <f t="shared" si="7"/>
        <v>-10000</v>
      </c>
    </row>
    <row r="241" spans="3:7" x14ac:dyDescent="0.4">
      <c r="C241" s="90">
        <v>26117</v>
      </c>
      <c r="D241" s="103">
        <v>277000</v>
      </c>
      <c r="E241" s="104">
        <f t="shared" si="6"/>
        <v>-14000</v>
      </c>
      <c r="F241" s="103">
        <v>2116000</v>
      </c>
      <c r="G241" s="104">
        <f t="shared" si="7"/>
        <v>-56000</v>
      </c>
    </row>
    <row r="242" spans="3:7" x14ac:dyDescent="0.4">
      <c r="C242" s="90">
        <v>26124</v>
      </c>
      <c r="D242" s="103">
        <v>264000</v>
      </c>
      <c r="E242" s="104">
        <f t="shared" si="6"/>
        <v>-13000</v>
      </c>
      <c r="F242" s="103">
        <v>2130000</v>
      </c>
      <c r="G242" s="104">
        <f t="shared" si="7"/>
        <v>14000</v>
      </c>
    </row>
    <row r="243" spans="3:7" x14ac:dyDescent="0.4">
      <c r="C243" s="90">
        <v>26131</v>
      </c>
      <c r="D243" s="103">
        <v>313000</v>
      </c>
      <c r="E243" s="104">
        <f t="shared" si="6"/>
        <v>49000</v>
      </c>
      <c r="F243" s="103">
        <v>2087000</v>
      </c>
      <c r="G243" s="104">
        <f t="shared" si="7"/>
        <v>-43000</v>
      </c>
    </row>
    <row r="244" spans="3:7" x14ac:dyDescent="0.4">
      <c r="C244" s="90">
        <v>26138</v>
      </c>
      <c r="D244" s="103">
        <v>304000</v>
      </c>
      <c r="E244" s="104">
        <f t="shared" si="6"/>
        <v>-9000</v>
      </c>
      <c r="F244" s="103">
        <v>2129000</v>
      </c>
      <c r="G244" s="104">
        <f t="shared" si="7"/>
        <v>42000</v>
      </c>
    </row>
    <row r="245" spans="3:7" x14ac:dyDescent="0.4">
      <c r="C245" s="90">
        <v>26145</v>
      </c>
      <c r="D245" s="103">
        <v>308000</v>
      </c>
      <c r="E245" s="104">
        <f t="shared" si="6"/>
        <v>4000</v>
      </c>
      <c r="F245" s="103">
        <v>2150000</v>
      </c>
      <c r="G245" s="104">
        <f t="shared" si="7"/>
        <v>21000</v>
      </c>
    </row>
    <row r="246" spans="3:7" x14ac:dyDescent="0.4">
      <c r="C246" s="90">
        <v>26152</v>
      </c>
      <c r="D246" s="103">
        <v>349000</v>
      </c>
      <c r="E246" s="104">
        <f t="shared" si="6"/>
        <v>41000</v>
      </c>
      <c r="F246" s="103">
        <v>2174000</v>
      </c>
      <c r="G246" s="104">
        <f t="shared" si="7"/>
        <v>24000</v>
      </c>
    </row>
    <row r="247" spans="3:7" x14ac:dyDescent="0.4">
      <c r="C247" s="90">
        <v>26159</v>
      </c>
      <c r="D247" s="103">
        <v>325000</v>
      </c>
      <c r="E247" s="104">
        <f t="shared" si="6"/>
        <v>-24000</v>
      </c>
      <c r="F247" s="103">
        <v>2202000</v>
      </c>
      <c r="G247" s="104">
        <f t="shared" si="7"/>
        <v>28000</v>
      </c>
    </row>
    <row r="248" spans="3:7" x14ac:dyDescent="0.4">
      <c r="C248" s="90">
        <v>26166</v>
      </c>
      <c r="D248" s="103">
        <v>320000</v>
      </c>
      <c r="E248" s="104">
        <f t="shared" si="6"/>
        <v>-5000</v>
      </c>
      <c r="F248" s="103">
        <v>2186000</v>
      </c>
      <c r="G248" s="104">
        <f t="shared" si="7"/>
        <v>-16000</v>
      </c>
    </row>
    <row r="249" spans="3:7" x14ac:dyDescent="0.4">
      <c r="C249" s="90">
        <v>26173</v>
      </c>
      <c r="D249" s="103">
        <v>307000</v>
      </c>
      <c r="E249" s="104">
        <f t="shared" si="6"/>
        <v>-13000</v>
      </c>
      <c r="F249" s="103">
        <v>2188000</v>
      </c>
      <c r="G249" s="104">
        <f t="shared" si="7"/>
        <v>2000</v>
      </c>
    </row>
    <row r="250" spans="3:7" x14ac:dyDescent="0.4">
      <c r="C250" s="90">
        <v>26180</v>
      </c>
      <c r="D250" s="103">
        <v>359000</v>
      </c>
      <c r="E250" s="104">
        <f t="shared" si="6"/>
        <v>52000</v>
      </c>
      <c r="F250" s="103">
        <v>2228000</v>
      </c>
      <c r="G250" s="104">
        <f t="shared" si="7"/>
        <v>40000</v>
      </c>
    </row>
    <row r="251" spans="3:7" x14ac:dyDescent="0.4">
      <c r="C251" s="90">
        <v>26187</v>
      </c>
      <c r="D251" s="103">
        <v>312000</v>
      </c>
      <c r="E251" s="104">
        <f t="shared" si="6"/>
        <v>-47000</v>
      </c>
      <c r="F251" s="103">
        <v>2250000</v>
      </c>
      <c r="G251" s="104">
        <f t="shared" si="7"/>
        <v>22000</v>
      </c>
    </row>
    <row r="252" spans="3:7" x14ac:dyDescent="0.4">
      <c r="C252" s="90">
        <v>26194</v>
      </c>
      <c r="D252" s="103">
        <v>302000</v>
      </c>
      <c r="E252" s="104">
        <f t="shared" si="6"/>
        <v>-10000</v>
      </c>
      <c r="F252" s="103">
        <v>2246000</v>
      </c>
      <c r="G252" s="104">
        <f t="shared" si="7"/>
        <v>-4000</v>
      </c>
    </row>
    <row r="253" spans="3:7" x14ac:dyDescent="0.4">
      <c r="C253" s="90">
        <v>26201</v>
      </c>
      <c r="D253" s="103">
        <v>308000</v>
      </c>
      <c r="E253" s="104">
        <f t="shared" si="6"/>
        <v>6000</v>
      </c>
      <c r="F253" s="103">
        <v>2233000</v>
      </c>
      <c r="G253" s="104">
        <f t="shared" si="7"/>
        <v>-13000</v>
      </c>
    </row>
    <row r="254" spans="3:7" x14ac:dyDescent="0.4">
      <c r="C254" s="90">
        <v>26208</v>
      </c>
      <c r="D254" s="103">
        <v>299000</v>
      </c>
      <c r="E254" s="104">
        <f t="shared" si="6"/>
        <v>-9000</v>
      </c>
      <c r="F254" s="103">
        <v>2216000</v>
      </c>
      <c r="G254" s="104">
        <f t="shared" si="7"/>
        <v>-17000</v>
      </c>
    </row>
    <row r="255" spans="3:7" x14ac:dyDescent="0.4">
      <c r="C255" s="90">
        <v>26215</v>
      </c>
      <c r="D255" s="103">
        <v>313000</v>
      </c>
      <c r="E255" s="104">
        <f t="shared" si="6"/>
        <v>14000</v>
      </c>
      <c r="F255" s="103">
        <v>2247000</v>
      </c>
      <c r="G255" s="104">
        <f t="shared" si="7"/>
        <v>31000</v>
      </c>
    </row>
    <row r="256" spans="3:7" x14ac:dyDescent="0.4">
      <c r="C256" s="90">
        <v>26222</v>
      </c>
      <c r="D256" s="103">
        <v>299000</v>
      </c>
      <c r="E256" s="104">
        <f t="shared" si="6"/>
        <v>-14000</v>
      </c>
      <c r="F256" s="103">
        <v>2190000</v>
      </c>
      <c r="G256" s="104">
        <f t="shared" si="7"/>
        <v>-57000</v>
      </c>
    </row>
    <row r="257" spans="3:7" x14ac:dyDescent="0.4">
      <c r="C257" s="90">
        <v>26229</v>
      </c>
      <c r="D257" s="103">
        <v>294000</v>
      </c>
      <c r="E257" s="104">
        <f t="shared" si="6"/>
        <v>-5000</v>
      </c>
      <c r="F257" s="103">
        <v>2176000</v>
      </c>
      <c r="G257" s="104">
        <f t="shared" si="7"/>
        <v>-14000</v>
      </c>
    </row>
    <row r="258" spans="3:7" x14ac:dyDescent="0.4">
      <c r="C258" s="90">
        <v>26236</v>
      </c>
      <c r="D258" s="103">
        <v>283000</v>
      </c>
      <c r="E258" s="104">
        <f t="shared" si="6"/>
        <v>-11000</v>
      </c>
      <c r="F258" s="103">
        <v>2194000</v>
      </c>
      <c r="G258" s="104">
        <f t="shared" si="7"/>
        <v>18000</v>
      </c>
    </row>
    <row r="259" spans="3:7" x14ac:dyDescent="0.4">
      <c r="C259" s="90">
        <v>26243</v>
      </c>
      <c r="D259" s="103">
        <v>301000</v>
      </c>
      <c r="E259" s="104">
        <f t="shared" si="6"/>
        <v>18000</v>
      </c>
      <c r="F259" s="103">
        <v>2204000</v>
      </c>
      <c r="G259" s="104">
        <f t="shared" si="7"/>
        <v>10000</v>
      </c>
    </row>
    <row r="260" spans="3:7" x14ac:dyDescent="0.4">
      <c r="C260" s="90">
        <v>26250</v>
      </c>
      <c r="D260" s="103">
        <v>295000</v>
      </c>
      <c r="E260" s="104">
        <f t="shared" si="6"/>
        <v>-6000</v>
      </c>
      <c r="F260" s="103">
        <v>2134000</v>
      </c>
      <c r="G260" s="104">
        <f t="shared" si="7"/>
        <v>-70000</v>
      </c>
    </row>
    <row r="261" spans="3:7" x14ac:dyDescent="0.4">
      <c r="C261" s="90">
        <v>26257</v>
      </c>
      <c r="D261" s="103">
        <v>274000</v>
      </c>
      <c r="E261" s="104">
        <f t="shared" si="6"/>
        <v>-21000</v>
      </c>
      <c r="F261" s="103">
        <v>2134000</v>
      </c>
      <c r="G261" s="104">
        <f t="shared" si="7"/>
        <v>0</v>
      </c>
    </row>
    <row r="262" spans="3:7" x14ac:dyDescent="0.4">
      <c r="C262" s="90">
        <v>26264</v>
      </c>
      <c r="D262" s="103">
        <v>278000</v>
      </c>
      <c r="E262" s="104">
        <f t="shared" si="6"/>
        <v>4000</v>
      </c>
      <c r="F262" s="103">
        <v>2111000</v>
      </c>
      <c r="G262" s="104">
        <f t="shared" si="7"/>
        <v>-23000</v>
      </c>
    </row>
    <row r="263" spans="3:7" x14ac:dyDescent="0.4">
      <c r="C263" s="90">
        <v>26271</v>
      </c>
      <c r="D263" s="103">
        <v>299000</v>
      </c>
      <c r="E263" s="104">
        <f t="shared" si="6"/>
        <v>21000</v>
      </c>
      <c r="F263" s="103">
        <v>2117000</v>
      </c>
      <c r="G263" s="104">
        <f t="shared" si="7"/>
        <v>6000</v>
      </c>
    </row>
    <row r="264" spans="3:7" x14ac:dyDescent="0.4">
      <c r="C264" s="90">
        <v>26278</v>
      </c>
      <c r="D264" s="103">
        <v>280000</v>
      </c>
      <c r="E264" s="104">
        <f t="shared" si="6"/>
        <v>-19000</v>
      </c>
      <c r="F264" s="103">
        <v>2085000</v>
      </c>
      <c r="G264" s="104">
        <f t="shared" si="7"/>
        <v>-32000</v>
      </c>
    </row>
    <row r="265" spans="3:7" x14ac:dyDescent="0.4">
      <c r="C265" s="90">
        <v>26285</v>
      </c>
      <c r="D265" s="103">
        <v>269000</v>
      </c>
      <c r="E265" s="104">
        <f t="shared" si="6"/>
        <v>-11000</v>
      </c>
      <c r="F265" s="103">
        <v>2109000</v>
      </c>
      <c r="G265" s="104">
        <f t="shared" si="7"/>
        <v>24000</v>
      </c>
    </row>
    <row r="266" spans="3:7" x14ac:dyDescent="0.4">
      <c r="C266" s="90">
        <v>26292</v>
      </c>
      <c r="D266" s="103">
        <v>244000</v>
      </c>
      <c r="E266" s="104">
        <f t="shared" ref="E266:E329" si="8">D266-D265</f>
        <v>-25000</v>
      </c>
      <c r="F266" s="103">
        <v>2037000</v>
      </c>
      <c r="G266" s="104">
        <f t="shared" ref="G266:G329" si="9">F266-F265</f>
        <v>-72000</v>
      </c>
    </row>
    <row r="267" spans="3:7" x14ac:dyDescent="0.4">
      <c r="C267" s="90">
        <v>26299</v>
      </c>
      <c r="D267" s="103">
        <v>279000</v>
      </c>
      <c r="E267" s="104">
        <f t="shared" si="8"/>
        <v>35000</v>
      </c>
      <c r="F267" s="103">
        <v>1934000</v>
      </c>
      <c r="G267" s="104">
        <f t="shared" si="9"/>
        <v>-103000</v>
      </c>
    </row>
    <row r="268" spans="3:7" x14ac:dyDescent="0.4">
      <c r="C268" s="90">
        <v>26306</v>
      </c>
      <c r="D268" s="103">
        <v>295000</v>
      </c>
      <c r="E268" s="104">
        <f t="shared" si="8"/>
        <v>16000</v>
      </c>
      <c r="F268" s="103">
        <v>1931000</v>
      </c>
      <c r="G268" s="104">
        <f t="shared" si="9"/>
        <v>-3000</v>
      </c>
    </row>
    <row r="269" spans="3:7" x14ac:dyDescent="0.4">
      <c r="C269" s="90">
        <v>26313</v>
      </c>
      <c r="D269" s="103">
        <v>250000</v>
      </c>
      <c r="E269" s="104">
        <f t="shared" si="8"/>
        <v>-45000</v>
      </c>
      <c r="F269" s="103">
        <v>1923000</v>
      </c>
      <c r="G269" s="104">
        <f t="shared" si="9"/>
        <v>-8000</v>
      </c>
    </row>
    <row r="270" spans="3:7" x14ac:dyDescent="0.4">
      <c r="C270" s="90">
        <v>26320</v>
      </c>
      <c r="D270" s="103">
        <v>263000</v>
      </c>
      <c r="E270" s="104">
        <f t="shared" si="8"/>
        <v>13000</v>
      </c>
      <c r="F270" s="103">
        <v>1907000</v>
      </c>
      <c r="G270" s="104">
        <f t="shared" si="9"/>
        <v>-16000</v>
      </c>
    </row>
    <row r="271" spans="3:7" x14ac:dyDescent="0.4">
      <c r="C271" s="90">
        <v>26327</v>
      </c>
      <c r="D271" s="103">
        <v>269000</v>
      </c>
      <c r="E271" s="104">
        <f t="shared" si="8"/>
        <v>6000</v>
      </c>
      <c r="F271" s="103">
        <v>1921000</v>
      </c>
      <c r="G271" s="104">
        <f t="shared" si="9"/>
        <v>14000</v>
      </c>
    </row>
    <row r="272" spans="3:7" x14ac:dyDescent="0.4">
      <c r="C272" s="90">
        <v>26334</v>
      </c>
      <c r="D272" s="103">
        <v>276000</v>
      </c>
      <c r="E272" s="104">
        <f t="shared" si="8"/>
        <v>7000</v>
      </c>
      <c r="F272" s="103">
        <v>1941000</v>
      </c>
      <c r="G272" s="104">
        <f t="shared" si="9"/>
        <v>20000</v>
      </c>
    </row>
    <row r="273" spans="3:7" x14ac:dyDescent="0.4">
      <c r="C273" s="90">
        <v>26341</v>
      </c>
      <c r="D273" s="103">
        <v>266000</v>
      </c>
      <c r="E273" s="104">
        <f t="shared" si="8"/>
        <v>-10000</v>
      </c>
      <c r="F273" s="103">
        <v>1960000</v>
      </c>
      <c r="G273" s="104">
        <f t="shared" si="9"/>
        <v>19000</v>
      </c>
    </row>
    <row r="274" spans="3:7" x14ac:dyDescent="0.4">
      <c r="C274" s="90">
        <v>26348</v>
      </c>
      <c r="D274" s="103">
        <v>258000</v>
      </c>
      <c r="E274" s="104">
        <f t="shared" si="8"/>
        <v>-8000</v>
      </c>
      <c r="F274" s="103">
        <v>1902000</v>
      </c>
      <c r="G274" s="104">
        <f t="shared" si="9"/>
        <v>-58000</v>
      </c>
    </row>
    <row r="275" spans="3:7" x14ac:dyDescent="0.4">
      <c r="C275" s="90">
        <v>26355</v>
      </c>
      <c r="D275" s="103">
        <v>254000</v>
      </c>
      <c r="E275" s="104">
        <f t="shared" si="8"/>
        <v>-4000</v>
      </c>
      <c r="F275" s="103">
        <v>1903000</v>
      </c>
      <c r="G275" s="104">
        <f t="shared" si="9"/>
        <v>1000</v>
      </c>
    </row>
    <row r="276" spans="3:7" x14ac:dyDescent="0.4">
      <c r="C276" s="90">
        <v>26362</v>
      </c>
      <c r="D276" s="103">
        <v>257000</v>
      </c>
      <c r="E276" s="104">
        <f t="shared" si="8"/>
        <v>3000</v>
      </c>
      <c r="F276" s="103">
        <v>1905000</v>
      </c>
      <c r="G276" s="104">
        <f t="shared" si="9"/>
        <v>2000</v>
      </c>
    </row>
    <row r="277" spans="3:7" x14ac:dyDescent="0.4">
      <c r="C277" s="90">
        <v>26369</v>
      </c>
      <c r="D277" s="103">
        <v>264000</v>
      </c>
      <c r="E277" s="104">
        <f t="shared" si="8"/>
        <v>7000</v>
      </c>
      <c r="F277" s="103">
        <v>1906000</v>
      </c>
      <c r="G277" s="104">
        <f t="shared" si="9"/>
        <v>1000</v>
      </c>
    </row>
    <row r="278" spans="3:7" x14ac:dyDescent="0.4">
      <c r="C278" s="90">
        <v>26376</v>
      </c>
      <c r="D278" s="103">
        <v>266000</v>
      </c>
      <c r="E278" s="104">
        <f t="shared" si="8"/>
        <v>2000</v>
      </c>
      <c r="F278" s="103">
        <v>1907000</v>
      </c>
      <c r="G278" s="104">
        <f t="shared" si="9"/>
        <v>1000</v>
      </c>
    </row>
    <row r="279" spans="3:7" x14ac:dyDescent="0.4">
      <c r="C279" s="90">
        <v>26383</v>
      </c>
      <c r="D279" s="103">
        <v>264000</v>
      </c>
      <c r="E279" s="104">
        <f t="shared" si="8"/>
        <v>-2000</v>
      </c>
      <c r="F279" s="103">
        <v>1877000</v>
      </c>
      <c r="G279" s="104">
        <f t="shared" si="9"/>
        <v>-30000</v>
      </c>
    </row>
    <row r="280" spans="3:7" x14ac:dyDescent="0.4">
      <c r="C280" s="90">
        <v>26390</v>
      </c>
      <c r="D280" s="103">
        <v>258000</v>
      </c>
      <c r="E280" s="104">
        <f t="shared" si="8"/>
        <v>-6000</v>
      </c>
      <c r="F280" s="103">
        <v>1913000</v>
      </c>
      <c r="G280" s="104">
        <f t="shared" si="9"/>
        <v>36000</v>
      </c>
    </row>
    <row r="281" spans="3:7" x14ac:dyDescent="0.4">
      <c r="C281" s="90">
        <v>26397</v>
      </c>
      <c r="D281" s="103">
        <v>274000</v>
      </c>
      <c r="E281" s="104">
        <f t="shared" si="8"/>
        <v>16000</v>
      </c>
      <c r="F281" s="103">
        <v>1910000</v>
      </c>
      <c r="G281" s="104">
        <f t="shared" si="9"/>
        <v>-3000</v>
      </c>
    </row>
    <row r="282" spans="3:7" x14ac:dyDescent="0.4">
      <c r="C282" s="90">
        <v>26404</v>
      </c>
      <c r="D282" s="103">
        <v>259000</v>
      </c>
      <c r="E282" s="104">
        <f t="shared" si="8"/>
        <v>-15000</v>
      </c>
      <c r="F282" s="103">
        <v>1891000</v>
      </c>
      <c r="G282" s="104">
        <f t="shared" si="9"/>
        <v>-19000</v>
      </c>
    </row>
    <row r="283" spans="3:7" x14ac:dyDescent="0.4">
      <c r="C283" s="90">
        <v>26411</v>
      </c>
      <c r="D283" s="103">
        <v>259000</v>
      </c>
      <c r="E283" s="104">
        <f t="shared" si="8"/>
        <v>0</v>
      </c>
      <c r="F283" s="103">
        <v>1855000</v>
      </c>
      <c r="G283" s="104">
        <f t="shared" si="9"/>
        <v>-36000</v>
      </c>
    </row>
    <row r="284" spans="3:7" x14ac:dyDescent="0.4">
      <c r="C284" s="90">
        <v>26418</v>
      </c>
      <c r="D284" s="103">
        <v>265000</v>
      </c>
      <c r="E284" s="104">
        <f t="shared" si="8"/>
        <v>6000</v>
      </c>
      <c r="F284" s="103">
        <v>1870000</v>
      </c>
      <c r="G284" s="104">
        <f t="shared" si="9"/>
        <v>15000</v>
      </c>
    </row>
    <row r="285" spans="3:7" x14ac:dyDescent="0.4">
      <c r="C285" s="90">
        <v>26425</v>
      </c>
      <c r="D285" s="103">
        <v>271000</v>
      </c>
      <c r="E285" s="104">
        <f t="shared" si="8"/>
        <v>6000</v>
      </c>
      <c r="F285" s="103">
        <v>1893000</v>
      </c>
      <c r="G285" s="104">
        <f t="shared" si="9"/>
        <v>23000</v>
      </c>
    </row>
    <row r="286" spans="3:7" x14ac:dyDescent="0.4">
      <c r="C286" s="90">
        <v>26432</v>
      </c>
      <c r="D286" s="103">
        <v>266000</v>
      </c>
      <c r="E286" s="104">
        <f t="shared" si="8"/>
        <v>-5000</v>
      </c>
      <c r="F286" s="103">
        <v>1874000</v>
      </c>
      <c r="G286" s="104">
        <f t="shared" si="9"/>
        <v>-19000</v>
      </c>
    </row>
    <row r="287" spans="3:7" x14ac:dyDescent="0.4">
      <c r="C287" s="90">
        <v>26439</v>
      </c>
      <c r="D287" s="103">
        <v>267000</v>
      </c>
      <c r="E287" s="104">
        <f t="shared" si="8"/>
        <v>1000</v>
      </c>
      <c r="F287" s="103">
        <v>1863000</v>
      </c>
      <c r="G287" s="104">
        <f t="shared" si="9"/>
        <v>-11000</v>
      </c>
    </row>
    <row r="288" spans="3:7" x14ac:dyDescent="0.4">
      <c r="C288" s="90">
        <v>26446</v>
      </c>
      <c r="D288" s="103">
        <v>267000</v>
      </c>
      <c r="E288" s="104">
        <f t="shared" si="8"/>
        <v>0</v>
      </c>
      <c r="F288" s="103">
        <v>1871000</v>
      </c>
      <c r="G288" s="104">
        <f t="shared" si="9"/>
        <v>8000</v>
      </c>
    </row>
    <row r="289" spans="3:7" x14ac:dyDescent="0.4">
      <c r="C289" s="90">
        <v>26453</v>
      </c>
      <c r="D289" s="103">
        <v>264000</v>
      </c>
      <c r="E289" s="104">
        <f t="shared" si="8"/>
        <v>-3000</v>
      </c>
      <c r="F289" s="103">
        <v>1857000</v>
      </c>
      <c r="G289" s="104">
        <f t="shared" si="9"/>
        <v>-14000</v>
      </c>
    </row>
    <row r="290" spans="3:7" x14ac:dyDescent="0.4">
      <c r="C290" s="90">
        <v>26460</v>
      </c>
      <c r="D290" s="103">
        <v>268000</v>
      </c>
      <c r="E290" s="104">
        <f t="shared" si="8"/>
        <v>4000</v>
      </c>
      <c r="F290" s="103">
        <v>1870000</v>
      </c>
      <c r="G290" s="104">
        <f t="shared" si="9"/>
        <v>13000</v>
      </c>
    </row>
    <row r="291" spans="3:7" x14ac:dyDescent="0.4">
      <c r="C291" s="90">
        <v>26467</v>
      </c>
      <c r="D291" s="103">
        <v>275000</v>
      </c>
      <c r="E291" s="104">
        <f t="shared" si="8"/>
        <v>7000</v>
      </c>
      <c r="F291" s="103">
        <v>1855000</v>
      </c>
      <c r="G291" s="104">
        <f t="shared" si="9"/>
        <v>-15000</v>
      </c>
    </row>
    <row r="292" spans="3:7" x14ac:dyDescent="0.4">
      <c r="C292" s="90">
        <v>26474</v>
      </c>
      <c r="D292" s="103">
        <v>286000</v>
      </c>
      <c r="E292" s="104">
        <f t="shared" si="8"/>
        <v>11000</v>
      </c>
      <c r="F292" s="103">
        <v>1871000</v>
      </c>
      <c r="G292" s="104">
        <f t="shared" si="9"/>
        <v>16000</v>
      </c>
    </row>
    <row r="293" spans="3:7" x14ac:dyDescent="0.4">
      <c r="C293" s="90">
        <v>26481</v>
      </c>
      <c r="D293" s="103">
        <v>350000</v>
      </c>
      <c r="E293" s="104">
        <f t="shared" si="8"/>
        <v>64000</v>
      </c>
      <c r="F293" s="103">
        <v>1935000</v>
      </c>
      <c r="G293" s="104">
        <f t="shared" si="9"/>
        <v>64000</v>
      </c>
    </row>
    <row r="294" spans="3:7" x14ac:dyDescent="0.4">
      <c r="C294" s="90">
        <v>26488</v>
      </c>
      <c r="D294" s="103">
        <v>297000</v>
      </c>
      <c r="E294" s="104">
        <f t="shared" si="8"/>
        <v>-53000</v>
      </c>
      <c r="F294" s="103">
        <v>1977000</v>
      </c>
      <c r="G294" s="104">
        <f t="shared" si="9"/>
        <v>42000</v>
      </c>
    </row>
    <row r="295" spans="3:7" x14ac:dyDescent="0.4">
      <c r="C295" s="90">
        <v>26495</v>
      </c>
      <c r="D295" s="103">
        <v>318000</v>
      </c>
      <c r="E295" s="104">
        <f t="shared" si="8"/>
        <v>21000</v>
      </c>
      <c r="F295" s="103">
        <v>1947000</v>
      </c>
      <c r="G295" s="104">
        <f t="shared" si="9"/>
        <v>-30000</v>
      </c>
    </row>
    <row r="296" spans="3:7" x14ac:dyDescent="0.4">
      <c r="C296" s="90">
        <v>26502</v>
      </c>
      <c r="D296" s="103">
        <v>276000</v>
      </c>
      <c r="E296" s="104">
        <f t="shared" si="8"/>
        <v>-42000</v>
      </c>
      <c r="F296" s="103">
        <v>1962000</v>
      </c>
      <c r="G296" s="104">
        <f t="shared" si="9"/>
        <v>15000</v>
      </c>
    </row>
    <row r="297" spans="3:7" x14ac:dyDescent="0.4">
      <c r="C297" s="90">
        <v>26509</v>
      </c>
      <c r="D297" s="103">
        <v>247000</v>
      </c>
      <c r="E297" s="104">
        <f t="shared" si="8"/>
        <v>-29000</v>
      </c>
      <c r="F297" s="103">
        <v>1928000</v>
      </c>
      <c r="G297" s="104">
        <f t="shared" si="9"/>
        <v>-34000</v>
      </c>
    </row>
    <row r="298" spans="3:7" x14ac:dyDescent="0.4">
      <c r="C298" s="90">
        <v>26516</v>
      </c>
      <c r="D298" s="103">
        <v>250000</v>
      </c>
      <c r="E298" s="104">
        <f t="shared" si="8"/>
        <v>3000</v>
      </c>
      <c r="F298" s="103">
        <v>1855000</v>
      </c>
      <c r="G298" s="104">
        <f t="shared" si="9"/>
        <v>-73000</v>
      </c>
    </row>
    <row r="299" spans="3:7" x14ac:dyDescent="0.4">
      <c r="C299" s="90">
        <v>26523</v>
      </c>
      <c r="D299" s="103">
        <v>246000</v>
      </c>
      <c r="E299" s="104">
        <f t="shared" si="8"/>
        <v>-4000</v>
      </c>
      <c r="F299" s="103">
        <v>1812000</v>
      </c>
      <c r="G299" s="104">
        <f t="shared" si="9"/>
        <v>-43000</v>
      </c>
    </row>
    <row r="300" spans="3:7" x14ac:dyDescent="0.4">
      <c r="C300" s="90">
        <v>26530</v>
      </c>
      <c r="D300" s="103">
        <v>256000</v>
      </c>
      <c r="E300" s="104">
        <f t="shared" si="8"/>
        <v>10000</v>
      </c>
      <c r="F300" s="103">
        <v>1794000</v>
      </c>
      <c r="G300" s="104">
        <f t="shared" si="9"/>
        <v>-18000</v>
      </c>
    </row>
    <row r="301" spans="3:7" x14ac:dyDescent="0.4">
      <c r="C301" s="90">
        <v>26537</v>
      </c>
      <c r="D301" s="103">
        <v>262000</v>
      </c>
      <c r="E301" s="104">
        <f t="shared" si="8"/>
        <v>6000</v>
      </c>
      <c r="F301" s="103">
        <v>1792000</v>
      </c>
      <c r="G301" s="104">
        <f t="shared" si="9"/>
        <v>-2000</v>
      </c>
    </row>
    <row r="302" spans="3:7" x14ac:dyDescent="0.4">
      <c r="C302" s="90">
        <v>26544</v>
      </c>
      <c r="D302" s="103">
        <v>258000</v>
      </c>
      <c r="E302" s="104">
        <f t="shared" si="8"/>
        <v>-4000</v>
      </c>
      <c r="F302" s="103">
        <v>1838000</v>
      </c>
      <c r="G302" s="104">
        <f t="shared" si="9"/>
        <v>46000</v>
      </c>
    </row>
    <row r="303" spans="3:7" x14ac:dyDescent="0.4">
      <c r="C303" s="90">
        <v>26551</v>
      </c>
      <c r="D303" s="103">
        <v>259000</v>
      </c>
      <c r="E303" s="104">
        <f t="shared" si="8"/>
        <v>1000</v>
      </c>
      <c r="F303" s="103">
        <v>1802000</v>
      </c>
      <c r="G303" s="104">
        <f t="shared" si="9"/>
        <v>-36000</v>
      </c>
    </row>
    <row r="304" spans="3:7" x14ac:dyDescent="0.4">
      <c r="C304" s="90">
        <v>26558</v>
      </c>
      <c r="D304" s="103">
        <v>258000</v>
      </c>
      <c r="E304" s="104">
        <f t="shared" si="8"/>
        <v>-1000</v>
      </c>
      <c r="F304" s="103">
        <v>1799000</v>
      </c>
      <c r="G304" s="104">
        <f t="shared" si="9"/>
        <v>-3000</v>
      </c>
    </row>
    <row r="305" spans="3:7" x14ac:dyDescent="0.4">
      <c r="C305" s="90">
        <v>26565</v>
      </c>
      <c r="D305" s="103">
        <v>255000</v>
      </c>
      <c r="E305" s="104">
        <f t="shared" si="8"/>
        <v>-3000</v>
      </c>
      <c r="F305" s="103">
        <v>1791000</v>
      </c>
      <c r="G305" s="104">
        <f t="shared" si="9"/>
        <v>-8000</v>
      </c>
    </row>
    <row r="306" spans="3:7" x14ac:dyDescent="0.4">
      <c r="C306" s="90">
        <v>26572</v>
      </c>
      <c r="D306" s="103">
        <v>251000</v>
      </c>
      <c r="E306" s="104">
        <f t="shared" si="8"/>
        <v>-4000</v>
      </c>
      <c r="F306" s="103">
        <v>1763000</v>
      </c>
      <c r="G306" s="104">
        <f t="shared" si="9"/>
        <v>-28000</v>
      </c>
    </row>
    <row r="307" spans="3:7" x14ac:dyDescent="0.4">
      <c r="C307" s="90">
        <v>26579</v>
      </c>
      <c r="D307" s="103">
        <v>263000</v>
      </c>
      <c r="E307" s="104">
        <f t="shared" si="8"/>
        <v>12000</v>
      </c>
      <c r="F307" s="103">
        <v>1771000</v>
      </c>
      <c r="G307" s="104">
        <f t="shared" si="9"/>
        <v>8000</v>
      </c>
    </row>
    <row r="308" spans="3:7" x14ac:dyDescent="0.4">
      <c r="C308" s="90">
        <v>26586</v>
      </c>
      <c r="D308" s="103">
        <v>250000</v>
      </c>
      <c r="E308" s="104">
        <f t="shared" si="8"/>
        <v>-13000</v>
      </c>
      <c r="F308" s="103">
        <v>1760000</v>
      </c>
      <c r="G308" s="104">
        <f t="shared" si="9"/>
        <v>-11000</v>
      </c>
    </row>
    <row r="309" spans="3:7" x14ac:dyDescent="0.4">
      <c r="C309" s="90">
        <v>26593</v>
      </c>
      <c r="D309" s="103">
        <v>257000</v>
      </c>
      <c r="E309" s="104">
        <f t="shared" si="8"/>
        <v>7000</v>
      </c>
      <c r="F309" s="103">
        <v>1733000</v>
      </c>
      <c r="G309" s="104">
        <f t="shared" si="9"/>
        <v>-27000</v>
      </c>
    </row>
    <row r="310" spans="3:7" x14ac:dyDescent="0.4">
      <c r="C310" s="90">
        <v>26600</v>
      </c>
      <c r="D310" s="103">
        <v>234000</v>
      </c>
      <c r="E310" s="104">
        <f t="shared" si="8"/>
        <v>-23000</v>
      </c>
      <c r="F310" s="103">
        <v>1750000</v>
      </c>
      <c r="G310" s="104">
        <f t="shared" si="9"/>
        <v>17000</v>
      </c>
    </row>
    <row r="311" spans="3:7" x14ac:dyDescent="0.4">
      <c r="C311" s="90">
        <v>26607</v>
      </c>
      <c r="D311" s="103">
        <v>255000</v>
      </c>
      <c r="E311" s="104">
        <f t="shared" si="8"/>
        <v>21000</v>
      </c>
      <c r="F311" s="103">
        <v>1722000</v>
      </c>
      <c r="G311" s="104">
        <f t="shared" si="9"/>
        <v>-28000</v>
      </c>
    </row>
    <row r="312" spans="3:7" x14ac:dyDescent="0.4">
      <c r="C312" s="90">
        <v>26614</v>
      </c>
      <c r="D312" s="103">
        <v>242000</v>
      </c>
      <c r="E312" s="104">
        <f t="shared" si="8"/>
        <v>-13000</v>
      </c>
      <c r="F312" s="103">
        <v>1736000</v>
      </c>
      <c r="G312" s="104">
        <f t="shared" si="9"/>
        <v>14000</v>
      </c>
    </row>
    <row r="313" spans="3:7" x14ac:dyDescent="0.4">
      <c r="C313" s="90">
        <v>26621</v>
      </c>
      <c r="D313" s="103">
        <v>271000</v>
      </c>
      <c r="E313" s="104">
        <f t="shared" si="8"/>
        <v>29000</v>
      </c>
      <c r="F313" s="103">
        <v>1727000</v>
      </c>
      <c r="G313" s="104">
        <f t="shared" si="9"/>
        <v>-9000</v>
      </c>
    </row>
    <row r="314" spans="3:7" x14ac:dyDescent="0.4">
      <c r="C314" s="90">
        <v>26628</v>
      </c>
      <c r="D314" s="103">
        <v>235000</v>
      </c>
      <c r="E314" s="104">
        <f t="shared" si="8"/>
        <v>-36000</v>
      </c>
      <c r="F314" s="103">
        <v>1743000</v>
      </c>
      <c r="G314" s="104">
        <f t="shared" si="9"/>
        <v>16000</v>
      </c>
    </row>
    <row r="315" spans="3:7" x14ac:dyDescent="0.4">
      <c r="C315" s="90">
        <v>26635</v>
      </c>
      <c r="D315" s="103">
        <v>226000</v>
      </c>
      <c r="E315" s="104">
        <f t="shared" si="8"/>
        <v>-9000</v>
      </c>
      <c r="F315" s="103">
        <v>1676000</v>
      </c>
      <c r="G315" s="104">
        <f t="shared" si="9"/>
        <v>-67000</v>
      </c>
    </row>
    <row r="316" spans="3:7" x14ac:dyDescent="0.4">
      <c r="C316" s="90">
        <v>26642</v>
      </c>
      <c r="D316" s="103">
        <v>252000</v>
      </c>
      <c r="E316" s="104">
        <f t="shared" si="8"/>
        <v>26000</v>
      </c>
      <c r="F316" s="103">
        <v>1681000</v>
      </c>
      <c r="G316" s="104">
        <f t="shared" si="9"/>
        <v>5000</v>
      </c>
    </row>
    <row r="317" spans="3:7" x14ac:dyDescent="0.4">
      <c r="C317" s="90">
        <v>26649</v>
      </c>
      <c r="D317" s="103">
        <v>263000</v>
      </c>
      <c r="E317" s="104">
        <f t="shared" si="8"/>
        <v>11000</v>
      </c>
      <c r="F317" s="103">
        <v>1756000</v>
      </c>
      <c r="G317" s="104">
        <f t="shared" si="9"/>
        <v>75000</v>
      </c>
    </row>
    <row r="318" spans="3:7" x14ac:dyDescent="0.4">
      <c r="C318" s="90">
        <v>26656</v>
      </c>
      <c r="D318" s="103">
        <v>246000</v>
      </c>
      <c r="E318" s="104">
        <f t="shared" si="8"/>
        <v>-17000</v>
      </c>
      <c r="F318" s="103">
        <v>1697000</v>
      </c>
      <c r="G318" s="104">
        <f t="shared" si="9"/>
        <v>-59000</v>
      </c>
    </row>
    <row r="319" spans="3:7" x14ac:dyDescent="0.4">
      <c r="C319" s="90">
        <v>26663</v>
      </c>
      <c r="D319" s="103">
        <v>225000</v>
      </c>
      <c r="E319" s="104">
        <f t="shared" si="8"/>
        <v>-21000</v>
      </c>
      <c r="F319" s="103">
        <v>1663000</v>
      </c>
      <c r="G319" s="104">
        <f t="shared" si="9"/>
        <v>-34000</v>
      </c>
    </row>
    <row r="320" spans="3:7" x14ac:dyDescent="0.4">
      <c r="C320" s="90">
        <v>26670</v>
      </c>
      <c r="D320" s="103">
        <v>226000</v>
      </c>
      <c r="E320" s="104">
        <f t="shared" si="8"/>
        <v>1000</v>
      </c>
      <c r="F320" s="103">
        <v>1617000</v>
      </c>
      <c r="G320" s="104">
        <f t="shared" si="9"/>
        <v>-46000</v>
      </c>
    </row>
    <row r="321" spans="3:7" x14ac:dyDescent="0.4">
      <c r="C321" s="90">
        <v>26677</v>
      </c>
      <c r="D321" s="103">
        <v>245000</v>
      </c>
      <c r="E321" s="104">
        <f t="shared" si="8"/>
        <v>19000</v>
      </c>
      <c r="F321" s="103">
        <v>1660000</v>
      </c>
      <c r="G321" s="104">
        <f t="shared" si="9"/>
        <v>43000</v>
      </c>
    </row>
    <row r="322" spans="3:7" x14ac:dyDescent="0.4">
      <c r="C322" s="90">
        <v>26684</v>
      </c>
      <c r="D322" s="103">
        <v>229000</v>
      </c>
      <c r="E322" s="104">
        <f t="shared" si="8"/>
        <v>-16000</v>
      </c>
      <c r="F322" s="103">
        <v>1607000</v>
      </c>
      <c r="G322" s="104">
        <f t="shared" si="9"/>
        <v>-53000</v>
      </c>
    </row>
    <row r="323" spans="3:7" x14ac:dyDescent="0.4">
      <c r="C323" s="90">
        <v>26691</v>
      </c>
      <c r="D323" s="103">
        <v>214000</v>
      </c>
      <c r="E323" s="104">
        <f t="shared" si="8"/>
        <v>-15000</v>
      </c>
      <c r="F323" s="103">
        <v>1601000</v>
      </c>
      <c r="G323" s="104">
        <f t="shared" si="9"/>
        <v>-6000</v>
      </c>
    </row>
    <row r="324" spans="3:7" x14ac:dyDescent="0.4">
      <c r="C324" s="90">
        <v>26698</v>
      </c>
      <c r="D324" s="103">
        <v>228000</v>
      </c>
      <c r="E324" s="104">
        <f t="shared" si="8"/>
        <v>14000</v>
      </c>
      <c r="F324" s="103">
        <v>1596000</v>
      </c>
      <c r="G324" s="104">
        <f t="shared" si="9"/>
        <v>-5000</v>
      </c>
    </row>
    <row r="325" spans="3:7" x14ac:dyDescent="0.4">
      <c r="C325" s="90">
        <v>26705</v>
      </c>
      <c r="D325" s="103">
        <v>226000</v>
      </c>
      <c r="E325" s="104">
        <f t="shared" si="8"/>
        <v>-2000</v>
      </c>
      <c r="F325" s="103">
        <v>1594000</v>
      </c>
      <c r="G325" s="104">
        <f t="shared" si="9"/>
        <v>-2000</v>
      </c>
    </row>
    <row r="326" spans="3:7" x14ac:dyDescent="0.4">
      <c r="C326" s="90">
        <v>26712</v>
      </c>
      <c r="D326" s="103">
        <v>216000</v>
      </c>
      <c r="E326" s="104">
        <f t="shared" si="8"/>
        <v>-10000</v>
      </c>
      <c r="F326" s="103">
        <v>1582000</v>
      </c>
      <c r="G326" s="104">
        <f t="shared" si="9"/>
        <v>-12000</v>
      </c>
    </row>
    <row r="327" spans="3:7" x14ac:dyDescent="0.4">
      <c r="C327" s="90">
        <v>26719</v>
      </c>
      <c r="D327" s="103">
        <v>218000</v>
      </c>
      <c r="E327" s="104">
        <f t="shared" si="8"/>
        <v>2000</v>
      </c>
      <c r="F327" s="103">
        <v>1582000</v>
      </c>
      <c r="G327" s="104">
        <f t="shared" si="9"/>
        <v>0</v>
      </c>
    </row>
    <row r="328" spans="3:7" x14ac:dyDescent="0.4">
      <c r="C328" s="90">
        <v>26726</v>
      </c>
      <c r="D328" s="103">
        <v>225000</v>
      </c>
      <c r="E328" s="104">
        <f t="shared" si="8"/>
        <v>7000</v>
      </c>
      <c r="F328" s="103">
        <v>1579000</v>
      </c>
      <c r="G328" s="104">
        <f t="shared" si="9"/>
        <v>-3000</v>
      </c>
    </row>
    <row r="329" spans="3:7" x14ac:dyDescent="0.4">
      <c r="C329" s="90">
        <v>26733</v>
      </c>
      <c r="D329" s="103">
        <v>229000</v>
      </c>
      <c r="E329" s="104">
        <f t="shared" si="8"/>
        <v>4000</v>
      </c>
      <c r="F329" s="103">
        <v>1584000</v>
      </c>
      <c r="G329" s="104">
        <f t="shared" si="9"/>
        <v>5000</v>
      </c>
    </row>
    <row r="330" spans="3:7" x14ac:dyDescent="0.4">
      <c r="C330" s="90">
        <v>26740</v>
      </c>
      <c r="D330" s="103">
        <v>228000</v>
      </c>
      <c r="E330" s="104">
        <f t="shared" ref="E330:E393" si="10">D330-D329</f>
        <v>-1000</v>
      </c>
      <c r="F330" s="103">
        <v>1578000</v>
      </c>
      <c r="G330" s="104">
        <f t="shared" ref="G330:G393" si="11">F330-F329</f>
        <v>-6000</v>
      </c>
    </row>
    <row r="331" spans="3:7" x14ac:dyDescent="0.4">
      <c r="C331" s="90">
        <v>26747</v>
      </c>
      <c r="D331" s="103">
        <v>232000</v>
      </c>
      <c r="E331" s="104">
        <f t="shared" si="10"/>
        <v>4000</v>
      </c>
      <c r="F331" s="103">
        <v>1562000</v>
      </c>
      <c r="G331" s="104">
        <f t="shared" si="11"/>
        <v>-16000</v>
      </c>
    </row>
    <row r="332" spans="3:7" x14ac:dyDescent="0.4">
      <c r="C332" s="90">
        <v>26754</v>
      </c>
      <c r="D332" s="103">
        <v>222000</v>
      </c>
      <c r="E332" s="104">
        <f t="shared" si="10"/>
        <v>-10000</v>
      </c>
      <c r="F332" s="103">
        <v>1547000</v>
      </c>
      <c r="G332" s="104">
        <f t="shared" si="11"/>
        <v>-15000</v>
      </c>
    </row>
    <row r="333" spans="3:7" x14ac:dyDescent="0.4">
      <c r="C333" s="90">
        <v>26761</v>
      </c>
      <c r="D333" s="103">
        <v>247000</v>
      </c>
      <c r="E333" s="104">
        <f t="shared" si="10"/>
        <v>25000</v>
      </c>
      <c r="F333" s="103">
        <v>1552000</v>
      </c>
      <c r="G333" s="104">
        <f t="shared" si="11"/>
        <v>5000</v>
      </c>
    </row>
    <row r="334" spans="3:7" x14ac:dyDescent="0.4">
      <c r="C334" s="90">
        <v>26768</v>
      </c>
      <c r="D334" s="103">
        <v>230000</v>
      </c>
      <c r="E334" s="104">
        <f t="shared" si="10"/>
        <v>-17000</v>
      </c>
      <c r="F334" s="103">
        <v>1539000</v>
      </c>
      <c r="G334" s="104">
        <f t="shared" si="11"/>
        <v>-13000</v>
      </c>
    </row>
    <row r="335" spans="3:7" x14ac:dyDescent="0.4">
      <c r="C335" s="90">
        <v>26775</v>
      </c>
      <c r="D335" s="103">
        <v>243000</v>
      </c>
      <c r="E335" s="104">
        <f t="shared" si="10"/>
        <v>13000</v>
      </c>
      <c r="F335" s="103">
        <v>1573000</v>
      </c>
      <c r="G335" s="104">
        <f t="shared" si="11"/>
        <v>34000</v>
      </c>
    </row>
    <row r="336" spans="3:7" x14ac:dyDescent="0.4">
      <c r="C336" s="90">
        <v>26782</v>
      </c>
      <c r="D336" s="103">
        <v>236000</v>
      </c>
      <c r="E336" s="104">
        <f t="shared" si="10"/>
        <v>-7000</v>
      </c>
      <c r="F336" s="103">
        <v>1551000</v>
      </c>
      <c r="G336" s="104">
        <f t="shared" si="11"/>
        <v>-22000</v>
      </c>
    </row>
    <row r="337" spans="3:7" x14ac:dyDescent="0.4">
      <c r="C337" s="90">
        <v>26789</v>
      </c>
      <c r="D337" s="103">
        <v>248000</v>
      </c>
      <c r="E337" s="104">
        <f t="shared" si="10"/>
        <v>12000</v>
      </c>
      <c r="F337" s="103">
        <v>1560000</v>
      </c>
      <c r="G337" s="104">
        <f t="shared" si="11"/>
        <v>9000</v>
      </c>
    </row>
    <row r="338" spans="3:7" x14ac:dyDescent="0.4">
      <c r="C338" s="90">
        <v>26796</v>
      </c>
      <c r="D338" s="103">
        <v>238000</v>
      </c>
      <c r="E338" s="104">
        <f t="shared" si="10"/>
        <v>-10000</v>
      </c>
      <c r="F338" s="103">
        <v>1557000</v>
      </c>
      <c r="G338" s="104">
        <f t="shared" si="11"/>
        <v>-3000</v>
      </c>
    </row>
    <row r="339" spans="3:7" x14ac:dyDescent="0.4">
      <c r="C339" s="90">
        <v>26803</v>
      </c>
      <c r="D339" s="103">
        <v>237000</v>
      </c>
      <c r="E339" s="104">
        <f t="shared" si="10"/>
        <v>-1000</v>
      </c>
      <c r="F339" s="103">
        <v>1553000</v>
      </c>
      <c r="G339" s="104">
        <f t="shared" si="11"/>
        <v>-4000</v>
      </c>
    </row>
    <row r="340" spans="3:7" x14ac:dyDescent="0.4">
      <c r="C340" s="90">
        <v>26810</v>
      </c>
      <c r="D340" s="103">
        <v>238000</v>
      </c>
      <c r="E340" s="104">
        <f t="shared" si="10"/>
        <v>1000</v>
      </c>
      <c r="F340" s="103">
        <v>1567000</v>
      </c>
      <c r="G340" s="104">
        <f t="shared" si="11"/>
        <v>14000</v>
      </c>
    </row>
    <row r="341" spans="3:7" x14ac:dyDescent="0.4">
      <c r="C341" s="90">
        <v>26817</v>
      </c>
      <c r="D341" s="103">
        <v>232000</v>
      </c>
      <c r="E341" s="104">
        <f t="shared" si="10"/>
        <v>-6000</v>
      </c>
      <c r="F341" s="103">
        <v>1556000</v>
      </c>
      <c r="G341" s="104">
        <f t="shared" si="11"/>
        <v>-11000</v>
      </c>
    </row>
    <row r="342" spans="3:7" x14ac:dyDescent="0.4">
      <c r="C342" s="90">
        <v>26824</v>
      </c>
      <c r="D342" s="103">
        <v>246000</v>
      </c>
      <c r="E342" s="104">
        <f t="shared" si="10"/>
        <v>14000</v>
      </c>
      <c r="F342" s="103">
        <v>1563000</v>
      </c>
      <c r="G342" s="104">
        <f t="shared" si="11"/>
        <v>7000</v>
      </c>
    </row>
    <row r="343" spans="3:7" x14ac:dyDescent="0.4">
      <c r="C343" s="90">
        <v>26831</v>
      </c>
      <c r="D343" s="103">
        <v>237000</v>
      </c>
      <c r="E343" s="104">
        <f t="shared" si="10"/>
        <v>-9000</v>
      </c>
      <c r="F343" s="103">
        <v>1576000</v>
      </c>
      <c r="G343" s="104">
        <f t="shared" si="11"/>
        <v>13000</v>
      </c>
    </row>
    <row r="344" spans="3:7" x14ac:dyDescent="0.4">
      <c r="C344" s="90">
        <v>26838</v>
      </c>
      <c r="D344" s="103">
        <v>242000</v>
      </c>
      <c r="E344" s="104">
        <f t="shared" si="10"/>
        <v>5000</v>
      </c>
      <c r="F344" s="103">
        <v>1570000</v>
      </c>
      <c r="G344" s="104">
        <f t="shared" si="11"/>
        <v>-6000</v>
      </c>
    </row>
    <row r="345" spans="3:7" x14ac:dyDescent="0.4">
      <c r="C345" s="90">
        <v>26845</v>
      </c>
      <c r="D345" s="103">
        <v>237000</v>
      </c>
      <c r="E345" s="104">
        <f t="shared" si="10"/>
        <v>-5000</v>
      </c>
      <c r="F345" s="103">
        <v>1571000</v>
      </c>
      <c r="G345" s="104">
        <f t="shared" si="11"/>
        <v>1000</v>
      </c>
    </row>
    <row r="346" spans="3:7" x14ac:dyDescent="0.4">
      <c r="C346" s="90">
        <v>26852</v>
      </c>
      <c r="D346" s="103">
        <v>248000</v>
      </c>
      <c r="E346" s="104">
        <f t="shared" si="10"/>
        <v>11000</v>
      </c>
      <c r="F346" s="103">
        <v>1605000</v>
      </c>
      <c r="G346" s="104">
        <f t="shared" si="11"/>
        <v>34000</v>
      </c>
    </row>
    <row r="347" spans="3:7" x14ac:dyDescent="0.4">
      <c r="C347" s="90">
        <v>26859</v>
      </c>
      <c r="D347" s="103">
        <v>232000</v>
      </c>
      <c r="E347" s="104">
        <f t="shared" si="10"/>
        <v>-16000</v>
      </c>
      <c r="F347" s="103">
        <v>1605000</v>
      </c>
      <c r="G347" s="104">
        <f t="shared" si="11"/>
        <v>0</v>
      </c>
    </row>
    <row r="348" spans="3:7" x14ac:dyDescent="0.4">
      <c r="C348" s="90">
        <v>26866</v>
      </c>
      <c r="D348" s="103">
        <v>241000</v>
      </c>
      <c r="E348" s="104">
        <f t="shared" si="10"/>
        <v>9000</v>
      </c>
      <c r="F348" s="103">
        <v>1594000</v>
      </c>
      <c r="G348" s="104">
        <f t="shared" si="11"/>
        <v>-11000</v>
      </c>
    </row>
    <row r="349" spans="3:7" x14ac:dyDescent="0.4">
      <c r="C349" s="90">
        <v>26873</v>
      </c>
      <c r="D349" s="103">
        <v>250000</v>
      </c>
      <c r="E349" s="104">
        <f t="shared" si="10"/>
        <v>9000</v>
      </c>
      <c r="F349" s="103">
        <v>1603000</v>
      </c>
      <c r="G349" s="104">
        <f t="shared" si="11"/>
        <v>9000</v>
      </c>
    </row>
    <row r="350" spans="3:7" x14ac:dyDescent="0.4">
      <c r="C350" s="90">
        <v>26880</v>
      </c>
      <c r="D350" s="103">
        <v>256000</v>
      </c>
      <c r="E350" s="104">
        <f t="shared" si="10"/>
        <v>6000</v>
      </c>
      <c r="F350" s="103">
        <v>1633000</v>
      </c>
      <c r="G350" s="104">
        <f t="shared" si="11"/>
        <v>30000</v>
      </c>
    </row>
    <row r="351" spans="3:7" x14ac:dyDescent="0.4">
      <c r="C351" s="90">
        <v>26887</v>
      </c>
      <c r="D351" s="103">
        <v>265000</v>
      </c>
      <c r="E351" s="104">
        <f t="shared" si="10"/>
        <v>9000</v>
      </c>
      <c r="F351" s="103">
        <v>1679000</v>
      </c>
      <c r="G351" s="104">
        <f t="shared" si="11"/>
        <v>46000</v>
      </c>
    </row>
    <row r="352" spans="3:7" x14ac:dyDescent="0.4">
      <c r="C352" s="90">
        <v>26894</v>
      </c>
      <c r="D352" s="103">
        <v>258000</v>
      </c>
      <c r="E352" s="104">
        <f t="shared" si="10"/>
        <v>-7000</v>
      </c>
      <c r="F352" s="103">
        <v>1672000</v>
      </c>
      <c r="G352" s="104">
        <f t="shared" si="11"/>
        <v>-7000</v>
      </c>
    </row>
    <row r="353" spans="3:7" x14ac:dyDescent="0.4">
      <c r="C353" s="90">
        <v>26901</v>
      </c>
      <c r="D353" s="103">
        <v>254000</v>
      </c>
      <c r="E353" s="104">
        <f t="shared" si="10"/>
        <v>-4000</v>
      </c>
      <c r="F353" s="103">
        <v>1675000</v>
      </c>
      <c r="G353" s="104">
        <f t="shared" si="11"/>
        <v>3000</v>
      </c>
    </row>
    <row r="354" spans="3:7" x14ac:dyDescent="0.4">
      <c r="C354" s="90">
        <v>26908</v>
      </c>
      <c r="D354" s="103">
        <v>242000</v>
      </c>
      <c r="E354" s="104">
        <f t="shared" si="10"/>
        <v>-12000</v>
      </c>
      <c r="F354" s="103">
        <v>1681000</v>
      </c>
      <c r="G354" s="104">
        <f t="shared" si="11"/>
        <v>6000</v>
      </c>
    </row>
    <row r="355" spans="3:7" x14ac:dyDescent="0.4">
      <c r="C355" s="90">
        <v>26915</v>
      </c>
      <c r="D355" s="103">
        <v>252000</v>
      </c>
      <c r="E355" s="104">
        <f t="shared" si="10"/>
        <v>10000</v>
      </c>
      <c r="F355" s="103">
        <v>1688000</v>
      </c>
      <c r="G355" s="104">
        <f t="shared" si="11"/>
        <v>7000</v>
      </c>
    </row>
    <row r="356" spans="3:7" x14ac:dyDescent="0.4">
      <c r="C356" s="90">
        <v>26922</v>
      </c>
      <c r="D356" s="103">
        <v>245000</v>
      </c>
      <c r="E356" s="104">
        <f t="shared" si="10"/>
        <v>-7000</v>
      </c>
      <c r="F356" s="103">
        <v>1666000</v>
      </c>
      <c r="G356" s="104">
        <f t="shared" si="11"/>
        <v>-22000</v>
      </c>
    </row>
    <row r="357" spans="3:7" x14ac:dyDescent="0.4">
      <c r="C357" s="90">
        <v>26929</v>
      </c>
      <c r="D357" s="103">
        <v>246000</v>
      </c>
      <c r="E357" s="104">
        <f t="shared" si="10"/>
        <v>1000</v>
      </c>
      <c r="F357" s="103">
        <v>1658000</v>
      </c>
      <c r="G357" s="104">
        <f t="shared" si="11"/>
        <v>-8000</v>
      </c>
    </row>
    <row r="358" spans="3:7" x14ac:dyDescent="0.4">
      <c r="C358" s="90">
        <v>26936</v>
      </c>
      <c r="D358" s="103">
        <v>249000</v>
      </c>
      <c r="E358" s="104">
        <f t="shared" si="10"/>
        <v>3000</v>
      </c>
      <c r="F358" s="103">
        <v>1658000</v>
      </c>
      <c r="G358" s="104">
        <f t="shared" si="11"/>
        <v>0</v>
      </c>
    </row>
    <row r="359" spans="3:7" x14ac:dyDescent="0.4">
      <c r="C359" s="90">
        <v>26943</v>
      </c>
      <c r="D359" s="103">
        <v>236000</v>
      </c>
      <c r="E359" s="104">
        <f t="shared" si="10"/>
        <v>-13000</v>
      </c>
      <c r="F359" s="103">
        <v>1657000</v>
      </c>
      <c r="G359" s="104">
        <f t="shared" si="11"/>
        <v>-1000</v>
      </c>
    </row>
    <row r="360" spans="3:7" x14ac:dyDescent="0.4">
      <c r="C360" s="90">
        <v>26950</v>
      </c>
      <c r="D360" s="103">
        <v>246000</v>
      </c>
      <c r="E360" s="104">
        <f t="shared" si="10"/>
        <v>10000</v>
      </c>
      <c r="F360" s="103">
        <v>1679000</v>
      </c>
      <c r="G360" s="104">
        <f t="shared" si="11"/>
        <v>22000</v>
      </c>
    </row>
    <row r="361" spans="3:7" x14ac:dyDescent="0.4">
      <c r="C361" s="90">
        <v>26957</v>
      </c>
      <c r="D361" s="103">
        <v>249000</v>
      </c>
      <c r="E361" s="104">
        <f t="shared" si="10"/>
        <v>3000</v>
      </c>
      <c r="F361" s="103">
        <v>1646000</v>
      </c>
      <c r="G361" s="104">
        <f t="shared" si="11"/>
        <v>-33000</v>
      </c>
    </row>
    <row r="362" spans="3:7" x14ac:dyDescent="0.4">
      <c r="C362" s="90">
        <v>26964</v>
      </c>
      <c r="D362" s="103">
        <v>235000</v>
      </c>
      <c r="E362" s="104">
        <f t="shared" si="10"/>
        <v>-14000</v>
      </c>
      <c r="F362" s="103">
        <v>1675000</v>
      </c>
      <c r="G362" s="104">
        <f t="shared" si="11"/>
        <v>29000</v>
      </c>
    </row>
    <row r="363" spans="3:7" x14ac:dyDescent="0.4">
      <c r="C363" s="90">
        <v>26971</v>
      </c>
      <c r="D363" s="103">
        <v>246000</v>
      </c>
      <c r="E363" s="104">
        <f t="shared" si="10"/>
        <v>11000</v>
      </c>
      <c r="F363" s="103">
        <v>1669000</v>
      </c>
      <c r="G363" s="104">
        <f t="shared" si="11"/>
        <v>-6000</v>
      </c>
    </row>
    <row r="364" spans="3:7" x14ac:dyDescent="0.4">
      <c r="C364" s="90">
        <v>26978</v>
      </c>
      <c r="D364" s="103">
        <v>282000</v>
      </c>
      <c r="E364" s="104">
        <f t="shared" si="10"/>
        <v>36000</v>
      </c>
      <c r="F364" s="103">
        <v>1702000</v>
      </c>
      <c r="G364" s="104">
        <f t="shared" si="11"/>
        <v>33000</v>
      </c>
    </row>
    <row r="365" spans="3:7" x14ac:dyDescent="0.4">
      <c r="C365" s="90">
        <v>26985</v>
      </c>
      <c r="D365" s="103">
        <v>254000</v>
      </c>
      <c r="E365" s="104">
        <f t="shared" si="10"/>
        <v>-28000</v>
      </c>
      <c r="F365" s="103">
        <v>1698000</v>
      </c>
      <c r="G365" s="104">
        <f t="shared" si="11"/>
        <v>-4000</v>
      </c>
    </row>
    <row r="366" spans="3:7" x14ac:dyDescent="0.4">
      <c r="C366" s="90">
        <v>26992</v>
      </c>
      <c r="D366" s="103">
        <v>233000</v>
      </c>
      <c r="E366" s="104">
        <f t="shared" si="10"/>
        <v>-21000</v>
      </c>
      <c r="F366" s="103">
        <v>1755000</v>
      </c>
      <c r="G366" s="104">
        <f t="shared" si="11"/>
        <v>57000</v>
      </c>
    </row>
    <row r="367" spans="3:7" x14ac:dyDescent="0.4">
      <c r="C367" s="90">
        <v>26999</v>
      </c>
      <c r="D367" s="103">
        <v>256000</v>
      </c>
      <c r="E367" s="104">
        <f t="shared" si="10"/>
        <v>23000</v>
      </c>
      <c r="F367" s="103">
        <v>1692000</v>
      </c>
      <c r="G367" s="104">
        <f t="shared" si="11"/>
        <v>-63000</v>
      </c>
    </row>
    <row r="368" spans="3:7" x14ac:dyDescent="0.4">
      <c r="C368" s="90">
        <v>27006</v>
      </c>
      <c r="D368" s="103">
        <v>266000</v>
      </c>
      <c r="E368" s="104">
        <f t="shared" si="10"/>
        <v>10000</v>
      </c>
      <c r="F368" s="103">
        <v>1717000</v>
      </c>
      <c r="G368" s="104">
        <f t="shared" si="11"/>
        <v>25000</v>
      </c>
    </row>
    <row r="369" spans="3:7" x14ac:dyDescent="0.4">
      <c r="C369" s="90">
        <v>27013</v>
      </c>
      <c r="D369" s="103">
        <v>272000</v>
      </c>
      <c r="E369" s="104">
        <f t="shared" si="10"/>
        <v>6000</v>
      </c>
      <c r="F369" s="103">
        <v>1779000</v>
      </c>
      <c r="G369" s="104">
        <f t="shared" si="11"/>
        <v>62000</v>
      </c>
    </row>
    <row r="370" spans="3:7" x14ac:dyDescent="0.4">
      <c r="C370" s="90">
        <v>27020</v>
      </c>
      <c r="D370" s="103">
        <v>326000</v>
      </c>
      <c r="E370" s="104">
        <f t="shared" si="10"/>
        <v>54000</v>
      </c>
      <c r="F370" s="103">
        <v>1836000</v>
      </c>
      <c r="G370" s="104">
        <f t="shared" si="11"/>
        <v>57000</v>
      </c>
    </row>
    <row r="371" spans="3:7" x14ac:dyDescent="0.4">
      <c r="C371" s="90">
        <v>27027</v>
      </c>
      <c r="D371" s="103">
        <v>300000</v>
      </c>
      <c r="E371" s="104">
        <f t="shared" si="10"/>
        <v>-26000</v>
      </c>
      <c r="F371" s="103">
        <v>1805000</v>
      </c>
      <c r="G371" s="104">
        <f t="shared" si="11"/>
        <v>-31000</v>
      </c>
    </row>
    <row r="372" spans="3:7" x14ac:dyDescent="0.4">
      <c r="C372" s="90">
        <v>27034</v>
      </c>
      <c r="D372" s="103">
        <v>269000</v>
      </c>
      <c r="E372" s="104">
        <f t="shared" si="10"/>
        <v>-31000</v>
      </c>
      <c r="F372" s="103">
        <v>1934000</v>
      </c>
      <c r="G372" s="104">
        <f t="shared" si="11"/>
        <v>129000</v>
      </c>
    </row>
    <row r="373" spans="3:7" x14ac:dyDescent="0.4">
      <c r="C373" s="90">
        <v>27041</v>
      </c>
      <c r="D373" s="103">
        <v>340000</v>
      </c>
      <c r="E373" s="104">
        <f t="shared" si="10"/>
        <v>71000</v>
      </c>
      <c r="F373" s="103">
        <v>1949000</v>
      </c>
      <c r="G373" s="104">
        <f t="shared" si="11"/>
        <v>15000</v>
      </c>
    </row>
    <row r="374" spans="3:7" x14ac:dyDescent="0.4">
      <c r="C374" s="90">
        <v>27048</v>
      </c>
      <c r="D374" s="103">
        <v>321000</v>
      </c>
      <c r="E374" s="104">
        <f t="shared" si="10"/>
        <v>-19000</v>
      </c>
      <c r="F374" s="103">
        <v>1995000</v>
      </c>
      <c r="G374" s="104">
        <f t="shared" si="11"/>
        <v>46000</v>
      </c>
    </row>
    <row r="375" spans="3:7" x14ac:dyDescent="0.4">
      <c r="C375" s="90">
        <v>27055</v>
      </c>
      <c r="D375" s="103">
        <v>291000</v>
      </c>
      <c r="E375" s="104">
        <f t="shared" si="10"/>
        <v>-30000</v>
      </c>
      <c r="F375" s="103">
        <v>1950000</v>
      </c>
      <c r="G375" s="104">
        <f t="shared" si="11"/>
        <v>-45000</v>
      </c>
    </row>
    <row r="376" spans="3:7" x14ac:dyDescent="0.4">
      <c r="C376" s="90">
        <v>27062</v>
      </c>
      <c r="D376" s="103">
        <v>302000</v>
      </c>
      <c r="E376" s="104">
        <f t="shared" si="10"/>
        <v>11000</v>
      </c>
      <c r="F376" s="103">
        <v>1963000</v>
      </c>
      <c r="G376" s="104">
        <f t="shared" si="11"/>
        <v>13000</v>
      </c>
    </row>
    <row r="377" spans="3:7" x14ac:dyDescent="0.4">
      <c r="C377" s="90">
        <v>27069</v>
      </c>
      <c r="D377" s="103">
        <v>369000</v>
      </c>
      <c r="E377" s="104">
        <f t="shared" si="10"/>
        <v>67000</v>
      </c>
      <c r="F377" s="103">
        <v>2010000</v>
      </c>
      <c r="G377" s="104">
        <f t="shared" si="11"/>
        <v>47000</v>
      </c>
    </row>
    <row r="378" spans="3:7" x14ac:dyDescent="0.4">
      <c r="C378" s="90">
        <v>27076</v>
      </c>
      <c r="D378" s="103">
        <v>311000</v>
      </c>
      <c r="E378" s="104">
        <f t="shared" si="10"/>
        <v>-58000</v>
      </c>
      <c r="F378" s="103">
        <v>2049000</v>
      </c>
      <c r="G378" s="104">
        <f t="shared" si="11"/>
        <v>39000</v>
      </c>
    </row>
    <row r="379" spans="3:7" x14ac:dyDescent="0.4">
      <c r="C379" s="90">
        <v>27083</v>
      </c>
      <c r="D379" s="103">
        <v>292000</v>
      </c>
      <c r="E379" s="104">
        <f t="shared" si="10"/>
        <v>-19000</v>
      </c>
      <c r="F379" s="103">
        <v>2027000</v>
      </c>
      <c r="G379" s="104">
        <f t="shared" si="11"/>
        <v>-22000</v>
      </c>
    </row>
    <row r="380" spans="3:7" x14ac:dyDescent="0.4">
      <c r="C380" s="90">
        <v>27090</v>
      </c>
      <c r="D380" s="103">
        <v>301000</v>
      </c>
      <c r="E380" s="104">
        <f t="shared" si="10"/>
        <v>9000</v>
      </c>
      <c r="F380" s="103">
        <v>2020000</v>
      </c>
      <c r="G380" s="104">
        <f t="shared" si="11"/>
        <v>-7000</v>
      </c>
    </row>
    <row r="381" spans="3:7" x14ac:dyDescent="0.4">
      <c r="C381" s="90">
        <v>27097</v>
      </c>
      <c r="D381" s="103">
        <v>305000</v>
      </c>
      <c r="E381" s="104">
        <f t="shared" si="10"/>
        <v>4000</v>
      </c>
      <c r="F381" s="103">
        <v>2054000</v>
      </c>
      <c r="G381" s="104">
        <f t="shared" si="11"/>
        <v>34000</v>
      </c>
    </row>
    <row r="382" spans="3:7" x14ac:dyDescent="0.4">
      <c r="C382" s="90">
        <v>27104</v>
      </c>
      <c r="D382" s="103">
        <v>315000</v>
      </c>
      <c r="E382" s="104">
        <f t="shared" si="10"/>
        <v>10000</v>
      </c>
      <c r="F382" s="103">
        <v>2068000</v>
      </c>
      <c r="G382" s="104">
        <f t="shared" si="11"/>
        <v>14000</v>
      </c>
    </row>
    <row r="383" spans="3:7" x14ac:dyDescent="0.4">
      <c r="C383" s="90">
        <v>27111</v>
      </c>
      <c r="D383" s="103">
        <v>314000</v>
      </c>
      <c r="E383" s="104">
        <f t="shared" si="10"/>
        <v>-1000</v>
      </c>
      <c r="F383" s="103">
        <v>2074000</v>
      </c>
      <c r="G383" s="104">
        <f t="shared" si="11"/>
        <v>6000</v>
      </c>
    </row>
    <row r="384" spans="3:7" x14ac:dyDescent="0.4">
      <c r="C384" s="90">
        <v>27118</v>
      </c>
      <c r="D384" s="103">
        <v>323000</v>
      </c>
      <c r="E384" s="104">
        <f t="shared" si="10"/>
        <v>9000</v>
      </c>
      <c r="F384" s="103">
        <v>2062000</v>
      </c>
      <c r="G384" s="104">
        <f t="shared" si="11"/>
        <v>-12000</v>
      </c>
    </row>
    <row r="385" spans="3:7" x14ac:dyDescent="0.4">
      <c r="C385" s="90">
        <v>27125</v>
      </c>
      <c r="D385" s="103">
        <v>296000</v>
      </c>
      <c r="E385" s="104">
        <f t="shared" si="10"/>
        <v>-27000</v>
      </c>
      <c r="F385" s="103">
        <v>2066000</v>
      </c>
      <c r="G385" s="104">
        <f t="shared" si="11"/>
        <v>4000</v>
      </c>
    </row>
    <row r="386" spans="3:7" x14ac:dyDescent="0.4">
      <c r="C386" s="90">
        <v>27132</v>
      </c>
      <c r="D386" s="103">
        <v>297000</v>
      </c>
      <c r="E386" s="104">
        <f t="shared" si="10"/>
        <v>1000</v>
      </c>
      <c r="F386" s="103">
        <v>2072000</v>
      </c>
      <c r="G386" s="104">
        <f t="shared" si="11"/>
        <v>6000</v>
      </c>
    </row>
    <row r="387" spans="3:7" x14ac:dyDescent="0.4">
      <c r="C387" s="90">
        <v>27139</v>
      </c>
      <c r="D387" s="103">
        <v>296000</v>
      </c>
      <c r="E387" s="104">
        <f t="shared" si="10"/>
        <v>-1000</v>
      </c>
      <c r="F387" s="103">
        <v>2081000</v>
      </c>
      <c r="G387" s="104">
        <f t="shared" si="11"/>
        <v>9000</v>
      </c>
    </row>
    <row r="388" spans="3:7" x14ac:dyDescent="0.4">
      <c r="C388" s="90">
        <v>27146</v>
      </c>
      <c r="D388" s="103">
        <v>283000</v>
      </c>
      <c r="E388" s="104">
        <f t="shared" si="10"/>
        <v>-13000</v>
      </c>
      <c r="F388" s="103">
        <v>2045000</v>
      </c>
      <c r="G388" s="104">
        <f t="shared" si="11"/>
        <v>-36000</v>
      </c>
    </row>
    <row r="389" spans="3:7" x14ac:dyDescent="0.4">
      <c r="C389" s="90">
        <v>27153</v>
      </c>
      <c r="D389" s="103">
        <v>287000</v>
      </c>
      <c r="E389" s="104">
        <f t="shared" si="10"/>
        <v>4000</v>
      </c>
      <c r="F389" s="103">
        <v>2056000</v>
      </c>
      <c r="G389" s="104">
        <f t="shared" si="11"/>
        <v>11000</v>
      </c>
    </row>
    <row r="390" spans="3:7" x14ac:dyDescent="0.4">
      <c r="C390" s="90">
        <v>27160</v>
      </c>
      <c r="D390" s="103">
        <v>296000</v>
      </c>
      <c r="E390" s="104">
        <f t="shared" si="10"/>
        <v>9000</v>
      </c>
      <c r="F390" s="103">
        <v>2041000</v>
      </c>
      <c r="G390" s="104">
        <f t="shared" si="11"/>
        <v>-15000</v>
      </c>
    </row>
    <row r="391" spans="3:7" x14ac:dyDescent="0.4">
      <c r="C391" s="90">
        <v>27167</v>
      </c>
      <c r="D391" s="103">
        <v>298000</v>
      </c>
      <c r="E391" s="104">
        <f t="shared" si="10"/>
        <v>2000</v>
      </c>
      <c r="F391" s="103">
        <v>2053000</v>
      </c>
      <c r="G391" s="104">
        <f t="shared" si="11"/>
        <v>12000</v>
      </c>
    </row>
    <row r="392" spans="3:7" x14ac:dyDescent="0.4">
      <c r="C392" s="90">
        <v>27174</v>
      </c>
      <c r="D392" s="103">
        <v>309000</v>
      </c>
      <c r="E392" s="104">
        <f t="shared" si="10"/>
        <v>11000</v>
      </c>
      <c r="F392" s="103">
        <v>2057000</v>
      </c>
      <c r="G392" s="104">
        <f t="shared" si="11"/>
        <v>4000</v>
      </c>
    </row>
    <row r="393" spans="3:7" x14ac:dyDescent="0.4">
      <c r="C393" s="90">
        <v>27181</v>
      </c>
      <c r="D393" s="103">
        <v>278000</v>
      </c>
      <c r="E393" s="104">
        <f t="shared" si="10"/>
        <v>-31000</v>
      </c>
      <c r="F393" s="103">
        <v>2079000</v>
      </c>
      <c r="G393" s="104">
        <f t="shared" si="11"/>
        <v>22000</v>
      </c>
    </row>
    <row r="394" spans="3:7" x14ac:dyDescent="0.4">
      <c r="C394" s="90">
        <v>27188</v>
      </c>
      <c r="D394" s="103">
        <v>314000</v>
      </c>
      <c r="E394" s="104">
        <f t="shared" ref="E394:E457" si="12">D394-D393</f>
        <v>36000</v>
      </c>
      <c r="F394" s="103">
        <v>2067000</v>
      </c>
      <c r="G394" s="104">
        <f t="shared" ref="G394:G457" si="13">F394-F393</f>
        <v>-12000</v>
      </c>
    </row>
    <row r="395" spans="3:7" x14ac:dyDescent="0.4">
      <c r="C395" s="90">
        <v>27195</v>
      </c>
      <c r="D395" s="103">
        <v>303000</v>
      </c>
      <c r="E395" s="104">
        <f t="shared" si="12"/>
        <v>-11000</v>
      </c>
      <c r="F395" s="103">
        <v>2095000</v>
      </c>
      <c r="G395" s="104">
        <f t="shared" si="13"/>
        <v>28000</v>
      </c>
    </row>
    <row r="396" spans="3:7" x14ac:dyDescent="0.4">
      <c r="C396" s="90">
        <v>27202</v>
      </c>
      <c r="D396" s="103">
        <v>308000</v>
      </c>
      <c r="E396" s="104">
        <f t="shared" si="12"/>
        <v>5000</v>
      </c>
      <c r="F396" s="103">
        <v>2066000</v>
      </c>
      <c r="G396" s="104">
        <f t="shared" si="13"/>
        <v>-29000</v>
      </c>
    </row>
    <row r="397" spans="3:7" x14ac:dyDescent="0.4">
      <c r="C397" s="90">
        <v>27209</v>
      </c>
      <c r="D397" s="103">
        <v>325000</v>
      </c>
      <c r="E397" s="104">
        <f t="shared" si="12"/>
        <v>17000</v>
      </c>
      <c r="F397" s="103">
        <v>2074000</v>
      </c>
      <c r="G397" s="104">
        <f t="shared" si="13"/>
        <v>8000</v>
      </c>
    </row>
    <row r="398" spans="3:7" x14ac:dyDescent="0.4">
      <c r="C398" s="90">
        <v>27216</v>
      </c>
      <c r="D398" s="103">
        <v>311000</v>
      </c>
      <c r="E398" s="104">
        <f t="shared" si="12"/>
        <v>-14000</v>
      </c>
      <c r="F398" s="103">
        <v>2160000</v>
      </c>
      <c r="G398" s="104">
        <f t="shared" si="13"/>
        <v>86000</v>
      </c>
    </row>
    <row r="399" spans="3:7" x14ac:dyDescent="0.4">
      <c r="C399" s="90">
        <v>27223</v>
      </c>
      <c r="D399" s="103">
        <v>304000</v>
      </c>
      <c r="E399" s="104">
        <f t="shared" si="12"/>
        <v>-7000</v>
      </c>
      <c r="F399" s="103">
        <v>2125000</v>
      </c>
      <c r="G399" s="104">
        <f t="shared" si="13"/>
        <v>-35000</v>
      </c>
    </row>
    <row r="400" spans="3:7" x14ac:dyDescent="0.4">
      <c r="C400" s="90">
        <v>27230</v>
      </c>
      <c r="D400" s="103">
        <v>303000</v>
      </c>
      <c r="E400" s="104">
        <f t="shared" si="12"/>
        <v>-1000</v>
      </c>
      <c r="F400" s="103">
        <v>2109000</v>
      </c>
      <c r="G400" s="104">
        <f t="shared" si="13"/>
        <v>-16000</v>
      </c>
    </row>
    <row r="401" spans="3:7" x14ac:dyDescent="0.4">
      <c r="C401" s="90">
        <v>27237</v>
      </c>
      <c r="D401" s="103">
        <v>320000</v>
      </c>
      <c r="E401" s="104">
        <f t="shared" si="12"/>
        <v>17000</v>
      </c>
      <c r="F401" s="103">
        <v>2097000</v>
      </c>
      <c r="G401" s="104">
        <f t="shared" si="13"/>
        <v>-12000</v>
      </c>
    </row>
    <row r="402" spans="3:7" x14ac:dyDescent="0.4">
      <c r="C402" s="90">
        <v>27244</v>
      </c>
      <c r="D402" s="103">
        <v>335000</v>
      </c>
      <c r="E402" s="104">
        <f t="shared" si="12"/>
        <v>15000</v>
      </c>
      <c r="F402" s="103">
        <v>2147000</v>
      </c>
      <c r="G402" s="104">
        <f t="shared" si="13"/>
        <v>50000</v>
      </c>
    </row>
    <row r="403" spans="3:7" x14ac:dyDescent="0.4">
      <c r="C403" s="90">
        <v>27251</v>
      </c>
      <c r="D403" s="103">
        <v>347000</v>
      </c>
      <c r="E403" s="104">
        <f t="shared" si="12"/>
        <v>12000</v>
      </c>
      <c r="F403" s="103">
        <v>2171000</v>
      </c>
      <c r="G403" s="104">
        <f t="shared" si="13"/>
        <v>24000</v>
      </c>
    </row>
    <row r="404" spans="3:7" x14ac:dyDescent="0.4">
      <c r="C404" s="90">
        <v>27258</v>
      </c>
      <c r="D404" s="103">
        <v>332000</v>
      </c>
      <c r="E404" s="104">
        <f t="shared" si="12"/>
        <v>-15000</v>
      </c>
      <c r="F404" s="103">
        <v>2168000</v>
      </c>
      <c r="G404" s="104">
        <f t="shared" si="13"/>
        <v>-3000</v>
      </c>
    </row>
    <row r="405" spans="3:7" x14ac:dyDescent="0.4">
      <c r="C405" s="90">
        <v>27265</v>
      </c>
      <c r="D405" s="103">
        <v>343000</v>
      </c>
      <c r="E405" s="104">
        <f t="shared" si="12"/>
        <v>11000</v>
      </c>
      <c r="F405" s="103">
        <v>2172000</v>
      </c>
      <c r="G405" s="104">
        <f t="shared" si="13"/>
        <v>4000</v>
      </c>
    </row>
    <row r="406" spans="3:7" x14ac:dyDescent="0.4">
      <c r="C406" s="90">
        <v>27272</v>
      </c>
      <c r="D406" s="103">
        <v>350000</v>
      </c>
      <c r="E406" s="104">
        <f t="shared" si="12"/>
        <v>7000</v>
      </c>
      <c r="F406" s="103">
        <v>2211000</v>
      </c>
      <c r="G406" s="104">
        <f t="shared" si="13"/>
        <v>39000</v>
      </c>
    </row>
    <row r="407" spans="3:7" x14ac:dyDescent="0.4">
      <c r="C407" s="90">
        <v>27279</v>
      </c>
      <c r="D407" s="103">
        <v>350000</v>
      </c>
      <c r="E407" s="104">
        <f t="shared" si="12"/>
        <v>0</v>
      </c>
      <c r="F407" s="103">
        <v>2265000</v>
      </c>
      <c r="G407" s="104">
        <f t="shared" si="13"/>
        <v>54000</v>
      </c>
    </row>
    <row r="408" spans="3:7" x14ac:dyDescent="0.4">
      <c r="C408" s="90">
        <v>27286</v>
      </c>
      <c r="D408" s="103">
        <v>357000</v>
      </c>
      <c r="E408" s="104">
        <f t="shared" si="12"/>
        <v>7000</v>
      </c>
      <c r="F408" s="103">
        <v>2274000</v>
      </c>
      <c r="G408" s="104">
        <f t="shared" si="13"/>
        <v>9000</v>
      </c>
    </row>
    <row r="409" spans="3:7" x14ac:dyDescent="0.4">
      <c r="C409" s="90">
        <v>27293</v>
      </c>
      <c r="D409" s="103">
        <v>370000</v>
      </c>
      <c r="E409" s="104">
        <f t="shared" si="12"/>
        <v>13000</v>
      </c>
      <c r="F409" s="103">
        <v>2273000</v>
      </c>
      <c r="G409" s="104">
        <f t="shared" si="13"/>
        <v>-1000</v>
      </c>
    </row>
    <row r="410" spans="3:7" x14ac:dyDescent="0.4">
      <c r="C410" s="90">
        <v>27300</v>
      </c>
      <c r="D410" s="103">
        <v>366000</v>
      </c>
      <c r="E410" s="104">
        <f t="shared" si="12"/>
        <v>-4000</v>
      </c>
      <c r="F410" s="103">
        <v>2306000</v>
      </c>
      <c r="G410" s="104">
        <f t="shared" si="13"/>
        <v>33000</v>
      </c>
    </row>
    <row r="411" spans="3:7" x14ac:dyDescent="0.4">
      <c r="C411" s="90">
        <v>27307</v>
      </c>
      <c r="D411" s="103">
        <v>371000</v>
      </c>
      <c r="E411" s="104">
        <f t="shared" si="12"/>
        <v>5000</v>
      </c>
      <c r="F411" s="103">
        <v>2360000</v>
      </c>
      <c r="G411" s="104">
        <f t="shared" si="13"/>
        <v>54000</v>
      </c>
    </row>
    <row r="412" spans="3:7" x14ac:dyDescent="0.4">
      <c r="C412" s="90">
        <v>27314</v>
      </c>
      <c r="D412" s="103">
        <v>413000</v>
      </c>
      <c r="E412" s="104">
        <f t="shared" si="12"/>
        <v>42000</v>
      </c>
      <c r="F412" s="103">
        <v>2396000</v>
      </c>
      <c r="G412" s="104">
        <f t="shared" si="13"/>
        <v>36000</v>
      </c>
    </row>
    <row r="413" spans="3:7" x14ac:dyDescent="0.4">
      <c r="C413" s="90">
        <v>27321</v>
      </c>
      <c r="D413" s="103">
        <v>389000</v>
      </c>
      <c r="E413" s="104">
        <f t="shared" si="12"/>
        <v>-24000</v>
      </c>
      <c r="F413" s="103">
        <v>2519000</v>
      </c>
      <c r="G413" s="104">
        <f t="shared" si="13"/>
        <v>123000</v>
      </c>
    </row>
    <row r="414" spans="3:7" x14ac:dyDescent="0.4">
      <c r="C414" s="90">
        <v>27328</v>
      </c>
      <c r="D414" s="103">
        <v>414000</v>
      </c>
      <c r="E414" s="104">
        <f t="shared" si="12"/>
        <v>25000</v>
      </c>
      <c r="F414" s="103">
        <v>2520000</v>
      </c>
      <c r="G414" s="104">
        <f t="shared" si="13"/>
        <v>1000</v>
      </c>
    </row>
    <row r="415" spans="3:7" x14ac:dyDescent="0.4">
      <c r="C415" s="90">
        <v>27335</v>
      </c>
      <c r="D415" s="103">
        <v>406000</v>
      </c>
      <c r="E415" s="104">
        <f t="shared" si="12"/>
        <v>-8000</v>
      </c>
      <c r="F415" s="103">
        <v>2623000</v>
      </c>
      <c r="G415" s="104">
        <f t="shared" si="13"/>
        <v>103000</v>
      </c>
    </row>
    <row r="416" spans="3:7" x14ac:dyDescent="0.4">
      <c r="C416" s="90">
        <v>27342</v>
      </c>
      <c r="D416" s="103">
        <v>441000</v>
      </c>
      <c r="E416" s="104">
        <f t="shared" si="12"/>
        <v>35000</v>
      </c>
      <c r="F416" s="103">
        <v>2699000</v>
      </c>
      <c r="G416" s="104">
        <f t="shared" si="13"/>
        <v>76000</v>
      </c>
    </row>
    <row r="417" spans="3:7" x14ac:dyDescent="0.4">
      <c r="C417" s="90">
        <v>27349</v>
      </c>
      <c r="D417" s="103">
        <v>449000</v>
      </c>
      <c r="E417" s="104">
        <f t="shared" si="12"/>
        <v>8000</v>
      </c>
      <c r="F417" s="103">
        <v>2862000</v>
      </c>
      <c r="G417" s="104">
        <f t="shared" si="13"/>
        <v>163000</v>
      </c>
    </row>
    <row r="418" spans="3:7" x14ac:dyDescent="0.4">
      <c r="C418" s="90">
        <v>27356</v>
      </c>
      <c r="D418" s="103">
        <v>518000</v>
      </c>
      <c r="E418" s="104">
        <f t="shared" si="12"/>
        <v>69000</v>
      </c>
      <c r="F418" s="103">
        <v>2748000</v>
      </c>
      <c r="G418" s="104">
        <f t="shared" si="13"/>
        <v>-114000</v>
      </c>
    </row>
    <row r="419" spans="3:7" x14ac:dyDescent="0.4">
      <c r="C419" s="90">
        <v>27363</v>
      </c>
      <c r="D419" s="103">
        <v>474000</v>
      </c>
      <c r="E419" s="104">
        <f t="shared" si="12"/>
        <v>-44000</v>
      </c>
      <c r="F419" s="103">
        <v>3086000</v>
      </c>
      <c r="G419" s="104">
        <f t="shared" si="13"/>
        <v>338000</v>
      </c>
    </row>
    <row r="420" spans="3:7" x14ac:dyDescent="0.4">
      <c r="C420" s="90">
        <v>27370</v>
      </c>
      <c r="D420" s="103">
        <v>528000</v>
      </c>
      <c r="E420" s="104">
        <f t="shared" si="12"/>
        <v>54000</v>
      </c>
      <c r="F420" s="103">
        <v>3178000</v>
      </c>
      <c r="G420" s="104">
        <f t="shared" si="13"/>
        <v>92000</v>
      </c>
    </row>
    <row r="421" spans="3:7" x14ac:dyDescent="0.4">
      <c r="C421" s="90">
        <v>27377</v>
      </c>
      <c r="D421" s="103">
        <v>510000</v>
      </c>
      <c r="E421" s="104">
        <f t="shared" si="12"/>
        <v>-18000</v>
      </c>
      <c r="F421" s="103">
        <v>3291000</v>
      </c>
      <c r="G421" s="104">
        <f t="shared" si="13"/>
        <v>113000</v>
      </c>
    </row>
    <row r="422" spans="3:7" x14ac:dyDescent="0.4">
      <c r="C422" s="90">
        <v>27384</v>
      </c>
      <c r="D422" s="103">
        <v>521000</v>
      </c>
      <c r="E422" s="104">
        <f t="shared" si="12"/>
        <v>11000</v>
      </c>
      <c r="F422" s="103">
        <v>3300000</v>
      </c>
      <c r="G422" s="104">
        <f t="shared" si="13"/>
        <v>9000</v>
      </c>
    </row>
    <row r="423" spans="3:7" x14ac:dyDescent="0.4">
      <c r="C423" s="90">
        <v>27391</v>
      </c>
      <c r="D423" s="103">
        <v>537000</v>
      </c>
      <c r="E423" s="104">
        <f t="shared" si="12"/>
        <v>16000</v>
      </c>
      <c r="F423" s="103">
        <v>3396000</v>
      </c>
      <c r="G423" s="104">
        <f t="shared" si="13"/>
        <v>96000</v>
      </c>
    </row>
    <row r="424" spans="3:7" x14ac:dyDescent="0.4">
      <c r="C424" s="90">
        <v>27398</v>
      </c>
      <c r="D424" s="103">
        <v>456000</v>
      </c>
      <c r="E424" s="104">
        <f t="shared" si="12"/>
        <v>-81000</v>
      </c>
      <c r="F424" s="103">
        <v>3554000</v>
      </c>
      <c r="G424" s="104">
        <f t="shared" si="13"/>
        <v>158000</v>
      </c>
    </row>
    <row r="425" spans="3:7" x14ac:dyDescent="0.4">
      <c r="C425" s="90">
        <v>27405</v>
      </c>
      <c r="D425" s="103">
        <v>554000</v>
      </c>
      <c r="E425" s="104">
        <f t="shared" si="12"/>
        <v>98000</v>
      </c>
      <c r="F425" s="103">
        <v>3557000</v>
      </c>
      <c r="G425" s="104">
        <f t="shared" si="13"/>
        <v>3000</v>
      </c>
    </row>
    <row r="426" spans="3:7" x14ac:dyDescent="0.4">
      <c r="C426" s="90">
        <v>27412</v>
      </c>
      <c r="D426" s="103">
        <v>575000</v>
      </c>
      <c r="E426" s="104">
        <f t="shared" si="12"/>
        <v>21000</v>
      </c>
      <c r="F426" s="103">
        <v>3658000</v>
      </c>
      <c r="G426" s="104">
        <f t="shared" si="13"/>
        <v>101000</v>
      </c>
    </row>
    <row r="427" spans="3:7" x14ac:dyDescent="0.4">
      <c r="C427" s="90">
        <v>27419</v>
      </c>
      <c r="D427" s="103">
        <v>555000</v>
      </c>
      <c r="E427" s="104">
        <f t="shared" si="12"/>
        <v>-20000</v>
      </c>
      <c r="F427" s="103">
        <v>3708000</v>
      </c>
      <c r="G427" s="104">
        <f t="shared" si="13"/>
        <v>50000</v>
      </c>
    </row>
    <row r="428" spans="3:7" x14ac:dyDescent="0.4">
      <c r="C428" s="90">
        <v>27426</v>
      </c>
      <c r="D428" s="103">
        <v>559000</v>
      </c>
      <c r="E428" s="104">
        <f t="shared" si="12"/>
        <v>4000</v>
      </c>
      <c r="F428" s="103">
        <v>3738000</v>
      </c>
      <c r="G428" s="104">
        <f t="shared" si="13"/>
        <v>30000</v>
      </c>
    </row>
    <row r="429" spans="3:7" x14ac:dyDescent="0.4">
      <c r="C429" s="90">
        <v>27433</v>
      </c>
      <c r="D429" s="103">
        <v>545000</v>
      </c>
      <c r="E429" s="104">
        <f t="shared" si="12"/>
        <v>-14000</v>
      </c>
      <c r="F429" s="103">
        <v>3856000</v>
      </c>
      <c r="G429" s="104">
        <f t="shared" si="13"/>
        <v>118000</v>
      </c>
    </row>
    <row r="430" spans="3:7" x14ac:dyDescent="0.4">
      <c r="C430" s="90">
        <v>27440</v>
      </c>
      <c r="D430" s="103">
        <v>530000</v>
      </c>
      <c r="E430" s="104">
        <f t="shared" si="12"/>
        <v>-15000</v>
      </c>
      <c r="F430" s="103">
        <v>3863000</v>
      </c>
      <c r="G430" s="104">
        <f t="shared" si="13"/>
        <v>7000</v>
      </c>
    </row>
    <row r="431" spans="3:7" x14ac:dyDescent="0.4">
      <c r="C431" s="90">
        <v>27447</v>
      </c>
      <c r="D431" s="103">
        <v>544000</v>
      </c>
      <c r="E431" s="104">
        <f t="shared" si="12"/>
        <v>14000</v>
      </c>
      <c r="F431" s="103">
        <v>3969000</v>
      </c>
      <c r="G431" s="104">
        <f t="shared" si="13"/>
        <v>106000</v>
      </c>
    </row>
    <row r="432" spans="3:7" x14ac:dyDescent="0.4">
      <c r="C432" s="90">
        <v>27454</v>
      </c>
      <c r="D432" s="103">
        <v>546000</v>
      </c>
      <c r="E432" s="104">
        <f t="shared" si="12"/>
        <v>2000</v>
      </c>
      <c r="F432" s="103">
        <v>4023000</v>
      </c>
      <c r="G432" s="104">
        <f t="shared" si="13"/>
        <v>54000</v>
      </c>
    </row>
    <row r="433" spans="3:7" x14ac:dyDescent="0.4">
      <c r="C433" s="90">
        <v>27461</v>
      </c>
      <c r="D433" s="103">
        <v>551000</v>
      </c>
      <c r="E433" s="104">
        <f t="shared" si="12"/>
        <v>5000</v>
      </c>
      <c r="F433" s="103">
        <v>4147000</v>
      </c>
      <c r="G433" s="104">
        <f t="shared" si="13"/>
        <v>124000</v>
      </c>
    </row>
    <row r="434" spans="3:7" x14ac:dyDescent="0.4">
      <c r="C434" s="90">
        <v>27468</v>
      </c>
      <c r="D434" s="103">
        <v>531000</v>
      </c>
      <c r="E434" s="104">
        <f t="shared" si="12"/>
        <v>-20000</v>
      </c>
      <c r="F434" s="103">
        <v>4195000</v>
      </c>
      <c r="G434" s="104">
        <f t="shared" si="13"/>
        <v>48000</v>
      </c>
    </row>
    <row r="435" spans="3:7" x14ac:dyDescent="0.4">
      <c r="C435" s="90">
        <v>27475</v>
      </c>
      <c r="D435" s="103">
        <v>550000</v>
      </c>
      <c r="E435" s="104">
        <f t="shared" si="12"/>
        <v>19000</v>
      </c>
      <c r="F435" s="103">
        <v>4201000</v>
      </c>
      <c r="G435" s="104">
        <f t="shared" si="13"/>
        <v>6000</v>
      </c>
    </row>
    <row r="436" spans="3:7" x14ac:dyDescent="0.4">
      <c r="C436" s="90">
        <v>27482</v>
      </c>
      <c r="D436" s="103">
        <v>555000</v>
      </c>
      <c r="E436" s="104">
        <f t="shared" si="12"/>
        <v>5000</v>
      </c>
      <c r="F436" s="103">
        <v>4310000</v>
      </c>
      <c r="G436" s="104">
        <f t="shared" si="13"/>
        <v>109000</v>
      </c>
    </row>
    <row r="437" spans="3:7" x14ac:dyDescent="0.4">
      <c r="C437" s="90">
        <v>27489</v>
      </c>
      <c r="D437" s="103">
        <v>537000</v>
      </c>
      <c r="E437" s="104">
        <f t="shared" si="12"/>
        <v>-18000</v>
      </c>
      <c r="F437" s="103">
        <v>4428000</v>
      </c>
      <c r="G437" s="104">
        <f t="shared" si="13"/>
        <v>118000</v>
      </c>
    </row>
    <row r="438" spans="3:7" x14ac:dyDescent="0.4">
      <c r="C438" s="90">
        <v>27496</v>
      </c>
      <c r="D438" s="103">
        <v>520000</v>
      </c>
      <c r="E438" s="104">
        <f t="shared" si="12"/>
        <v>-17000</v>
      </c>
      <c r="F438" s="103">
        <v>4449000</v>
      </c>
      <c r="G438" s="104">
        <f t="shared" si="13"/>
        <v>21000</v>
      </c>
    </row>
    <row r="439" spans="3:7" x14ac:dyDescent="0.4">
      <c r="C439" s="90">
        <v>27503</v>
      </c>
      <c r="D439" s="103">
        <v>531000</v>
      </c>
      <c r="E439" s="104">
        <f t="shared" si="12"/>
        <v>11000</v>
      </c>
      <c r="F439" s="103">
        <v>4497000</v>
      </c>
      <c r="G439" s="104">
        <f t="shared" si="13"/>
        <v>48000</v>
      </c>
    </row>
    <row r="440" spans="3:7" x14ac:dyDescent="0.4">
      <c r="C440" s="90">
        <v>27510</v>
      </c>
      <c r="D440" s="103">
        <v>513000</v>
      </c>
      <c r="E440" s="104">
        <f t="shared" si="12"/>
        <v>-18000</v>
      </c>
      <c r="F440" s="103">
        <v>4520000</v>
      </c>
      <c r="G440" s="104">
        <f t="shared" si="13"/>
        <v>23000</v>
      </c>
    </row>
    <row r="441" spans="3:7" x14ac:dyDescent="0.4">
      <c r="C441" s="90">
        <v>27517</v>
      </c>
      <c r="D441" s="103">
        <v>505000</v>
      </c>
      <c r="E441" s="104">
        <f t="shared" si="12"/>
        <v>-8000</v>
      </c>
      <c r="F441" s="103">
        <v>4604000</v>
      </c>
      <c r="G441" s="104">
        <f t="shared" si="13"/>
        <v>84000</v>
      </c>
    </row>
    <row r="442" spans="3:7" x14ac:dyDescent="0.4">
      <c r="C442" s="90">
        <v>27524</v>
      </c>
      <c r="D442" s="103">
        <v>507000</v>
      </c>
      <c r="E442" s="104">
        <f t="shared" si="12"/>
        <v>2000</v>
      </c>
      <c r="F442" s="103">
        <v>4597000</v>
      </c>
      <c r="G442" s="104">
        <f t="shared" si="13"/>
        <v>-7000</v>
      </c>
    </row>
    <row r="443" spans="3:7" x14ac:dyDescent="0.4">
      <c r="C443" s="90">
        <v>27531</v>
      </c>
      <c r="D443" s="103">
        <v>514000</v>
      </c>
      <c r="E443" s="104">
        <f t="shared" si="12"/>
        <v>7000</v>
      </c>
      <c r="F443" s="103">
        <v>4592000</v>
      </c>
      <c r="G443" s="104">
        <f t="shared" si="13"/>
        <v>-5000</v>
      </c>
    </row>
    <row r="444" spans="3:7" x14ac:dyDescent="0.4">
      <c r="C444" s="90">
        <v>27538</v>
      </c>
      <c r="D444" s="103">
        <v>493000</v>
      </c>
      <c r="E444" s="104">
        <f t="shared" si="12"/>
        <v>-21000</v>
      </c>
      <c r="F444" s="103">
        <v>4461000</v>
      </c>
      <c r="G444" s="104">
        <f t="shared" si="13"/>
        <v>-131000</v>
      </c>
    </row>
    <row r="445" spans="3:7" x14ac:dyDescent="0.4">
      <c r="C445" s="90">
        <v>27545</v>
      </c>
      <c r="D445" s="103">
        <v>475000</v>
      </c>
      <c r="E445" s="104">
        <f t="shared" si="12"/>
        <v>-18000</v>
      </c>
      <c r="F445" s="103">
        <v>4637000</v>
      </c>
      <c r="G445" s="104">
        <f t="shared" si="13"/>
        <v>176000</v>
      </c>
    </row>
    <row r="446" spans="3:7" x14ac:dyDescent="0.4">
      <c r="C446" s="90">
        <v>27552</v>
      </c>
      <c r="D446" s="103">
        <v>529000</v>
      </c>
      <c r="E446" s="104">
        <f t="shared" si="12"/>
        <v>54000</v>
      </c>
      <c r="F446" s="103">
        <v>4484000</v>
      </c>
      <c r="G446" s="104">
        <f t="shared" si="13"/>
        <v>-153000</v>
      </c>
    </row>
    <row r="447" spans="3:7" x14ac:dyDescent="0.4">
      <c r="C447" s="90">
        <v>27559</v>
      </c>
      <c r="D447" s="103">
        <v>497000</v>
      </c>
      <c r="E447" s="104">
        <f t="shared" si="12"/>
        <v>-32000</v>
      </c>
      <c r="F447" s="103">
        <v>4529000</v>
      </c>
      <c r="G447" s="104">
        <f t="shared" si="13"/>
        <v>45000</v>
      </c>
    </row>
    <row r="448" spans="3:7" x14ac:dyDescent="0.4">
      <c r="C448" s="90">
        <v>27566</v>
      </c>
      <c r="D448" s="103">
        <v>497000</v>
      </c>
      <c r="E448" s="104">
        <f t="shared" si="12"/>
        <v>0</v>
      </c>
      <c r="F448" s="103">
        <v>4406000</v>
      </c>
      <c r="G448" s="104">
        <f t="shared" si="13"/>
        <v>-123000</v>
      </c>
    </row>
    <row r="449" spans="3:7" x14ac:dyDescent="0.4">
      <c r="C449" s="90">
        <v>27573</v>
      </c>
      <c r="D449" s="103">
        <v>459000</v>
      </c>
      <c r="E449" s="104">
        <f t="shared" si="12"/>
        <v>-38000</v>
      </c>
      <c r="F449" s="103">
        <v>4090000</v>
      </c>
      <c r="G449" s="104">
        <f t="shared" si="13"/>
        <v>-316000</v>
      </c>
    </row>
    <row r="450" spans="3:7" x14ac:dyDescent="0.4">
      <c r="C450" s="90">
        <v>27580</v>
      </c>
      <c r="D450" s="103">
        <v>423000</v>
      </c>
      <c r="E450" s="104">
        <f t="shared" si="12"/>
        <v>-36000</v>
      </c>
      <c r="F450" s="103">
        <v>4239000</v>
      </c>
      <c r="G450" s="104">
        <f t="shared" si="13"/>
        <v>149000</v>
      </c>
    </row>
    <row r="451" spans="3:7" x14ac:dyDescent="0.4">
      <c r="C451" s="90">
        <v>27587</v>
      </c>
      <c r="D451" s="103">
        <v>446000</v>
      </c>
      <c r="E451" s="104">
        <f t="shared" si="12"/>
        <v>23000</v>
      </c>
      <c r="F451" s="103">
        <v>4057000</v>
      </c>
      <c r="G451" s="104">
        <f t="shared" si="13"/>
        <v>-182000</v>
      </c>
    </row>
    <row r="452" spans="3:7" x14ac:dyDescent="0.4">
      <c r="C452" s="90">
        <v>27594</v>
      </c>
      <c r="D452" s="103">
        <v>445000</v>
      </c>
      <c r="E452" s="104">
        <f t="shared" si="12"/>
        <v>-1000</v>
      </c>
      <c r="F452" s="103">
        <v>4208000</v>
      </c>
      <c r="G452" s="104">
        <f t="shared" si="13"/>
        <v>151000</v>
      </c>
    </row>
    <row r="453" spans="3:7" x14ac:dyDescent="0.4">
      <c r="C453" s="90">
        <v>27601</v>
      </c>
      <c r="D453" s="103">
        <v>454000</v>
      </c>
      <c r="E453" s="104">
        <f t="shared" si="12"/>
        <v>9000</v>
      </c>
      <c r="F453" s="103">
        <v>4075000</v>
      </c>
      <c r="G453" s="104">
        <f t="shared" si="13"/>
        <v>-133000</v>
      </c>
    </row>
    <row r="454" spans="3:7" x14ac:dyDescent="0.4">
      <c r="C454" s="90">
        <v>27608</v>
      </c>
      <c r="D454" s="103">
        <v>454000</v>
      </c>
      <c r="E454" s="104">
        <f t="shared" si="12"/>
        <v>0</v>
      </c>
      <c r="F454" s="103">
        <v>4015000</v>
      </c>
      <c r="G454" s="104">
        <f t="shared" si="13"/>
        <v>-60000</v>
      </c>
    </row>
    <row r="455" spans="3:7" x14ac:dyDescent="0.4">
      <c r="C455" s="90">
        <v>27615</v>
      </c>
      <c r="D455" s="103">
        <v>459000</v>
      </c>
      <c r="E455" s="104">
        <f t="shared" si="12"/>
        <v>5000</v>
      </c>
      <c r="F455" s="103">
        <v>4028000</v>
      </c>
      <c r="G455" s="104">
        <f t="shared" si="13"/>
        <v>13000</v>
      </c>
    </row>
    <row r="456" spans="3:7" x14ac:dyDescent="0.4">
      <c r="C456" s="90">
        <v>27622</v>
      </c>
      <c r="D456" s="103">
        <v>444000</v>
      </c>
      <c r="E456" s="104">
        <f t="shared" si="12"/>
        <v>-15000</v>
      </c>
      <c r="F456" s="103">
        <v>3934000</v>
      </c>
      <c r="G456" s="104">
        <f t="shared" si="13"/>
        <v>-94000</v>
      </c>
    </row>
    <row r="457" spans="3:7" x14ac:dyDescent="0.4">
      <c r="C457" s="90">
        <v>27629</v>
      </c>
      <c r="D457" s="103">
        <v>457000</v>
      </c>
      <c r="E457" s="104">
        <f t="shared" si="12"/>
        <v>13000</v>
      </c>
      <c r="F457" s="103">
        <v>3940000</v>
      </c>
      <c r="G457" s="104">
        <f t="shared" si="13"/>
        <v>6000</v>
      </c>
    </row>
    <row r="458" spans="3:7" x14ac:dyDescent="0.4">
      <c r="C458" s="90">
        <v>27636</v>
      </c>
      <c r="D458" s="103">
        <v>446000</v>
      </c>
      <c r="E458" s="104">
        <f t="shared" ref="E458:E521" si="14">D458-D457</f>
        <v>-11000</v>
      </c>
      <c r="F458" s="103">
        <v>3854000</v>
      </c>
      <c r="G458" s="104">
        <f t="shared" ref="G458:G521" si="15">F458-F457</f>
        <v>-86000</v>
      </c>
    </row>
    <row r="459" spans="3:7" x14ac:dyDescent="0.4">
      <c r="C459" s="90">
        <v>27643</v>
      </c>
      <c r="D459" s="103">
        <v>447000</v>
      </c>
      <c r="E459" s="104">
        <f t="shared" si="14"/>
        <v>1000</v>
      </c>
      <c r="F459" s="103">
        <v>3969000</v>
      </c>
      <c r="G459" s="104">
        <f t="shared" si="15"/>
        <v>115000</v>
      </c>
    </row>
    <row r="460" spans="3:7" x14ac:dyDescent="0.4">
      <c r="C460" s="90">
        <v>27650</v>
      </c>
      <c r="D460" s="103">
        <v>456000</v>
      </c>
      <c r="E460" s="104">
        <f t="shared" si="14"/>
        <v>9000</v>
      </c>
      <c r="F460" s="103">
        <v>3880000</v>
      </c>
      <c r="G460" s="104">
        <f t="shared" si="15"/>
        <v>-89000</v>
      </c>
    </row>
    <row r="461" spans="3:7" x14ac:dyDescent="0.4">
      <c r="C461" s="90">
        <v>27657</v>
      </c>
      <c r="D461" s="103">
        <v>433000</v>
      </c>
      <c r="E461" s="104">
        <f t="shared" si="14"/>
        <v>-23000</v>
      </c>
      <c r="F461" s="103">
        <v>3880000</v>
      </c>
      <c r="G461" s="104">
        <f t="shared" si="15"/>
        <v>0</v>
      </c>
    </row>
    <row r="462" spans="3:7" x14ac:dyDescent="0.4">
      <c r="C462" s="90">
        <v>27664</v>
      </c>
      <c r="D462" s="103">
        <v>445000</v>
      </c>
      <c r="E462" s="104">
        <f t="shared" si="14"/>
        <v>12000</v>
      </c>
      <c r="F462" s="103">
        <v>3851000</v>
      </c>
      <c r="G462" s="104">
        <f t="shared" si="15"/>
        <v>-29000</v>
      </c>
    </row>
    <row r="463" spans="3:7" x14ac:dyDescent="0.4">
      <c r="C463" s="90">
        <v>27671</v>
      </c>
      <c r="D463" s="103">
        <v>426000</v>
      </c>
      <c r="E463" s="104">
        <f t="shared" si="14"/>
        <v>-19000</v>
      </c>
      <c r="F463" s="103">
        <v>3868000</v>
      </c>
      <c r="G463" s="104">
        <f t="shared" si="15"/>
        <v>17000</v>
      </c>
    </row>
    <row r="464" spans="3:7" x14ac:dyDescent="0.4">
      <c r="C464" s="90">
        <v>27678</v>
      </c>
      <c r="D464" s="103">
        <v>429000</v>
      </c>
      <c r="E464" s="104">
        <f t="shared" si="14"/>
        <v>3000</v>
      </c>
      <c r="F464" s="103">
        <v>3675000</v>
      </c>
      <c r="G464" s="104">
        <f t="shared" si="15"/>
        <v>-193000</v>
      </c>
    </row>
    <row r="465" spans="3:7" x14ac:dyDescent="0.4">
      <c r="C465" s="90">
        <v>27685</v>
      </c>
      <c r="D465" s="103">
        <v>404000</v>
      </c>
      <c r="E465" s="104">
        <f t="shared" si="14"/>
        <v>-25000</v>
      </c>
      <c r="F465" s="103">
        <v>3720000</v>
      </c>
      <c r="G465" s="104">
        <f t="shared" si="15"/>
        <v>45000</v>
      </c>
    </row>
    <row r="466" spans="3:7" x14ac:dyDescent="0.4">
      <c r="C466" s="90">
        <v>27692</v>
      </c>
      <c r="D466" s="103">
        <v>426000</v>
      </c>
      <c r="E466" s="104">
        <f t="shared" si="14"/>
        <v>22000</v>
      </c>
      <c r="F466" s="103">
        <v>3662000</v>
      </c>
      <c r="G466" s="104">
        <f t="shared" si="15"/>
        <v>-58000</v>
      </c>
    </row>
    <row r="467" spans="3:7" x14ac:dyDescent="0.4">
      <c r="C467" s="90">
        <v>27699</v>
      </c>
      <c r="D467" s="103">
        <v>414000</v>
      </c>
      <c r="E467" s="104">
        <f t="shared" si="14"/>
        <v>-12000</v>
      </c>
      <c r="F467" s="103">
        <v>3607000</v>
      </c>
      <c r="G467" s="104">
        <f t="shared" si="15"/>
        <v>-55000</v>
      </c>
    </row>
    <row r="468" spans="3:7" x14ac:dyDescent="0.4">
      <c r="C468" s="90">
        <v>27706</v>
      </c>
      <c r="D468" s="103">
        <v>415000</v>
      </c>
      <c r="E468" s="104">
        <f t="shared" si="14"/>
        <v>1000</v>
      </c>
      <c r="F468" s="103">
        <v>3546000</v>
      </c>
      <c r="G468" s="104">
        <f t="shared" si="15"/>
        <v>-61000</v>
      </c>
    </row>
    <row r="469" spans="3:7" x14ac:dyDescent="0.4">
      <c r="C469" s="90">
        <v>27713</v>
      </c>
      <c r="D469" s="103">
        <v>386000</v>
      </c>
      <c r="E469" s="104">
        <f t="shared" si="14"/>
        <v>-29000</v>
      </c>
      <c r="F469" s="103">
        <v>3551000</v>
      </c>
      <c r="G469" s="104">
        <f t="shared" si="15"/>
        <v>5000</v>
      </c>
    </row>
    <row r="470" spans="3:7" x14ac:dyDescent="0.4">
      <c r="C470" s="90">
        <v>27720</v>
      </c>
      <c r="D470" s="103">
        <v>401000</v>
      </c>
      <c r="E470" s="104">
        <f t="shared" si="14"/>
        <v>15000</v>
      </c>
      <c r="F470" s="103">
        <v>3377000</v>
      </c>
      <c r="G470" s="104">
        <f t="shared" si="15"/>
        <v>-174000</v>
      </c>
    </row>
    <row r="471" spans="3:7" x14ac:dyDescent="0.4">
      <c r="C471" s="90">
        <v>27727</v>
      </c>
      <c r="D471" s="103">
        <v>387000</v>
      </c>
      <c r="E471" s="104">
        <f t="shared" si="14"/>
        <v>-14000</v>
      </c>
      <c r="F471" s="103">
        <v>3391000</v>
      </c>
      <c r="G471" s="104">
        <f t="shared" si="15"/>
        <v>14000</v>
      </c>
    </row>
    <row r="472" spans="3:7" x14ac:dyDescent="0.4">
      <c r="C472" s="90">
        <v>27734</v>
      </c>
      <c r="D472" s="103">
        <v>373000</v>
      </c>
      <c r="E472" s="104">
        <f t="shared" si="14"/>
        <v>-14000</v>
      </c>
      <c r="F472" s="103">
        <v>3331000</v>
      </c>
      <c r="G472" s="104">
        <f t="shared" si="15"/>
        <v>-60000</v>
      </c>
    </row>
    <row r="473" spans="3:7" x14ac:dyDescent="0.4">
      <c r="C473" s="90">
        <v>27741</v>
      </c>
      <c r="D473" s="103">
        <v>368000</v>
      </c>
      <c r="E473" s="104">
        <f t="shared" si="14"/>
        <v>-5000</v>
      </c>
      <c r="F473" s="103">
        <v>3266000</v>
      </c>
      <c r="G473" s="104">
        <f t="shared" si="15"/>
        <v>-65000</v>
      </c>
    </row>
    <row r="474" spans="3:7" x14ac:dyDescent="0.4">
      <c r="C474" s="90">
        <v>27748</v>
      </c>
      <c r="D474" s="103">
        <v>365000</v>
      </c>
      <c r="E474" s="104">
        <f t="shared" si="14"/>
        <v>-3000</v>
      </c>
      <c r="F474" s="103">
        <v>3124000</v>
      </c>
      <c r="G474" s="104">
        <f t="shared" si="15"/>
        <v>-142000</v>
      </c>
    </row>
    <row r="475" spans="3:7" x14ac:dyDescent="0.4">
      <c r="C475" s="90">
        <v>27755</v>
      </c>
      <c r="D475" s="103">
        <v>391000</v>
      </c>
      <c r="E475" s="104">
        <f t="shared" si="14"/>
        <v>26000</v>
      </c>
      <c r="F475" s="103">
        <v>3072000</v>
      </c>
      <c r="G475" s="104">
        <f t="shared" si="15"/>
        <v>-52000</v>
      </c>
    </row>
    <row r="476" spans="3:7" x14ac:dyDescent="0.4">
      <c r="C476" s="90">
        <v>27762</v>
      </c>
      <c r="D476" s="103">
        <v>362000</v>
      </c>
      <c r="E476" s="104">
        <f t="shared" si="14"/>
        <v>-29000</v>
      </c>
      <c r="F476" s="103">
        <v>3214000</v>
      </c>
      <c r="G476" s="104">
        <f t="shared" si="15"/>
        <v>142000</v>
      </c>
    </row>
    <row r="477" spans="3:7" x14ac:dyDescent="0.4">
      <c r="C477" s="90">
        <v>27769</v>
      </c>
      <c r="D477" s="103">
        <v>402000</v>
      </c>
      <c r="E477" s="104">
        <f t="shared" si="14"/>
        <v>40000</v>
      </c>
      <c r="F477" s="103">
        <v>3084000</v>
      </c>
      <c r="G477" s="104">
        <f t="shared" si="15"/>
        <v>-130000</v>
      </c>
    </row>
    <row r="478" spans="3:7" x14ac:dyDescent="0.4">
      <c r="C478" s="90">
        <v>27776</v>
      </c>
      <c r="D478" s="103">
        <v>370000</v>
      </c>
      <c r="E478" s="104">
        <f t="shared" si="14"/>
        <v>-32000</v>
      </c>
      <c r="F478" s="103">
        <v>3026000</v>
      </c>
      <c r="G478" s="104">
        <f t="shared" si="15"/>
        <v>-58000</v>
      </c>
    </row>
    <row r="479" spans="3:7" x14ac:dyDescent="0.4">
      <c r="C479" s="90">
        <v>27783</v>
      </c>
      <c r="D479" s="103">
        <v>363000</v>
      </c>
      <c r="E479" s="104">
        <f t="shared" si="14"/>
        <v>-7000</v>
      </c>
      <c r="F479" s="103">
        <v>2957000</v>
      </c>
      <c r="G479" s="104">
        <f t="shared" si="15"/>
        <v>-69000</v>
      </c>
    </row>
    <row r="480" spans="3:7" x14ac:dyDescent="0.4">
      <c r="C480" s="90">
        <v>27790</v>
      </c>
      <c r="D480" s="103">
        <v>359000</v>
      </c>
      <c r="E480" s="104">
        <f t="shared" si="14"/>
        <v>-4000</v>
      </c>
      <c r="F480" s="103">
        <v>2895000</v>
      </c>
      <c r="G480" s="104">
        <f t="shared" si="15"/>
        <v>-62000</v>
      </c>
    </row>
    <row r="481" spans="3:7" x14ac:dyDescent="0.4">
      <c r="C481" s="90">
        <v>27797</v>
      </c>
      <c r="D481" s="103">
        <v>353000</v>
      </c>
      <c r="E481" s="104">
        <f t="shared" si="14"/>
        <v>-6000</v>
      </c>
      <c r="F481" s="103">
        <v>2912000</v>
      </c>
      <c r="G481" s="104">
        <f t="shared" si="15"/>
        <v>17000</v>
      </c>
    </row>
    <row r="482" spans="3:7" x14ac:dyDescent="0.4">
      <c r="C482" s="90">
        <v>27804</v>
      </c>
      <c r="D482" s="103">
        <v>344000</v>
      </c>
      <c r="E482" s="104">
        <f t="shared" si="14"/>
        <v>-9000</v>
      </c>
      <c r="F482" s="103">
        <v>2867000</v>
      </c>
      <c r="G482" s="104">
        <f t="shared" si="15"/>
        <v>-45000</v>
      </c>
    </row>
    <row r="483" spans="3:7" x14ac:dyDescent="0.4">
      <c r="C483" s="90">
        <v>27811</v>
      </c>
      <c r="D483" s="103">
        <v>347000</v>
      </c>
      <c r="E483" s="104">
        <f t="shared" si="14"/>
        <v>3000</v>
      </c>
      <c r="F483" s="103">
        <v>2862000</v>
      </c>
      <c r="G483" s="104">
        <f t="shared" si="15"/>
        <v>-5000</v>
      </c>
    </row>
    <row r="484" spans="3:7" x14ac:dyDescent="0.4">
      <c r="C484" s="90">
        <v>27818</v>
      </c>
      <c r="D484" s="103">
        <v>349000</v>
      </c>
      <c r="E484" s="104">
        <f t="shared" si="14"/>
        <v>2000</v>
      </c>
      <c r="F484" s="103">
        <v>2822000</v>
      </c>
      <c r="G484" s="104">
        <f t="shared" si="15"/>
        <v>-40000</v>
      </c>
    </row>
    <row r="485" spans="3:7" x14ac:dyDescent="0.4">
      <c r="C485" s="90">
        <v>27825</v>
      </c>
      <c r="D485" s="103">
        <v>348000</v>
      </c>
      <c r="E485" s="104">
        <f t="shared" si="14"/>
        <v>-1000</v>
      </c>
      <c r="F485" s="103">
        <v>2853000</v>
      </c>
      <c r="G485" s="104">
        <f t="shared" si="15"/>
        <v>31000</v>
      </c>
    </row>
    <row r="486" spans="3:7" x14ac:dyDescent="0.4">
      <c r="C486" s="90">
        <v>27832</v>
      </c>
      <c r="D486" s="103">
        <v>360000</v>
      </c>
      <c r="E486" s="104">
        <f t="shared" si="14"/>
        <v>12000</v>
      </c>
      <c r="F486" s="103">
        <v>2837000</v>
      </c>
      <c r="G486" s="104">
        <f t="shared" si="15"/>
        <v>-16000</v>
      </c>
    </row>
    <row r="487" spans="3:7" x14ac:dyDescent="0.4">
      <c r="C487" s="90">
        <v>27839</v>
      </c>
      <c r="D487" s="103">
        <v>368000</v>
      </c>
      <c r="E487" s="104">
        <f t="shared" si="14"/>
        <v>8000</v>
      </c>
      <c r="F487" s="103">
        <v>2852000</v>
      </c>
      <c r="G487" s="104">
        <f t="shared" si="15"/>
        <v>15000</v>
      </c>
    </row>
    <row r="488" spans="3:7" x14ac:dyDescent="0.4">
      <c r="C488" s="90">
        <v>27846</v>
      </c>
      <c r="D488" s="103">
        <v>366000</v>
      </c>
      <c r="E488" s="104">
        <f t="shared" si="14"/>
        <v>-2000</v>
      </c>
      <c r="F488" s="103">
        <v>2830000</v>
      </c>
      <c r="G488" s="104">
        <f t="shared" si="15"/>
        <v>-22000</v>
      </c>
    </row>
    <row r="489" spans="3:7" x14ac:dyDescent="0.4">
      <c r="C489" s="90">
        <v>27853</v>
      </c>
      <c r="D489" s="103">
        <v>380000</v>
      </c>
      <c r="E489" s="104">
        <f t="shared" si="14"/>
        <v>14000</v>
      </c>
      <c r="F489" s="103">
        <v>2859000</v>
      </c>
      <c r="G489" s="104">
        <f t="shared" si="15"/>
        <v>29000</v>
      </c>
    </row>
    <row r="490" spans="3:7" x14ac:dyDescent="0.4">
      <c r="C490" s="90">
        <v>27860</v>
      </c>
      <c r="D490" s="103">
        <v>373000</v>
      </c>
      <c r="E490" s="104">
        <f t="shared" si="14"/>
        <v>-7000</v>
      </c>
      <c r="F490" s="103">
        <v>2840000</v>
      </c>
      <c r="G490" s="104">
        <f t="shared" si="15"/>
        <v>-19000</v>
      </c>
    </row>
    <row r="491" spans="3:7" x14ac:dyDescent="0.4">
      <c r="C491" s="90">
        <v>27867</v>
      </c>
      <c r="D491" s="103">
        <v>361000</v>
      </c>
      <c r="E491" s="104">
        <f t="shared" si="14"/>
        <v>-12000</v>
      </c>
      <c r="F491" s="103">
        <v>2890000</v>
      </c>
      <c r="G491" s="104">
        <f t="shared" si="15"/>
        <v>50000</v>
      </c>
    </row>
    <row r="492" spans="3:7" x14ac:dyDescent="0.4">
      <c r="C492" s="90">
        <v>27874</v>
      </c>
      <c r="D492" s="103">
        <v>367000</v>
      </c>
      <c r="E492" s="104">
        <f t="shared" si="14"/>
        <v>6000</v>
      </c>
      <c r="F492" s="103">
        <v>2900000</v>
      </c>
      <c r="G492" s="104">
        <f t="shared" si="15"/>
        <v>10000</v>
      </c>
    </row>
    <row r="493" spans="3:7" x14ac:dyDescent="0.4">
      <c r="C493" s="90">
        <v>27881</v>
      </c>
      <c r="D493" s="103">
        <v>385000</v>
      </c>
      <c r="E493" s="104">
        <f t="shared" si="14"/>
        <v>18000</v>
      </c>
      <c r="F493" s="103">
        <v>2940000</v>
      </c>
      <c r="G493" s="104">
        <f t="shared" si="15"/>
        <v>40000</v>
      </c>
    </row>
    <row r="494" spans="3:7" x14ac:dyDescent="0.4">
      <c r="C494" s="90">
        <v>27888</v>
      </c>
      <c r="D494" s="103">
        <v>395000</v>
      </c>
      <c r="E494" s="104">
        <f t="shared" si="14"/>
        <v>10000</v>
      </c>
      <c r="F494" s="103">
        <v>2941000</v>
      </c>
      <c r="G494" s="104">
        <f t="shared" si="15"/>
        <v>1000</v>
      </c>
    </row>
    <row r="495" spans="3:7" x14ac:dyDescent="0.4">
      <c r="C495" s="90">
        <v>27895</v>
      </c>
      <c r="D495" s="103">
        <v>382000</v>
      </c>
      <c r="E495" s="104">
        <f t="shared" si="14"/>
        <v>-13000</v>
      </c>
      <c r="F495" s="103">
        <v>2947000</v>
      </c>
      <c r="G495" s="104">
        <f t="shared" si="15"/>
        <v>6000</v>
      </c>
    </row>
    <row r="496" spans="3:7" x14ac:dyDescent="0.4">
      <c r="C496" s="90">
        <v>27902</v>
      </c>
      <c r="D496" s="103">
        <v>394000</v>
      </c>
      <c r="E496" s="104">
        <f t="shared" si="14"/>
        <v>12000</v>
      </c>
      <c r="F496" s="103">
        <v>2961000</v>
      </c>
      <c r="G496" s="104">
        <f t="shared" si="15"/>
        <v>14000</v>
      </c>
    </row>
    <row r="497" spans="3:7" x14ac:dyDescent="0.4">
      <c r="C497" s="90">
        <v>27909</v>
      </c>
      <c r="D497" s="103">
        <v>402000</v>
      </c>
      <c r="E497" s="104">
        <f t="shared" si="14"/>
        <v>8000</v>
      </c>
      <c r="F497" s="103">
        <v>2916000</v>
      </c>
      <c r="G497" s="104">
        <f t="shared" si="15"/>
        <v>-45000</v>
      </c>
    </row>
    <row r="498" spans="3:7" x14ac:dyDescent="0.4">
      <c r="C498" s="90">
        <v>27916</v>
      </c>
      <c r="D498" s="103">
        <v>382000</v>
      </c>
      <c r="E498" s="104">
        <f t="shared" si="14"/>
        <v>-20000</v>
      </c>
      <c r="F498" s="103">
        <v>2970000</v>
      </c>
      <c r="G498" s="104">
        <f t="shared" si="15"/>
        <v>54000</v>
      </c>
    </row>
    <row r="499" spans="3:7" x14ac:dyDescent="0.4">
      <c r="C499" s="90">
        <v>27923</v>
      </c>
      <c r="D499" s="103">
        <v>407000</v>
      </c>
      <c r="E499" s="104">
        <f t="shared" si="14"/>
        <v>25000</v>
      </c>
      <c r="F499" s="103">
        <v>2950000</v>
      </c>
      <c r="G499" s="104">
        <f t="shared" si="15"/>
        <v>-20000</v>
      </c>
    </row>
    <row r="500" spans="3:7" x14ac:dyDescent="0.4">
      <c r="C500" s="90">
        <v>27930</v>
      </c>
      <c r="D500" s="103">
        <v>399000</v>
      </c>
      <c r="E500" s="104">
        <f t="shared" si="14"/>
        <v>-8000</v>
      </c>
      <c r="F500" s="103">
        <v>3003000</v>
      </c>
      <c r="G500" s="104">
        <f t="shared" si="15"/>
        <v>53000</v>
      </c>
    </row>
    <row r="501" spans="3:7" x14ac:dyDescent="0.4">
      <c r="C501" s="90">
        <v>27937</v>
      </c>
      <c r="D501" s="103">
        <v>387000</v>
      </c>
      <c r="E501" s="104">
        <f t="shared" si="14"/>
        <v>-12000</v>
      </c>
      <c r="F501" s="103">
        <v>3035000</v>
      </c>
      <c r="G501" s="104">
        <f t="shared" si="15"/>
        <v>32000</v>
      </c>
    </row>
    <row r="502" spans="3:7" x14ac:dyDescent="0.4">
      <c r="C502" s="90">
        <v>27944</v>
      </c>
      <c r="D502" s="103">
        <v>394000</v>
      </c>
      <c r="E502" s="104">
        <f t="shared" si="14"/>
        <v>7000</v>
      </c>
      <c r="F502" s="103">
        <v>2958000</v>
      </c>
      <c r="G502" s="104">
        <f t="shared" si="15"/>
        <v>-77000</v>
      </c>
    </row>
    <row r="503" spans="3:7" x14ac:dyDescent="0.4">
      <c r="C503" s="90">
        <v>27951</v>
      </c>
      <c r="D503" s="103">
        <v>372000</v>
      </c>
      <c r="E503" s="104">
        <f t="shared" si="14"/>
        <v>-22000</v>
      </c>
      <c r="F503" s="103">
        <v>2995000</v>
      </c>
      <c r="G503" s="104">
        <f t="shared" si="15"/>
        <v>37000</v>
      </c>
    </row>
    <row r="504" spans="3:7" x14ac:dyDescent="0.4">
      <c r="C504" s="90">
        <v>27958</v>
      </c>
      <c r="D504" s="103">
        <v>406000</v>
      </c>
      <c r="E504" s="104">
        <f t="shared" si="14"/>
        <v>34000</v>
      </c>
      <c r="F504" s="103">
        <v>3011000</v>
      </c>
      <c r="G504" s="104">
        <f t="shared" si="15"/>
        <v>16000</v>
      </c>
    </row>
    <row r="505" spans="3:7" x14ac:dyDescent="0.4">
      <c r="C505" s="90">
        <v>27965</v>
      </c>
      <c r="D505" s="103">
        <v>394000</v>
      </c>
      <c r="E505" s="104">
        <f t="shared" si="14"/>
        <v>-12000</v>
      </c>
      <c r="F505" s="103">
        <v>3019000</v>
      </c>
      <c r="G505" s="104">
        <f t="shared" si="15"/>
        <v>8000</v>
      </c>
    </row>
    <row r="506" spans="3:7" x14ac:dyDescent="0.4">
      <c r="C506" s="90">
        <v>27972</v>
      </c>
      <c r="D506" s="103">
        <v>388000</v>
      </c>
      <c r="E506" s="104">
        <f t="shared" si="14"/>
        <v>-6000</v>
      </c>
      <c r="F506" s="103">
        <v>2996000</v>
      </c>
      <c r="G506" s="104">
        <f t="shared" si="15"/>
        <v>-23000</v>
      </c>
    </row>
    <row r="507" spans="3:7" x14ac:dyDescent="0.4">
      <c r="C507" s="90">
        <v>27979</v>
      </c>
      <c r="D507" s="103">
        <v>378000</v>
      </c>
      <c r="E507" s="104">
        <f t="shared" si="14"/>
        <v>-10000</v>
      </c>
      <c r="F507" s="103">
        <v>3007000</v>
      </c>
      <c r="G507" s="104">
        <f t="shared" si="15"/>
        <v>11000</v>
      </c>
    </row>
    <row r="508" spans="3:7" x14ac:dyDescent="0.4">
      <c r="C508" s="90">
        <v>27986</v>
      </c>
      <c r="D508" s="103">
        <v>382000</v>
      </c>
      <c r="E508" s="104">
        <f t="shared" si="14"/>
        <v>4000</v>
      </c>
      <c r="F508" s="103">
        <v>2990000</v>
      </c>
      <c r="G508" s="104">
        <f t="shared" si="15"/>
        <v>-17000</v>
      </c>
    </row>
    <row r="509" spans="3:7" x14ac:dyDescent="0.4">
      <c r="C509" s="90">
        <v>27993</v>
      </c>
      <c r="D509" s="103">
        <v>400000</v>
      </c>
      <c r="E509" s="104">
        <f t="shared" si="14"/>
        <v>18000</v>
      </c>
      <c r="F509" s="103">
        <v>2983000</v>
      </c>
      <c r="G509" s="104">
        <f t="shared" si="15"/>
        <v>-7000</v>
      </c>
    </row>
    <row r="510" spans="3:7" x14ac:dyDescent="0.4">
      <c r="C510" s="90">
        <v>28000</v>
      </c>
      <c r="D510" s="103">
        <v>394000</v>
      </c>
      <c r="E510" s="104">
        <f t="shared" si="14"/>
        <v>-6000</v>
      </c>
      <c r="F510" s="103">
        <v>3081000</v>
      </c>
      <c r="G510" s="104">
        <f t="shared" si="15"/>
        <v>98000</v>
      </c>
    </row>
    <row r="511" spans="3:7" x14ac:dyDescent="0.4">
      <c r="C511" s="90">
        <v>28007</v>
      </c>
      <c r="D511" s="103">
        <v>421000</v>
      </c>
      <c r="E511" s="104">
        <f t="shared" si="14"/>
        <v>27000</v>
      </c>
      <c r="F511" s="103">
        <v>2988000</v>
      </c>
      <c r="G511" s="104">
        <f t="shared" si="15"/>
        <v>-93000</v>
      </c>
    </row>
    <row r="512" spans="3:7" x14ac:dyDescent="0.4">
      <c r="C512" s="90">
        <v>28014</v>
      </c>
      <c r="D512" s="103">
        <v>383000</v>
      </c>
      <c r="E512" s="104">
        <f t="shared" si="14"/>
        <v>-38000</v>
      </c>
      <c r="F512" s="103">
        <v>3092000</v>
      </c>
      <c r="G512" s="104">
        <f t="shared" si="15"/>
        <v>104000</v>
      </c>
    </row>
    <row r="513" spans="3:7" x14ac:dyDescent="0.4">
      <c r="C513" s="90">
        <v>28021</v>
      </c>
      <c r="D513" s="103">
        <v>403000</v>
      </c>
      <c r="E513" s="104">
        <f t="shared" si="14"/>
        <v>20000</v>
      </c>
      <c r="F513" s="103">
        <v>3097000</v>
      </c>
      <c r="G513" s="104">
        <f t="shared" si="15"/>
        <v>5000</v>
      </c>
    </row>
    <row r="514" spans="3:7" x14ac:dyDescent="0.4">
      <c r="C514" s="90">
        <v>28028</v>
      </c>
      <c r="D514" s="103">
        <v>423000</v>
      </c>
      <c r="E514" s="104">
        <f t="shared" si="14"/>
        <v>20000</v>
      </c>
      <c r="F514" s="103">
        <v>3103000</v>
      </c>
      <c r="G514" s="104">
        <f t="shared" si="15"/>
        <v>6000</v>
      </c>
    </row>
    <row r="515" spans="3:7" x14ac:dyDescent="0.4">
      <c r="C515" s="90">
        <v>28035</v>
      </c>
      <c r="D515" s="103">
        <v>408000</v>
      </c>
      <c r="E515" s="104">
        <f t="shared" si="14"/>
        <v>-15000</v>
      </c>
      <c r="F515" s="103">
        <v>3104000</v>
      </c>
      <c r="G515" s="104">
        <f t="shared" si="15"/>
        <v>1000</v>
      </c>
    </row>
    <row r="516" spans="3:7" x14ac:dyDescent="0.4">
      <c r="C516" s="90">
        <v>28042</v>
      </c>
      <c r="D516" s="103">
        <v>411000</v>
      </c>
      <c r="E516" s="104">
        <f t="shared" si="14"/>
        <v>3000</v>
      </c>
      <c r="F516" s="103">
        <v>3119000</v>
      </c>
      <c r="G516" s="104">
        <f t="shared" si="15"/>
        <v>15000</v>
      </c>
    </row>
    <row r="517" spans="3:7" x14ac:dyDescent="0.4">
      <c r="C517" s="90">
        <v>28049</v>
      </c>
      <c r="D517" s="103">
        <v>403000</v>
      </c>
      <c r="E517" s="104">
        <f t="shared" si="14"/>
        <v>-8000</v>
      </c>
      <c r="F517" s="103">
        <v>3074000</v>
      </c>
      <c r="G517" s="104">
        <f t="shared" si="15"/>
        <v>-45000</v>
      </c>
    </row>
    <row r="518" spans="3:7" x14ac:dyDescent="0.4">
      <c r="C518" s="90">
        <v>28056</v>
      </c>
      <c r="D518" s="103">
        <v>409000</v>
      </c>
      <c r="E518" s="104">
        <f t="shared" si="14"/>
        <v>6000</v>
      </c>
      <c r="F518" s="103">
        <v>3088000</v>
      </c>
      <c r="G518" s="104">
        <f t="shared" si="15"/>
        <v>14000</v>
      </c>
    </row>
    <row r="519" spans="3:7" x14ac:dyDescent="0.4">
      <c r="C519" s="90">
        <v>28063</v>
      </c>
      <c r="D519" s="103">
        <v>414000</v>
      </c>
      <c r="E519" s="104">
        <f t="shared" si="14"/>
        <v>5000</v>
      </c>
      <c r="F519" s="103">
        <v>3080000</v>
      </c>
      <c r="G519" s="104">
        <f t="shared" si="15"/>
        <v>-8000</v>
      </c>
    </row>
    <row r="520" spans="3:7" x14ac:dyDescent="0.4">
      <c r="C520" s="90">
        <v>28070</v>
      </c>
      <c r="D520" s="103">
        <v>390000</v>
      </c>
      <c r="E520" s="104">
        <f t="shared" si="14"/>
        <v>-24000</v>
      </c>
      <c r="F520" s="103">
        <v>3079000</v>
      </c>
      <c r="G520" s="104">
        <f t="shared" si="15"/>
        <v>-1000</v>
      </c>
    </row>
    <row r="521" spans="3:7" x14ac:dyDescent="0.4">
      <c r="C521" s="90">
        <v>28077</v>
      </c>
      <c r="D521" s="103">
        <v>383000</v>
      </c>
      <c r="E521" s="104">
        <f t="shared" si="14"/>
        <v>-7000</v>
      </c>
      <c r="F521" s="103">
        <v>3064000</v>
      </c>
      <c r="G521" s="104">
        <f t="shared" si="15"/>
        <v>-15000</v>
      </c>
    </row>
    <row r="522" spans="3:7" x14ac:dyDescent="0.4">
      <c r="C522" s="90">
        <v>28084</v>
      </c>
      <c r="D522" s="103">
        <v>408000</v>
      </c>
      <c r="E522" s="104">
        <f t="shared" ref="E522:E585" si="16">D522-D521</f>
        <v>25000</v>
      </c>
      <c r="F522" s="103">
        <v>3061000</v>
      </c>
      <c r="G522" s="104">
        <f t="shared" ref="G522:G585" si="17">F522-F521</f>
        <v>-3000</v>
      </c>
    </row>
    <row r="523" spans="3:7" x14ac:dyDescent="0.4">
      <c r="C523" s="90">
        <v>28091</v>
      </c>
      <c r="D523" s="103">
        <v>377000</v>
      </c>
      <c r="E523" s="104">
        <f t="shared" si="16"/>
        <v>-31000</v>
      </c>
      <c r="F523" s="103">
        <v>3019000</v>
      </c>
      <c r="G523" s="104">
        <f t="shared" si="17"/>
        <v>-42000</v>
      </c>
    </row>
    <row r="524" spans="3:7" x14ac:dyDescent="0.4">
      <c r="C524" s="90">
        <v>28098</v>
      </c>
      <c r="D524" s="103">
        <v>402000</v>
      </c>
      <c r="E524" s="104">
        <f t="shared" si="16"/>
        <v>25000</v>
      </c>
      <c r="F524" s="103">
        <v>2994000</v>
      </c>
      <c r="G524" s="104">
        <f t="shared" si="17"/>
        <v>-25000</v>
      </c>
    </row>
    <row r="525" spans="3:7" x14ac:dyDescent="0.4">
      <c r="C525" s="90">
        <v>28105</v>
      </c>
      <c r="D525" s="103">
        <v>395000</v>
      </c>
      <c r="E525" s="104">
        <f t="shared" si="16"/>
        <v>-7000</v>
      </c>
      <c r="F525" s="103">
        <v>2978000</v>
      </c>
      <c r="G525" s="104">
        <f t="shared" si="17"/>
        <v>-16000</v>
      </c>
    </row>
    <row r="526" spans="3:7" x14ac:dyDescent="0.4">
      <c r="C526" s="90">
        <v>28112</v>
      </c>
      <c r="D526" s="103">
        <v>365000</v>
      </c>
      <c r="E526" s="104">
        <f t="shared" si="16"/>
        <v>-30000</v>
      </c>
      <c r="F526" s="103">
        <v>2900000</v>
      </c>
      <c r="G526" s="104">
        <f t="shared" si="17"/>
        <v>-78000</v>
      </c>
    </row>
    <row r="527" spans="3:7" x14ac:dyDescent="0.4">
      <c r="C527" s="90">
        <v>28119</v>
      </c>
      <c r="D527" s="103">
        <v>333000</v>
      </c>
      <c r="E527" s="104">
        <f t="shared" si="16"/>
        <v>-32000</v>
      </c>
      <c r="F527" s="103">
        <v>2822000</v>
      </c>
      <c r="G527" s="104">
        <f t="shared" si="17"/>
        <v>-78000</v>
      </c>
    </row>
    <row r="528" spans="3:7" x14ac:dyDescent="0.4">
      <c r="C528" s="90">
        <v>28126</v>
      </c>
      <c r="D528" s="103">
        <v>380000</v>
      </c>
      <c r="E528" s="104">
        <f t="shared" si="16"/>
        <v>47000</v>
      </c>
      <c r="F528" s="103">
        <v>2818000</v>
      </c>
      <c r="G528" s="104">
        <f t="shared" si="17"/>
        <v>-4000</v>
      </c>
    </row>
    <row r="529" spans="3:7" x14ac:dyDescent="0.4">
      <c r="C529" s="90">
        <v>28133</v>
      </c>
      <c r="D529" s="103">
        <v>416000</v>
      </c>
      <c r="E529" s="104">
        <f t="shared" si="16"/>
        <v>36000</v>
      </c>
      <c r="F529" s="103">
        <v>2764000</v>
      </c>
      <c r="G529" s="104">
        <f t="shared" si="17"/>
        <v>-54000</v>
      </c>
    </row>
    <row r="530" spans="3:7" x14ac:dyDescent="0.4">
      <c r="C530" s="90">
        <v>28140</v>
      </c>
      <c r="D530" s="103">
        <v>368000</v>
      </c>
      <c r="E530" s="104">
        <f t="shared" si="16"/>
        <v>-48000</v>
      </c>
      <c r="F530" s="103">
        <v>2841000</v>
      </c>
      <c r="G530" s="104">
        <f t="shared" si="17"/>
        <v>77000</v>
      </c>
    </row>
    <row r="531" spans="3:7" x14ac:dyDescent="0.4">
      <c r="C531" s="90">
        <v>28147</v>
      </c>
      <c r="D531" s="103">
        <v>423000</v>
      </c>
      <c r="E531" s="104">
        <f t="shared" si="16"/>
        <v>55000</v>
      </c>
      <c r="F531" s="103">
        <v>2834000</v>
      </c>
      <c r="G531" s="104">
        <f t="shared" si="17"/>
        <v>-7000</v>
      </c>
    </row>
    <row r="532" spans="3:7" x14ac:dyDescent="0.4">
      <c r="C532" s="90">
        <v>28154</v>
      </c>
      <c r="D532" s="103">
        <v>422000</v>
      </c>
      <c r="E532" s="104">
        <f t="shared" si="16"/>
        <v>-1000</v>
      </c>
      <c r="F532" s="103">
        <v>2879000</v>
      </c>
      <c r="G532" s="104">
        <f t="shared" si="17"/>
        <v>45000</v>
      </c>
    </row>
    <row r="533" spans="3:7" x14ac:dyDescent="0.4">
      <c r="C533" s="90">
        <v>28161</v>
      </c>
      <c r="D533" s="103">
        <v>565000</v>
      </c>
      <c r="E533" s="104">
        <f t="shared" si="16"/>
        <v>143000</v>
      </c>
      <c r="F533" s="103">
        <v>2956000</v>
      </c>
      <c r="G533" s="104">
        <f t="shared" si="17"/>
        <v>77000</v>
      </c>
    </row>
    <row r="534" spans="3:7" x14ac:dyDescent="0.4">
      <c r="C534" s="90">
        <v>28168</v>
      </c>
      <c r="D534" s="103">
        <v>477000</v>
      </c>
      <c r="E534" s="104">
        <f t="shared" si="16"/>
        <v>-88000</v>
      </c>
      <c r="F534" s="103">
        <v>2904000</v>
      </c>
      <c r="G534" s="104">
        <f t="shared" si="17"/>
        <v>-52000</v>
      </c>
    </row>
    <row r="535" spans="3:7" x14ac:dyDescent="0.4">
      <c r="C535" s="90">
        <v>28175</v>
      </c>
      <c r="D535" s="103">
        <v>399000</v>
      </c>
      <c r="E535" s="104">
        <f t="shared" si="16"/>
        <v>-78000</v>
      </c>
      <c r="F535" s="103">
        <v>2772000</v>
      </c>
      <c r="G535" s="104">
        <f t="shared" si="17"/>
        <v>-132000</v>
      </c>
    </row>
    <row r="536" spans="3:7" x14ac:dyDescent="0.4">
      <c r="C536" s="90">
        <v>28182</v>
      </c>
      <c r="D536" s="103">
        <v>362000</v>
      </c>
      <c r="E536" s="104">
        <f t="shared" si="16"/>
        <v>-37000</v>
      </c>
      <c r="F536" s="103">
        <v>2764000</v>
      </c>
      <c r="G536" s="104">
        <f t="shared" si="17"/>
        <v>-8000</v>
      </c>
    </row>
    <row r="537" spans="3:7" x14ac:dyDescent="0.4">
      <c r="C537" s="90">
        <v>28189</v>
      </c>
      <c r="D537" s="103">
        <v>361000</v>
      </c>
      <c r="E537" s="104">
        <f t="shared" si="16"/>
        <v>-1000</v>
      </c>
      <c r="F537" s="103">
        <v>2717000</v>
      </c>
      <c r="G537" s="104">
        <f t="shared" si="17"/>
        <v>-47000</v>
      </c>
    </row>
    <row r="538" spans="3:7" x14ac:dyDescent="0.4">
      <c r="C538" s="90">
        <v>28196</v>
      </c>
      <c r="D538" s="103">
        <v>355000</v>
      </c>
      <c r="E538" s="104">
        <f t="shared" si="16"/>
        <v>-6000</v>
      </c>
      <c r="F538" s="103">
        <v>2728000</v>
      </c>
      <c r="G538" s="104">
        <f t="shared" si="17"/>
        <v>11000</v>
      </c>
    </row>
    <row r="539" spans="3:7" x14ac:dyDescent="0.4">
      <c r="C539" s="90">
        <v>28203</v>
      </c>
      <c r="D539" s="103">
        <v>369000</v>
      </c>
      <c r="E539" s="104">
        <f t="shared" si="16"/>
        <v>14000</v>
      </c>
      <c r="F539" s="103">
        <v>2695000</v>
      </c>
      <c r="G539" s="104">
        <f t="shared" si="17"/>
        <v>-33000</v>
      </c>
    </row>
    <row r="540" spans="3:7" x14ac:dyDescent="0.4">
      <c r="C540" s="90">
        <v>28210</v>
      </c>
      <c r="D540" s="103">
        <v>356000</v>
      </c>
      <c r="E540" s="104">
        <f t="shared" si="16"/>
        <v>-13000</v>
      </c>
      <c r="F540" s="103">
        <v>2671000</v>
      </c>
      <c r="G540" s="104">
        <f t="shared" si="17"/>
        <v>-24000</v>
      </c>
    </row>
    <row r="541" spans="3:7" x14ac:dyDescent="0.4">
      <c r="C541" s="90">
        <v>28217</v>
      </c>
      <c r="D541" s="103">
        <v>350000</v>
      </c>
      <c r="E541" s="104">
        <f t="shared" si="16"/>
        <v>-6000</v>
      </c>
      <c r="F541" s="103">
        <v>2655000</v>
      </c>
      <c r="G541" s="104">
        <f t="shared" si="17"/>
        <v>-16000</v>
      </c>
    </row>
    <row r="542" spans="3:7" x14ac:dyDescent="0.4">
      <c r="C542" s="90">
        <v>28224</v>
      </c>
      <c r="D542" s="103">
        <v>376000</v>
      </c>
      <c r="E542" s="104">
        <f t="shared" si="16"/>
        <v>26000</v>
      </c>
      <c r="F542" s="103">
        <v>2717000</v>
      </c>
      <c r="G542" s="104">
        <f t="shared" si="17"/>
        <v>62000</v>
      </c>
    </row>
    <row r="543" spans="3:7" x14ac:dyDescent="0.4">
      <c r="C543" s="90">
        <v>28231</v>
      </c>
      <c r="D543" s="103">
        <v>361000</v>
      </c>
      <c r="E543" s="104">
        <f t="shared" si="16"/>
        <v>-15000</v>
      </c>
      <c r="F543" s="103">
        <v>2680000</v>
      </c>
      <c r="G543" s="104">
        <f t="shared" si="17"/>
        <v>-37000</v>
      </c>
    </row>
    <row r="544" spans="3:7" x14ac:dyDescent="0.4">
      <c r="C544" s="90">
        <v>28238</v>
      </c>
      <c r="D544" s="103">
        <v>375000</v>
      </c>
      <c r="E544" s="104">
        <f t="shared" si="16"/>
        <v>14000</v>
      </c>
      <c r="F544" s="103">
        <v>2660000</v>
      </c>
      <c r="G544" s="104">
        <f t="shared" si="17"/>
        <v>-20000</v>
      </c>
    </row>
    <row r="545" spans="3:7" x14ac:dyDescent="0.4">
      <c r="C545" s="90">
        <v>28245</v>
      </c>
      <c r="D545" s="103">
        <v>375000</v>
      </c>
      <c r="E545" s="104">
        <f t="shared" si="16"/>
        <v>0</v>
      </c>
      <c r="F545" s="103">
        <v>2644000</v>
      </c>
      <c r="G545" s="104">
        <f t="shared" si="17"/>
        <v>-16000</v>
      </c>
    </row>
    <row r="546" spans="3:7" x14ac:dyDescent="0.4">
      <c r="C546" s="90">
        <v>28252</v>
      </c>
      <c r="D546" s="103">
        <v>384000</v>
      </c>
      <c r="E546" s="104">
        <f t="shared" si="16"/>
        <v>9000</v>
      </c>
      <c r="F546" s="103">
        <v>2618000</v>
      </c>
      <c r="G546" s="104">
        <f t="shared" si="17"/>
        <v>-26000</v>
      </c>
    </row>
    <row r="547" spans="3:7" x14ac:dyDescent="0.4">
      <c r="C547" s="90">
        <v>28259</v>
      </c>
      <c r="D547" s="103">
        <v>381000</v>
      </c>
      <c r="E547" s="104">
        <f t="shared" si="16"/>
        <v>-3000</v>
      </c>
      <c r="F547" s="103">
        <v>2635000</v>
      </c>
      <c r="G547" s="104">
        <f t="shared" si="17"/>
        <v>17000</v>
      </c>
    </row>
    <row r="548" spans="3:7" x14ac:dyDescent="0.4">
      <c r="C548" s="90">
        <v>28266</v>
      </c>
      <c r="D548" s="103">
        <v>375000</v>
      </c>
      <c r="E548" s="104">
        <f t="shared" si="16"/>
        <v>-6000</v>
      </c>
      <c r="F548" s="103">
        <v>2647000</v>
      </c>
      <c r="G548" s="104">
        <f t="shared" si="17"/>
        <v>12000</v>
      </c>
    </row>
    <row r="549" spans="3:7" x14ac:dyDescent="0.4">
      <c r="C549" s="90">
        <v>28273</v>
      </c>
      <c r="D549" s="103">
        <v>381000</v>
      </c>
      <c r="E549" s="104">
        <f t="shared" si="16"/>
        <v>6000</v>
      </c>
      <c r="F549" s="103">
        <v>2625000</v>
      </c>
      <c r="G549" s="104">
        <f t="shared" si="17"/>
        <v>-22000</v>
      </c>
    </row>
    <row r="550" spans="3:7" x14ac:dyDescent="0.4">
      <c r="C550" s="90">
        <v>28280</v>
      </c>
      <c r="D550" s="103">
        <v>363000</v>
      </c>
      <c r="E550" s="104">
        <f t="shared" si="16"/>
        <v>-18000</v>
      </c>
      <c r="F550" s="103">
        <v>2650000</v>
      </c>
      <c r="G550" s="104">
        <f t="shared" si="17"/>
        <v>25000</v>
      </c>
    </row>
    <row r="551" spans="3:7" x14ac:dyDescent="0.4">
      <c r="C551" s="90">
        <v>28287</v>
      </c>
      <c r="D551" s="103">
        <v>358000</v>
      </c>
      <c r="E551" s="104">
        <f t="shared" si="16"/>
        <v>-5000</v>
      </c>
      <c r="F551" s="103">
        <v>2589000</v>
      </c>
      <c r="G551" s="104">
        <f t="shared" si="17"/>
        <v>-61000</v>
      </c>
    </row>
    <row r="552" spans="3:7" x14ac:dyDescent="0.4">
      <c r="C552" s="90">
        <v>28294</v>
      </c>
      <c r="D552" s="103">
        <v>359000</v>
      </c>
      <c r="E552" s="104">
        <f t="shared" si="16"/>
        <v>1000</v>
      </c>
      <c r="F552" s="103">
        <v>2622000</v>
      </c>
      <c r="G552" s="104">
        <f t="shared" si="17"/>
        <v>33000</v>
      </c>
    </row>
    <row r="553" spans="3:7" x14ac:dyDescent="0.4">
      <c r="C553" s="90">
        <v>28301</v>
      </c>
      <c r="D553" s="103">
        <v>365000</v>
      </c>
      <c r="E553" s="104">
        <f t="shared" si="16"/>
        <v>6000</v>
      </c>
      <c r="F553" s="103">
        <v>2616000</v>
      </c>
      <c r="G553" s="104">
        <f t="shared" si="17"/>
        <v>-6000</v>
      </c>
    </row>
    <row r="554" spans="3:7" x14ac:dyDescent="0.4">
      <c r="C554" s="90">
        <v>28308</v>
      </c>
      <c r="D554" s="103">
        <v>350000</v>
      </c>
      <c r="E554" s="104">
        <f t="shared" si="16"/>
        <v>-15000</v>
      </c>
      <c r="F554" s="103">
        <v>2572000</v>
      </c>
      <c r="G554" s="104">
        <f t="shared" si="17"/>
        <v>-44000</v>
      </c>
    </row>
    <row r="555" spans="3:7" x14ac:dyDescent="0.4">
      <c r="C555" s="90">
        <v>28315</v>
      </c>
      <c r="D555" s="103">
        <v>361000</v>
      </c>
      <c r="E555" s="104">
        <f t="shared" si="16"/>
        <v>11000</v>
      </c>
      <c r="F555" s="103">
        <v>2563000</v>
      </c>
      <c r="G555" s="104">
        <f t="shared" si="17"/>
        <v>-9000</v>
      </c>
    </row>
    <row r="556" spans="3:7" x14ac:dyDescent="0.4">
      <c r="C556" s="90">
        <v>28322</v>
      </c>
      <c r="D556" s="103">
        <v>366000</v>
      </c>
      <c r="E556" s="104">
        <f t="shared" si="16"/>
        <v>5000</v>
      </c>
      <c r="F556" s="103">
        <v>2591000</v>
      </c>
      <c r="G556" s="104">
        <f t="shared" si="17"/>
        <v>28000</v>
      </c>
    </row>
    <row r="557" spans="3:7" x14ac:dyDescent="0.4">
      <c r="C557" s="90">
        <v>28329</v>
      </c>
      <c r="D557" s="103">
        <v>365000</v>
      </c>
      <c r="E557" s="104">
        <f t="shared" si="16"/>
        <v>-1000</v>
      </c>
      <c r="F557" s="103">
        <v>2584000</v>
      </c>
      <c r="G557" s="104">
        <f t="shared" si="17"/>
        <v>-7000</v>
      </c>
    </row>
    <row r="558" spans="3:7" x14ac:dyDescent="0.4">
      <c r="C558" s="90">
        <v>28336</v>
      </c>
      <c r="D558" s="103">
        <v>365000</v>
      </c>
      <c r="E558" s="104">
        <f t="shared" si="16"/>
        <v>0</v>
      </c>
      <c r="F558" s="103">
        <v>2605000</v>
      </c>
      <c r="G558" s="104">
        <f t="shared" si="17"/>
        <v>21000</v>
      </c>
    </row>
    <row r="559" spans="3:7" x14ac:dyDescent="0.4">
      <c r="C559" s="90">
        <v>28343</v>
      </c>
      <c r="D559" s="103">
        <v>378000</v>
      </c>
      <c r="E559" s="104">
        <f t="shared" si="16"/>
        <v>13000</v>
      </c>
      <c r="F559" s="103">
        <v>2605000</v>
      </c>
      <c r="G559" s="104">
        <f t="shared" si="17"/>
        <v>0</v>
      </c>
    </row>
    <row r="560" spans="3:7" x14ac:dyDescent="0.4">
      <c r="C560" s="90">
        <v>28350</v>
      </c>
      <c r="D560" s="103">
        <v>359000</v>
      </c>
      <c r="E560" s="104">
        <f t="shared" si="16"/>
        <v>-19000</v>
      </c>
      <c r="F560" s="103">
        <v>2618000</v>
      </c>
      <c r="G560" s="104">
        <f t="shared" si="17"/>
        <v>13000</v>
      </c>
    </row>
    <row r="561" spans="3:7" x14ac:dyDescent="0.4">
      <c r="C561" s="90">
        <v>28357</v>
      </c>
      <c r="D561" s="103">
        <v>367000</v>
      </c>
      <c r="E561" s="104">
        <f t="shared" si="16"/>
        <v>8000</v>
      </c>
      <c r="F561" s="103">
        <v>2612000</v>
      </c>
      <c r="G561" s="104">
        <f t="shared" si="17"/>
        <v>-6000</v>
      </c>
    </row>
    <row r="562" spans="3:7" x14ac:dyDescent="0.4">
      <c r="C562" s="90">
        <v>28364</v>
      </c>
      <c r="D562" s="103">
        <v>365000</v>
      </c>
      <c r="E562" s="104">
        <f t="shared" si="16"/>
        <v>-2000</v>
      </c>
      <c r="F562" s="103">
        <v>2607000</v>
      </c>
      <c r="G562" s="104">
        <f t="shared" si="17"/>
        <v>-5000</v>
      </c>
    </row>
    <row r="563" spans="3:7" x14ac:dyDescent="0.4">
      <c r="C563" s="90">
        <v>28371</v>
      </c>
      <c r="D563" s="103">
        <v>374000</v>
      </c>
      <c r="E563" s="104">
        <f t="shared" si="16"/>
        <v>9000</v>
      </c>
      <c r="F563" s="103">
        <v>2571000</v>
      </c>
      <c r="G563" s="104">
        <f t="shared" si="17"/>
        <v>-36000</v>
      </c>
    </row>
    <row r="564" spans="3:7" x14ac:dyDescent="0.4">
      <c r="C564" s="90">
        <v>28378</v>
      </c>
      <c r="D564" s="103">
        <v>359000</v>
      </c>
      <c r="E564" s="104">
        <f t="shared" si="16"/>
        <v>-15000</v>
      </c>
      <c r="F564" s="103">
        <v>2601000</v>
      </c>
      <c r="G564" s="104">
        <f t="shared" si="17"/>
        <v>30000</v>
      </c>
    </row>
    <row r="565" spans="3:7" x14ac:dyDescent="0.4">
      <c r="C565" s="90">
        <v>28385</v>
      </c>
      <c r="D565" s="103">
        <v>362000</v>
      </c>
      <c r="E565" s="104">
        <f t="shared" si="16"/>
        <v>3000</v>
      </c>
      <c r="F565" s="103">
        <v>2605000</v>
      </c>
      <c r="G565" s="104">
        <f t="shared" si="17"/>
        <v>4000</v>
      </c>
    </row>
    <row r="566" spans="3:7" x14ac:dyDescent="0.4">
      <c r="C566" s="90">
        <v>28392</v>
      </c>
      <c r="D566" s="103">
        <v>380000</v>
      </c>
      <c r="E566" s="104">
        <f t="shared" si="16"/>
        <v>18000</v>
      </c>
      <c r="F566" s="103">
        <v>2581000</v>
      </c>
      <c r="G566" s="104">
        <f t="shared" si="17"/>
        <v>-24000</v>
      </c>
    </row>
    <row r="567" spans="3:7" x14ac:dyDescent="0.4">
      <c r="C567" s="90">
        <v>28399</v>
      </c>
      <c r="D567" s="103">
        <v>348000</v>
      </c>
      <c r="E567" s="104">
        <f t="shared" si="16"/>
        <v>-32000</v>
      </c>
      <c r="F567" s="103">
        <v>2583000</v>
      </c>
      <c r="G567" s="104">
        <f t="shared" si="17"/>
        <v>2000</v>
      </c>
    </row>
    <row r="568" spans="3:7" x14ac:dyDescent="0.4">
      <c r="C568" s="90">
        <v>28406</v>
      </c>
      <c r="D568" s="103">
        <v>365000</v>
      </c>
      <c r="E568" s="104">
        <f t="shared" si="16"/>
        <v>17000</v>
      </c>
      <c r="F568" s="103">
        <v>2575000</v>
      </c>
      <c r="G568" s="104">
        <f t="shared" si="17"/>
        <v>-8000</v>
      </c>
    </row>
    <row r="569" spans="3:7" x14ac:dyDescent="0.4">
      <c r="C569" s="90">
        <v>28413</v>
      </c>
      <c r="D569" s="103">
        <v>358000</v>
      </c>
      <c r="E569" s="104">
        <f t="shared" si="16"/>
        <v>-7000</v>
      </c>
      <c r="F569" s="103">
        <v>2575000</v>
      </c>
      <c r="G569" s="104">
        <f t="shared" si="17"/>
        <v>0</v>
      </c>
    </row>
    <row r="570" spans="3:7" x14ac:dyDescent="0.4">
      <c r="C570" s="90">
        <v>28420</v>
      </c>
      <c r="D570" s="103">
        <v>375000</v>
      </c>
      <c r="E570" s="104">
        <f t="shared" si="16"/>
        <v>17000</v>
      </c>
      <c r="F570" s="103">
        <v>2561000</v>
      </c>
      <c r="G570" s="104">
        <f t="shared" si="17"/>
        <v>-14000</v>
      </c>
    </row>
    <row r="571" spans="3:7" x14ac:dyDescent="0.4">
      <c r="C571" s="90">
        <v>28427</v>
      </c>
      <c r="D571" s="103">
        <v>349000</v>
      </c>
      <c r="E571" s="104">
        <f t="shared" si="16"/>
        <v>-26000</v>
      </c>
      <c r="F571" s="103">
        <v>2587000</v>
      </c>
      <c r="G571" s="104">
        <f t="shared" si="17"/>
        <v>26000</v>
      </c>
    </row>
    <row r="572" spans="3:7" x14ac:dyDescent="0.4">
      <c r="C572" s="90">
        <v>28434</v>
      </c>
      <c r="D572" s="103">
        <v>366000</v>
      </c>
      <c r="E572" s="104">
        <f t="shared" si="16"/>
        <v>17000</v>
      </c>
      <c r="F572" s="103">
        <v>2535000</v>
      </c>
      <c r="G572" s="104">
        <f t="shared" si="17"/>
        <v>-52000</v>
      </c>
    </row>
    <row r="573" spans="3:7" x14ac:dyDescent="0.4">
      <c r="C573" s="90">
        <v>28441</v>
      </c>
      <c r="D573" s="103">
        <v>334000</v>
      </c>
      <c r="E573" s="104">
        <f t="shared" si="16"/>
        <v>-32000</v>
      </c>
      <c r="F573" s="103">
        <v>2592000</v>
      </c>
      <c r="G573" s="104">
        <f t="shared" si="17"/>
        <v>57000</v>
      </c>
    </row>
    <row r="574" spans="3:7" x14ac:dyDescent="0.4">
      <c r="C574" s="90">
        <v>28448</v>
      </c>
      <c r="D574" s="103">
        <v>360000</v>
      </c>
      <c r="E574" s="104">
        <f t="shared" si="16"/>
        <v>26000</v>
      </c>
      <c r="F574" s="103">
        <v>2527000</v>
      </c>
      <c r="G574" s="104">
        <f t="shared" si="17"/>
        <v>-65000</v>
      </c>
    </row>
    <row r="575" spans="3:7" x14ac:dyDescent="0.4">
      <c r="C575" s="90">
        <v>28455</v>
      </c>
      <c r="D575" s="103">
        <v>354000</v>
      </c>
      <c r="E575" s="104">
        <f t="shared" si="16"/>
        <v>-6000</v>
      </c>
      <c r="F575" s="103">
        <v>2620000</v>
      </c>
      <c r="G575" s="104">
        <f t="shared" si="17"/>
        <v>93000</v>
      </c>
    </row>
    <row r="576" spans="3:7" x14ac:dyDescent="0.4">
      <c r="C576" s="90">
        <v>28462</v>
      </c>
      <c r="D576" s="103">
        <v>367000</v>
      </c>
      <c r="E576" s="104">
        <f t="shared" si="16"/>
        <v>13000</v>
      </c>
      <c r="F576" s="103">
        <v>2505000</v>
      </c>
      <c r="G576" s="104">
        <f t="shared" si="17"/>
        <v>-115000</v>
      </c>
    </row>
    <row r="577" spans="3:7" x14ac:dyDescent="0.4">
      <c r="C577" s="90">
        <v>28469</v>
      </c>
      <c r="D577" s="103">
        <v>364000</v>
      </c>
      <c r="E577" s="104">
        <f t="shared" si="16"/>
        <v>-3000</v>
      </c>
      <c r="F577" s="103">
        <v>2529000</v>
      </c>
      <c r="G577" s="104">
        <f t="shared" si="17"/>
        <v>24000</v>
      </c>
    </row>
    <row r="578" spans="3:7" x14ac:dyDescent="0.4">
      <c r="C578" s="90">
        <v>28476</v>
      </c>
      <c r="D578" s="103">
        <v>359000</v>
      </c>
      <c r="E578" s="104">
        <f t="shared" si="16"/>
        <v>-5000</v>
      </c>
      <c r="F578" s="103">
        <v>2558000</v>
      </c>
      <c r="G578" s="104">
        <f t="shared" si="17"/>
        <v>29000</v>
      </c>
    </row>
    <row r="579" spans="3:7" x14ac:dyDescent="0.4">
      <c r="C579" s="90">
        <v>28483</v>
      </c>
      <c r="D579" s="103">
        <v>344000</v>
      </c>
      <c r="E579" s="104">
        <f t="shared" si="16"/>
        <v>-15000</v>
      </c>
      <c r="F579" s="103">
        <v>2482000</v>
      </c>
      <c r="G579" s="104">
        <f t="shared" si="17"/>
        <v>-76000</v>
      </c>
    </row>
    <row r="580" spans="3:7" x14ac:dyDescent="0.4">
      <c r="C580" s="90">
        <v>28490</v>
      </c>
      <c r="D580" s="103">
        <v>364000</v>
      </c>
      <c r="E580" s="104">
        <f t="shared" si="16"/>
        <v>20000</v>
      </c>
      <c r="F580" s="103">
        <v>2461000</v>
      </c>
      <c r="G580" s="104">
        <f t="shared" si="17"/>
        <v>-21000</v>
      </c>
    </row>
    <row r="581" spans="3:7" x14ac:dyDescent="0.4">
      <c r="C581" s="90">
        <v>28497</v>
      </c>
      <c r="D581" s="103">
        <v>346000</v>
      </c>
      <c r="E581" s="104">
        <f t="shared" si="16"/>
        <v>-18000</v>
      </c>
      <c r="F581" s="103">
        <v>2456000</v>
      </c>
      <c r="G581" s="104">
        <f t="shared" si="17"/>
        <v>-5000</v>
      </c>
    </row>
    <row r="582" spans="3:7" x14ac:dyDescent="0.4">
      <c r="C582" s="90">
        <v>28504</v>
      </c>
      <c r="D582" s="103">
        <v>343000</v>
      </c>
      <c r="E582" s="104">
        <f t="shared" si="16"/>
        <v>-3000</v>
      </c>
      <c r="F582" s="103">
        <v>2418000</v>
      </c>
      <c r="G582" s="104">
        <f t="shared" si="17"/>
        <v>-38000</v>
      </c>
    </row>
    <row r="583" spans="3:7" x14ac:dyDescent="0.4">
      <c r="C583" s="90">
        <v>28511</v>
      </c>
      <c r="D583" s="103">
        <v>352000</v>
      </c>
      <c r="E583" s="104">
        <f t="shared" si="16"/>
        <v>9000</v>
      </c>
      <c r="F583" s="103">
        <v>2522000</v>
      </c>
      <c r="G583" s="104">
        <f t="shared" si="17"/>
        <v>104000</v>
      </c>
    </row>
    <row r="584" spans="3:7" x14ac:dyDescent="0.4">
      <c r="C584" s="90">
        <v>28518</v>
      </c>
      <c r="D584" s="103">
        <v>363000</v>
      </c>
      <c r="E584" s="104">
        <f t="shared" si="16"/>
        <v>11000</v>
      </c>
      <c r="F584" s="103">
        <v>2578000</v>
      </c>
      <c r="G584" s="104">
        <f t="shared" si="17"/>
        <v>56000</v>
      </c>
    </row>
    <row r="585" spans="3:7" x14ac:dyDescent="0.4">
      <c r="C585" s="90">
        <v>28525</v>
      </c>
      <c r="D585" s="103">
        <v>360000</v>
      </c>
      <c r="E585" s="104">
        <f t="shared" si="16"/>
        <v>-3000</v>
      </c>
      <c r="F585" s="103">
        <v>2468000</v>
      </c>
      <c r="G585" s="104">
        <f t="shared" si="17"/>
        <v>-110000</v>
      </c>
    </row>
    <row r="586" spans="3:7" x14ac:dyDescent="0.4">
      <c r="C586" s="90">
        <v>28532</v>
      </c>
      <c r="D586" s="103">
        <v>373000</v>
      </c>
      <c r="E586" s="104">
        <f t="shared" ref="E586:E649" si="18">D586-D585</f>
        <v>13000</v>
      </c>
      <c r="F586" s="103">
        <v>2656000</v>
      </c>
      <c r="G586" s="104">
        <f t="shared" ref="G586:G649" si="19">F586-F585</f>
        <v>188000</v>
      </c>
    </row>
    <row r="587" spans="3:7" x14ac:dyDescent="0.4">
      <c r="C587" s="90">
        <v>28539</v>
      </c>
      <c r="D587" s="103">
        <v>429000</v>
      </c>
      <c r="E587" s="104">
        <f t="shared" si="18"/>
        <v>56000</v>
      </c>
      <c r="F587" s="103">
        <v>2545000</v>
      </c>
      <c r="G587" s="104">
        <f t="shared" si="19"/>
        <v>-111000</v>
      </c>
    </row>
    <row r="588" spans="3:7" x14ac:dyDescent="0.4">
      <c r="C588" s="90">
        <v>28546</v>
      </c>
      <c r="D588" s="103">
        <v>371000</v>
      </c>
      <c r="E588" s="104">
        <f t="shared" si="18"/>
        <v>-58000</v>
      </c>
      <c r="F588" s="103">
        <v>2553000</v>
      </c>
      <c r="G588" s="104">
        <f t="shared" si="19"/>
        <v>8000</v>
      </c>
    </row>
    <row r="589" spans="3:7" x14ac:dyDescent="0.4">
      <c r="C589" s="90">
        <v>28553</v>
      </c>
      <c r="D589" s="103">
        <v>355000</v>
      </c>
      <c r="E589" s="104">
        <f t="shared" si="18"/>
        <v>-16000</v>
      </c>
      <c r="F589" s="103">
        <v>2529000</v>
      </c>
      <c r="G589" s="104">
        <f t="shared" si="19"/>
        <v>-24000</v>
      </c>
    </row>
    <row r="590" spans="3:7" x14ac:dyDescent="0.4">
      <c r="C590" s="90">
        <v>28560</v>
      </c>
      <c r="D590" s="103">
        <v>359000</v>
      </c>
      <c r="E590" s="104">
        <f t="shared" si="18"/>
        <v>4000</v>
      </c>
      <c r="F590" s="103">
        <v>2526000</v>
      </c>
      <c r="G590" s="104">
        <f t="shared" si="19"/>
        <v>-3000</v>
      </c>
    </row>
    <row r="591" spans="3:7" x14ac:dyDescent="0.4">
      <c r="C591" s="90">
        <v>28567</v>
      </c>
      <c r="D591" s="103">
        <v>347000</v>
      </c>
      <c r="E591" s="104">
        <f t="shared" si="18"/>
        <v>-12000</v>
      </c>
      <c r="F591" s="103">
        <v>2471000</v>
      </c>
      <c r="G591" s="104">
        <f t="shared" si="19"/>
        <v>-55000</v>
      </c>
    </row>
    <row r="592" spans="3:7" x14ac:dyDescent="0.4">
      <c r="C592" s="90">
        <v>28574</v>
      </c>
      <c r="D592" s="103">
        <v>335000</v>
      </c>
      <c r="E592" s="104">
        <f t="shared" si="18"/>
        <v>-12000</v>
      </c>
      <c r="F592" s="103">
        <v>2473000</v>
      </c>
      <c r="G592" s="104">
        <f t="shared" si="19"/>
        <v>2000</v>
      </c>
    </row>
    <row r="593" spans="3:7" x14ac:dyDescent="0.4">
      <c r="C593" s="90">
        <v>28581</v>
      </c>
      <c r="D593" s="103">
        <v>333000</v>
      </c>
      <c r="E593" s="104">
        <f t="shared" si="18"/>
        <v>-2000</v>
      </c>
      <c r="F593" s="103">
        <v>2453000</v>
      </c>
      <c r="G593" s="104">
        <f t="shared" si="19"/>
        <v>-20000</v>
      </c>
    </row>
    <row r="594" spans="3:7" x14ac:dyDescent="0.4">
      <c r="C594" s="90">
        <v>28588</v>
      </c>
      <c r="D594" s="103">
        <v>345000</v>
      </c>
      <c r="E594" s="104">
        <f t="shared" si="18"/>
        <v>12000</v>
      </c>
      <c r="F594" s="103">
        <v>2397000</v>
      </c>
      <c r="G594" s="104">
        <f t="shared" si="19"/>
        <v>-56000</v>
      </c>
    </row>
    <row r="595" spans="3:7" x14ac:dyDescent="0.4">
      <c r="C595" s="90">
        <v>28595</v>
      </c>
      <c r="D595" s="103">
        <v>309000</v>
      </c>
      <c r="E595" s="104">
        <f t="shared" si="18"/>
        <v>-36000</v>
      </c>
      <c r="F595" s="103">
        <v>2339000</v>
      </c>
      <c r="G595" s="104">
        <f t="shared" si="19"/>
        <v>-58000</v>
      </c>
    </row>
    <row r="596" spans="3:7" x14ac:dyDescent="0.4">
      <c r="C596" s="90">
        <v>28602</v>
      </c>
      <c r="D596" s="103">
        <v>319000</v>
      </c>
      <c r="E596" s="104">
        <f t="shared" si="18"/>
        <v>10000</v>
      </c>
      <c r="F596" s="103">
        <v>2287000</v>
      </c>
      <c r="G596" s="104">
        <f t="shared" si="19"/>
        <v>-52000</v>
      </c>
    </row>
    <row r="597" spans="3:7" x14ac:dyDescent="0.4">
      <c r="C597" s="90">
        <v>28609</v>
      </c>
      <c r="D597" s="103">
        <v>324000</v>
      </c>
      <c r="E597" s="104">
        <f t="shared" si="18"/>
        <v>5000</v>
      </c>
      <c r="F597" s="103">
        <v>2272000</v>
      </c>
      <c r="G597" s="104">
        <f t="shared" si="19"/>
        <v>-15000</v>
      </c>
    </row>
    <row r="598" spans="3:7" x14ac:dyDescent="0.4">
      <c r="C598" s="90">
        <v>28616</v>
      </c>
      <c r="D598" s="103">
        <v>334000</v>
      </c>
      <c r="E598" s="104">
        <f t="shared" si="18"/>
        <v>10000</v>
      </c>
      <c r="F598" s="103">
        <v>2246000</v>
      </c>
      <c r="G598" s="104">
        <f t="shared" si="19"/>
        <v>-26000</v>
      </c>
    </row>
    <row r="599" spans="3:7" x14ac:dyDescent="0.4">
      <c r="C599" s="90">
        <v>28623</v>
      </c>
      <c r="D599" s="103">
        <v>322000</v>
      </c>
      <c r="E599" s="104">
        <f t="shared" si="18"/>
        <v>-12000</v>
      </c>
      <c r="F599" s="103">
        <v>2231000</v>
      </c>
      <c r="G599" s="104">
        <f t="shared" si="19"/>
        <v>-15000</v>
      </c>
    </row>
    <row r="600" spans="3:7" x14ac:dyDescent="0.4">
      <c r="C600" s="90">
        <v>28630</v>
      </c>
      <c r="D600" s="103">
        <v>334000</v>
      </c>
      <c r="E600" s="104">
        <f t="shared" si="18"/>
        <v>12000</v>
      </c>
      <c r="F600" s="103">
        <v>2238000</v>
      </c>
      <c r="G600" s="104">
        <f t="shared" si="19"/>
        <v>7000</v>
      </c>
    </row>
    <row r="601" spans="3:7" x14ac:dyDescent="0.4">
      <c r="C601" s="90">
        <v>28637</v>
      </c>
      <c r="D601" s="103">
        <v>318000</v>
      </c>
      <c r="E601" s="104">
        <f t="shared" si="18"/>
        <v>-16000</v>
      </c>
      <c r="F601" s="103">
        <v>2211000</v>
      </c>
      <c r="G601" s="104">
        <f t="shared" si="19"/>
        <v>-27000</v>
      </c>
    </row>
    <row r="602" spans="3:7" x14ac:dyDescent="0.4">
      <c r="C602" s="90">
        <v>28644</v>
      </c>
      <c r="D602" s="103">
        <v>310000</v>
      </c>
      <c r="E602" s="104">
        <f t="shared" si="18"/>
        <v>-8000</v>
      </c>
      <c r="F602" s="103">
        <v>2224000</v>
      </c>
      <c r="G602" s="104">
        <f t="shared" si="19"/>
        <v>13000</v>
      </c>
    </row>
    <row r="603" spans="3:7" x14ac:dyDescent="0.4">
      <c r="C603" s="90">
        <v>28651</v>
      </c>
      <c r="D603" s="103">
        <v>331000</v>
      </c>
      <c r="E603" s="104">
        <f t="shared" si="18"/>
        <v>21000</v>
      </c>
      <c r="F603" s="103">
        <v>2189000</v>
      </c>
      <c r="G603" s="104">
        <f t="shared" si="19"/>
        <v>-35000</v>
      </c>
    </row>
    <row r="604" spans="3:7" x14ac:dyDescent="0.4">
      <c r="C604" s="90">
        <v>28658</v>
      </c>
      <c r="D604" s="103">
        <v>326000</v>
      </c>
      <c r="E604" s="104">
        <f t="shared" si="18"/>
        <v>-5000</v>
      </c>
      <c r="F604" s="103">
        <v>2225000</v>
      </c>
      <c r="G604" s="104">
        <f t="shared" si="19"/>
        <v>36000</v>
      </c>
    </row>
    <row r="605" spans="3:7" x14ac:dyDescent="0.4">
      <c r="C605" s="90">
        <v>28665</v>
      </c>
      <c r="D605" s="103">
        <v>330000</v>
      </c>
      <c r="E605" s="104">
        <f t="shared" si="18"/>
        <v>4000</v>
      </c>
      <c r="F605" s="103">
        <v>2249000</v>
      </c>
      <c r="G605" s="104">
        <f t="shared" si="19"/>
        <v>24000</v>
      </c>
    </row>
    <row r="606" spans="3:7" x14ac:dyDescent="0.4">
      <c r="C606" s="90">
        <v>28672</v>
      </c>
      <c r="D606" s="103">
        <v>348000</v>
      </c>
      <c r="E606" s="104">
        <f t="shared" si="18"/>
        <v>18000</v>
      </c>
      <c r="F606" s="103">
        <v>2242000</v>
      </c>
      <c r="G606" s="104">
        <f t="shared" si="19"/>
        <v>-7000</v>
      </c>
    </row>
    <row r="607" spans="3:7" x14ac:dyDescent="0.4">
      <c r="C607" s="90">
        <v>28679</v>
      </c>
      <c r="D607" s="103">
        <v>356000</v>
      </c>
      <c r="E607" s="104">
        <f t="shared" si="18"/>
        <v>8000</v>
      </c>
      <c r="F607" s="103">
        <v>2331000</v>
      </c>
      <c r="G607" s="104">
        <f t="shared" si="19"/>
        <v>89000</v>
      </c>
    </row>
    <row r="608" spans="3:7" x14ac:dyDescent="0.4">
      <c r="C608" s="90">
        <v>28686</v>
      </c>
      <c r="D608" s="103">
        <v>352000</v>
      </c>
      <c r="E608" s="104">
        <f t="shared" si="18"/>
        <v>-4000</v>
      </c>
      <c r="F608" s="103">
        <v>2328000</v>
      </c>
      <c r="G608" s="104">
        <f t="shared" si="19"/>
        <v>-3000</v>
      </c>
    </row>
    <row r="609" spans="3:7" x14ac:dyDescent="0.4">
      <c r="C609" s="90">
        <v>28693</v>
      </c>
      <c r="D609" s="103">
        <v>349000</v>
      </c>
      <c r="E609" s="104">
        <f t="shared" si="18"/>
        <v>-3000</v>
      </c>
      <c r="F609" s="103">
        <v>2321000</v>
      </c>
      <c r="G609" s="104">
        <f t="shared" si="19"/>
        <v>-7000</v>
      </c>
    </row>
    <row r="610" spans="3:7" x14ac:dyDescent="0.4">
      <c r="C610" s="90">
        <v>28700</v>
      </c>
      <c r="D610" s="103">
        <v>346000</v>
      </c>
      <c r="E610" s="104">
        <f t="shared" si="18"/>
        <v>-3000</v>
      </c>
      <c r="F610" s="103">
        <v>2344000</v>
      </c>
      <c r="G610" s="104">
        <f t="shared" si="19"/>
        <v>23000</v>
      </c>
    </row>
    <row r="611" spans="3:7" x14ac:dyDescent="0.4">
      <c r="C611" s="90">
        <v>28707</v>
      </c>
      <c r="D611" s="103">
        <v>365000</v>
      </c>
      <c r="E611" s="104">
        <f t="shared" si="18"/>
        <v>19000</v>
      </c>
      <c r="F611" s="103">
        <v>2395000</v>
      </c>
      <c r="G611" s="104">
        <f t="shared" si="19"/>
        <v>51000</v>
      </c>
    </row>
    <row r="612" spans="3:7" x14ac:dyDescent="0.4">
      <c r="C612" s="90">
        <v>28714</v>
      </c>
      <c r="D612" s="103">
        <v>354000</v>
      </c>
      <c r="E612" s="104">
        <f t="shared" si="18"/>
        <v>-11000</v>
      </c>
      <c r="F612" s="103">
        <v>2422000</v>
      </c>
      <c r="G612" s="104">
        <f t="shared" si="19"/>
        <v>27000</v>
      </c>
    </row>
    <row r="613" spans="3:7" x14ac:dyDescent="0.4">
      <c r="C613" s="90">
        <v>28721</v>
      </c>
      <c r="D613" s="103">
        <v>343000</v>
      </c>
      <c r="E613" s="104">
        <f t="shared" si="18"/>
        <v>-11000</v>
      </c>
      <c r="F613" s="103">
        <v>2405000</v>
      </c>
      <c r="G613" s="104">
        <f t="shared" si="19"/>
        <v>-17000</v>
      </c>
    </row>
    <row r="614" spans="3:7" x14ac:dyDescent="0.4">
      <c r="C614" s="90">
        <v>28728</v>
      </c>
      <c r="D614" s="103">
        <v>333000</v>
      </c>
      <c r="E614" s="104">
        <f t="shared" si="18"/>
        <v>-10000</v>
      </c>
      <c r="F614" s="103">
        <v>2370000</v>
      </c>
      <c r="G614" s="104">
        <f t="shared" si="19"/>
        <v>-35000</v>
      </c>
    </row>
    <row r="615" spans="3:7" x14ac:dyDescent="0.4">
      <c r="C615" s="90">
        <v>28735</v>
      </c>
      <c r="D615" s="103">
        <v>313000</v>
      </c>
      <c r="E615" s="104">
        <f t="shared" si="18"/>
        <v>-20000</v>
      </c>
      <c r="F615" s="103">
        <v>2336000</v>
      </c>
      <c r="G615" s="104">
        <f t="shared" si="19"/>
        <v>-34000</v>
      </c>
    </row>
    <row r="616" spans="3:7" x14ac:dyDescent="0.4">
      <c r="C616" s="90">
        <v>28742</v>
      </c>
      <c r="D616" s="103">
        <v>337000</v>
      </c>
      <c r="E616" s="104">
        <f t="shared" si="18"/>
        <v>24000</v>
      </c>
      <c r="F616" s="103">
        <v>2278000</v>
      </c>
      <c r="G616" s="104">
        <f t="shared" si="19"/>
        <v>-58000</v>
      </c>
    </row>
    <row r="617" spans="3:7" x14ac:dyDescent="0.4">
      <c r="C617" s="90">
        <v>28749</v>
      </c>
      <c r="D617" s="103">
        <v>322000</v>
      </c>
      <c r="E617" s="104">
        <f t="shared" si="18"/>
        <v>-15000</v>
      </c>
      <c r="F617" s="103">
        <v>2271000</v>
      </c>
      <c r="G617" s="104">
        <f t="shared" si="19"/>
        <v>-7000</v>
      </c>
    </row>
    <row r="618" spans="3:7" x14ac:dyDescent="0.4">
      <c r="C618" s="90">
        <v>28756</v>
      </c>
      <c r="D618" s="103">
        <v>323000</v>
      </c>
      <c r="E618" s="104">
        <f t="shared" si="18"/>
        <v>1000</v>
      </c>
      <c r="F618" s="103">
        <v>2247000</v>
      </c>
      <c r="G618" s="104">
        <f t="shared" si="19"/>
        <v>-24000</v>
      </c>
    </row>
    <row r="619" spans="3:7" x14ac:dyDescent="0.4">
      <c r="C619" s="90">
        <v>28763</v>
      </c>
      <c r="D619" s="103">
        <v>318000</v>
      </c>
      <c r="E619" s="104">
        <f t="shared" si="18"/>
        <v>-5000</v>
      </c>
      <c r="F619" s="103">
        <v>2217000</v>
      </c>
      <c r="G619" s="104">
        <f t="shared" si="19"/>
        <v>-30000</v>
      </c>
    </row>
    <row r="620" spans="3:7" x14ac:dyDescent="0.4">
      <c r="C620" s="90">
        <v>28770</v>
      </c>
      <c r="D620" s="103">
        <v>343000</v>
      </c>
      <c r="E620" s="104">
        <f t="shared" si="18"/>
        <v>25000</v>
      </c>
      <c r="F620" s="103">
        <v>2219000</v>
      </c>
      <c r="G620" s="104">
        <f t="shared" si="19"/>
        <v>2000</v>
      </c>
    </row>
    <row r="621" spans="3:7" x14ac:dyDescent="0.4">
      <c r="C621" s="90">
        <v>28777</v>
      </c>
      <c r="D621" s="103">
        <v>316000</v>
      </c>
      <c r="E621" s="104">
        <f t="shared" si="18"/>
        <v>-27000</v>
      </c>
      <c r="F621" s="103">
        <v>2274000</v>
      </c>
      <c r="G621" s="104">
        <f t="shared" si="19"/>
        <v>55000</v>
      </c>
    </row>
    <row r="622" spans="3:7" x14ac:dyDescent="0.4">
      <c r="C622" s="90">
        <v>28784</v>
      </c>
      <c r="D622" s="103">
        <v>338000</v>
      </c>
      <c r="E622" s="104">
        <f t="shared" si="18"/>
        <v>22000</v>
      </c>
      <c r="F622" s="103">
        <v>2207000</v>
      </c>
      <c r="G622" s="104">
        <f t="shared" si="19"/>
        <v>-67000</v>
      </c>
    </row>
    <row r="623" spans="3:7" x14ac:dyDescent="0.4">
      <c r="C623" s="90">
        <v>28791</v>
      </c>
      <c r="D623" s="103">
        <v>316000</v>
      </c>
      <c r="E623" s="104">
        <f t="shared" si="18"/>
        <v>-22000</v>
      </c>
      <c r="F623" s="103">
        <v>2222000</v>
      </c>
      <c r="G623" s="104">
        <f t="shared" si="19"/>
        <v>15000</v>
      </c>
    </row>
    <row r="624" spans="3:7" x14ac:dyDescent="0.4">
      <c r="C624" s="90">
        <v>28798</v>
      </c>
      <c r="D624" s="103">
        <v>317000</v>
      </c>
      <c r="E624" s="104">
        <f t="shared" si="18"/>
        <v>1000</v>
      </c>
      <c r="F624" s="103">
        <v>2188000</v>
      </c>
      <c r="G624" s="104">
        <f t="shared" si="19"/>
        <v>-34000</v>
      </c>
    </row>
    <row r="625" spans="3:7" x14ac:dyDescent="0.4">
      <c r="C625" s="90">
        <v>28805</v>
      </c>
      <c r="D625" s="103">
        <v>304000</v>
      </c>
      <c r="E625" s="104">
        <f t="shared" si="18"/>
        <v>-13000</v>
      </c>
      <c r="F625" s="103">
        <v>2200000</v>
      </c>
      <c r="G625" s="104">
        <f t="shared" si="19"/>
        <v>12000</v>
      </c>
    </row>
    <row r="626" spans="3:7" x14ac:dyDescent="0.4">
      <c r="C626" s="90">
        <v>28812</v>
      </c>
      <c r="D626" s="103">
        <v>342000</v>
      </c>
      <c r="E626" s="104">
        <f t="shared" si="18"/>
        <v>38000</v>
      </c>
      <c r="F626" s="103">
        <v>2158000</v>
      </c>
      <c r="G626" s="104">
        <f t="shared" si="19"/>
        <v>-42000</v>
      </c>
    </row>
    <row r="627" spans="3:7" x14ac:dyDescent="0.4">
      <c r="C627" s="90">
        <v>28819</v>
      </c>
      <c r="D627" s="103">
        <v>359000</v>
      </c>
      <c r="E627" s="104">
        <f t="shared" si="18"/>
        <v>17000</v>
      </c>
      <c r="F627" s="103">
        <v>2349000</v>
      </c>
      <c r="G627" s="104">
        <f t="shared" si="19"/>
        <v>191000</v>
      </c>
    </row>
    <row r="628" spans="3:7" x14ac:dyDescent="0.4">
      <c r="C628" s="90">
        <v>28826</v>
      </c>
      <c r="D628" s="103">
        <v>377000</v>
      </c>
      <c r="E628" s="104">
        <f t="shared" si="18"/>
        <v>18000</v>
      </c>
      <c r="F628" s="103">
        <v>2248000</v>
      </c>
      <c r="G628" s="104">
        <f t="shared" si="19"/>
        <v>-101000</v>
      </c>
    </row>
    <row r="629" spans="3:7" x14ac:dyDescent="0.4">
      <c r="C629" s="90">
        <v>28833</v>
      </c>
      <c r="D629" s="103">
        <v>344000</v>
      </c>
      <c r="E629" s="104">
        <f t="shared" si="18"/>
        <v>-33000</v>
      </c>
      <c r="F629" s="103">
        <v>2292000</v>
      </c>
      <c r="G629" s="104">
        <f t="shared" si="19"/>
        <v>44000</v>
      </c>
    </row>
    <row r="630" spans="3:7" x14ac:dyDescent="0.4">
      <c r="C630" s="90">
        <v>28840</v>
      </c>
      <c r="D630" s="103">
        <v>347000</v>
      </c>
      <c r="E630" s="104">
        <f t="shared" si="18"/>
        <v>3000</v>
      </c>
      <c r="F630" s="103">
        <v>2328000</v>
      </c>
      <c r="G630" s="104">
        <f t="shared" si="19"/>
        <v>36000</v>
      </c>
    </row>
    <row r="631" spans="3:7" x14ac:dyDescent="0.4">
      <c r="C631" s="90">
        <v>28847</v>
      </c>
      <c r="D631" s="103">
        <v>352000</v>
      </c>
      <c r="E631" s="104">
        <f t="shared" si="18"/>
        <v>5000</v>
      </c>
      <c r="F631" s="103">
        <v>2276000</v>
      </c>
      <c r="G631" s="104">
        <f t="shared" si="19"/>
        <v>-52000</v>
      </c>
    </row>
    <row r="632" spans="3:7" x14ac:dyDescent="0.4">
      <c r="C632" s="90">
        <v>28854</v>
      </c>
      <c r="D632" s="103">
        <v>358000</v>
      </c>
      <c r="E632" s="104">
        <f t="shared" si="18"/>
        <v>6000</v>
      </c>
      <c r="F632" s="103">
        <v>2289000</v>
      </c>
      <c r="G632" s="104">
        <f t="shared" si="19"/>
        <v>13000</v>
      </c>
    </row>
    <row r="633" spans="3:7" x14ac:dyDescent="0.4">
      <c r="C633" s="90">
        <v>28861</v>
      </c>
      <c r="D633" s="103">
        <v>359000</v>
      </c>
      <c r="E633" s="104">
        <f t="shared" si="18"/>
        <v>1000</v>
      </c>
      <c r="F633" s="103">
        <v>2366000</v>
      </c>
      <c r="G633" s="104">
        <f t="shared" si="19"/>
        <v>77000</v>
      </c>
    </row>
    <row r="634" spans="3:7" x14ac:dyDescent="0.4">
      <c r="C634" s="90">
        <v>28868</v>
      </c>
      <c r="D634" s="103">
        <v>392000</v>
      </c>
      <c r="E634" s="104">
        <f t="shared" si="18"/>
        <v>33000</v>
      </c>
      <c r="F634" s="103">
        <v>2368000</v>
      </c>
      <c r="G634" s="104">
        <f t="shared" si="19"/>
        <v>2000</v>
      </c>
    </row>
    <row r="635" spans="3:7" x14ac:dyDescent="0.4">
      <c r="C635" s="90">
        <v>28875</v>
      </c>
      <c r="D635" s="103">
        <v>337000</v>
      </c>
      <c r="E635" s="104">
        <f t="shared" si="18"/>
        <v>-55000</v>
      </c>
      <c r="F635" s="103">
        <v>2403000</v>
      </c>
      <c r="G635" s="104">
        <f t="shared" si="19"/>
        <v>35000</v>
      </c>
    </row>
    <row r="636" spans="3:7" x14ac:dyDescent="0.4">
      <c r="C636" s="90">
        <v>28882</v>
      </c>
      <c r="D636" s="103">
        <v>342000</v>
      </c>
      <c r="E636" s="104">
        <f t="shared" si="18"/>
        <v>5000</v>
      </c>
      <c r="F636" s="103">
        <v>2393000</v>
      </c>
      <c r="G636" s="104">
        <f t="shared" si="19"/>
        <v>-10000</v>
      </c>
    </row>
    <row r="637" spans="3:7" x14ac:dyDescent="0.4">
      <c r="C637" s="90">
        <v>28889</v>
      </c>
      <c r="D637" s="103">
        <v>348000</v>
      </c>
      <c r="E637" s="104">
        <f t="shared" si="18"/>
        <v>6000</v>
      </c>
      <c r="F637" s="103">
        <v>2411000</v>
      </c>
      <c r="G637" s="104">
        <f t="shared" si="19"/>
        <v>18000</v>
      </c>
    </row>
    <row r="638" spans="3:7" x14ac:dyDescent="0.4">
      <c r="C638" s="90">
        <v>28896</v>
      </c>
      <c r="D638" s="103">
        <v>359000</v>
      </c>
      <c r="E638" s="104">
        <f t="shared" si="18"/>
        <v>11000</v>
      </c>
      <c r="F638" s="103">
        <v>2412000</v>
      </c>
      <c r="G638" s="104">
        <f t="shared" si="19"/>
        <v>1000</v>
      </c>
    </row>
    <row r="639" spans="3:7" x14ac:dyDescent="0.4">
      <c r="C639" s="90">
        <v>28903</v>
      </c>
      <c r="D639" s="103">
        <v>367000</v>
      </c>
      <c r="E639" s="104">
        <f t="shared" si="18"/>
        <v>8000</v>
      </c>
      <c r="F639" s="103">
        <v>2383000</v>
      </c>
      <c r="G639" s="104">
        <f t="shared" si="19"/>
        <v>-29000</v>
      </c>
    </row>
    <row r="640" spans="3:7" x14ac:dyDescent="0.4">
      <c r="C640" s="90">
        <v>28910</v>
      </c>
      <c r="D640" s="103">
        <v>360000</v>
      </c>
      <c r="E640" s="104">
        <f t="shared" si="18"/>
        <v>-7000</v>
      </c>
      <c r="F640" s="103">
        <v>2451000</v>
      </c>
      <c r="G640" s="104">
        <f t="shared" si="19"/>
        <v>68000</v>
      </c>
    </row>
    <row r="641" spans="3:7" x14ac:dyDescent="0.4">
      <c r="C641" s="90">
        <v>28917</v>
      </c>
      <c r="D641" s="103">
        <v>355000</v>
      </c>
      <c r="E641" s="104">
        <f t="shared" si="18"/>
        <v>-5000</v>
      </c>
      <c r="F641" s="103">
        <v>2451000</v>
      </c>
      <c r="G641" s="104">
        <f t="shared" si="19"/>
        <v>0</v>
      </c>
    </row>
    <row r="642" spans="3:7" x14ac:dyDescent="0.4">
      <c r="C642" s="90">
        <v>28924</v>
      </c>
      <c r="D642" s="103">
        <v>363000</v>
      </c>
      <c r="E642" s="104">
        <f t="shared" si="18"/>
        <v>8000</v>
      </c>
      <c r="F642" s="103">
        <v>2413000</v>
      </c>
      <c r="G642" s="104">
        <f t="shared" si="19"/>
        <v>-38000</v>
      </c>
    </row>
    <row r="643" spans="3:7" x14ac:dyDescent="0.4">
      <c r="C643" s="90">
        <v>28931</v>
      </c>
      <c r="D643" s="103">
        <v>359000</v>
      </c>
      <c r="E643" s="104">
        <f t="shared" si="18"/>
        <v>-4000</v>
      </c>
      <c r="F643" s="103">
        <v>2377000</v>
      </c>
      <c r="G643" s="104">
        <f t="shared" si="19"/>
        <v>-36000</v>
      </c>
    </row>
    <row r="644" spans="3:7" x14ac:dyDescent="0.4">
      <c r="C644" s="90">
        <v>28938</v>
      </c>
      <c r="D644" s="103">
        <v>353000</v>
      </c>
      <c r="E644" s="104">
        <f t="shared" si="18"/>
        <v>-6000</v>
      </c>
      <c r="F644" s="103">
        <v>2353000</v>
      </c>
      <c r="G644" s="104">
        <f t="shared" si="19"/>
        <v>-24000</v>
      </c>
    </row>
    <row r="645" spans="3:7" x14ac:dyDescent="0.4">
      <c r="C645" s="90">
        <v>28945</v>
      </c>
      <c r="D645" s="103">
        <v>360000</v>
      </c>
      <c r="E645" s="104">
        <f t="shared" si="18"/>
        <v>7000</v>
      </c>
      <c r="F645" s="103">
        <v>2335000</v>
      </c>
      <c r="G645" s="104">
        <f t="shared" si="19"/>
        <v>-18000</v>
      </c>
    </row>
    <row r="646" spans="3:7" x14ac:dyDescent="0.4">
      <c r="C646" s="90">
        <v>28952</v>
      </c>
      <c r="D646" s="103">
        <v>465000</v>
      </c>
      <c r="E646" s="104">
        <f t="shared" si="18"/>
        <v>105000</v>
      </c>
      <c r="F646" s="103">
        <v>2368000</v>
      </c>
      <c r="G646" s="104">
        <f t="shared" si="19"/>
        <v>33000</v>
      </c>
    </row>
    <row r="647" spans="3:7" x14ac:dyDescent="0.4">
      <c r="C647" s="90">
        <v>28959</v>
      </c>
      <c r="D647" s="103">
        <v>457000</v>
      </c>
      <c r="E647" s="104">
        <f t="shared" si="18"/>
        <v>-8000</v>
      </c>
      <c r="F647" s="103">
        <v>2467000</v>
      </c>
      <c r="G647" s="104">
        <f t="shared" si="19"/>
        <v>99000</v>
      </c>
    </row>
    <row r="648" spans="3:7" x14ac:dyDescent="0.4">
      <c r="C648" s="90">
        <v>28966</v>
      </c>
      <c r="D648" s="103">
        <v>383000</v>
      </c>
      <c r="E648" s="104">
        <f t="shared" si="18"/>
        <v>-74000</v>
      </c>
      <c r="F648" s="103">
        <v>2408000</v>
      </c>
      <c r="G648" s="104">
        <f t="shared" si="19"/>
        <v>-59000</v>
      </c>
    </row>
    <row r="649" spans="3:7" x14ac:dyDescent="0.4">
      <c r="C649" s="90">
        <v>28973</v>
      </c>
      <c r="D649" s="103">
        <v>357000</v>
      </c>
      <c r="E649" s="104">
        <f t="shared" si="18"/>
        <v>-26000</v>
      </c>
      <c r="F649" s="103">
        <v>2351000</v>
      </c>
      <c r="G649" s="104">
        <f t="shared" si="19"/>
        <v>-57000</v>
      </c>
    </row>
    <row r="650" spans="3:7" x14ac:dyDescent="0.4">
      <c r="C650" s="90">
        <v>28980</v>
      </c>
      <c r="D650" s="103">
        <v>353000</v>
      </c>
      <c r="E650" s="104">
        <f t="shared" ref="E650:E713" si="20">D650-D649</f>
        <v>-4000</v>
      </c>
      <c r="F650" s="103">
        <v>2292000</v>
      </c>
      <c r="G650" s="104">
        <f t="shared" ref="G650:G713" si="21">F650-F649</f>
        <v>-59000</v>
      </c>
    </row>
    <row r="651" spans="3:7" x14ac:dyDescent="0.4">
      <c r="C651" s="90">
        <v>28987</v>
      </c>
      <c r="D651" s="103">
        <v>344000</v>
      </c>
      <c r="E651" s="104">
        <f t="shared" si="20"/>
        <v>-9000</v>
      </c>
      <c r="F651" s="103">
        <v>2261000</v>
      </c>
      <c r="G651" s="104">
        <f t="shared" si="21"/>
        <v>-31000</v>
      </c>
    </row>
    <row r="652" spans="3:7" x14ac:dyDescent="0.4">
      <c r="C652" s="90">
        <v>28994</v>
      </c>
      <c r="D652" s="103">
        <v>346000</v>
      </c>
      <c r="E652" s="104">
        <f t="shared" si="20"/>
        <v>2000</v>
      </c>
      <c r="F652" s="103">
        <v>2238000</v>
      </c>
      <c r="G652" s="104">
        <f t="shared" si="21"/>
        <v>-23000</v>
      </c>
    </row>
    <row r="653" spans="3:7" x14ac:dyDescent="0.4">
      <c r="C653" s="90">
        <v>29001</v>
      </c>
      <c r="D653" s="103">
        <v>349000</v>
      </c>
      <c r="E653" s="104">
        <f t="shared" si="20"/>
        <v>3000</v>
      </c>
      <c r="F653" s="103">
        <v>2246000</v>
      </c>
      <c r="G653" s="104">
        <f t="shared" si="21"/>
        <v>8000</v>
      </c>
    </row>
    <row r="654" spans="3:7" x14ac:dyDescent="0.4">
      <c r="C654" s="90">
        <v>29008</v>
      </c>
      <c r="D654" s="103">
        <v>336000</v>
      </c>
      <c r="E654" s="104">
        <f t="shared" si="20"/>
        <v>-13000</v>
      </c>
      <c r="F654" s="103">
        <v>2260000</v>
      </c>
      <c r="G654" s="104">
        <f t="shared" si="21"/>
        <v>14000</v>
      </c>
    </row>
    <row r="655" spans="3:7" x14ac:dyDescent="0.4">
      <c r="C655" s="90">
        <v>29015</v>
      </c>
      <c r="D655" s="103">
        <v>365000</v>
      </c>
      <c r="E655" s="104">
        <f t="shared" si="20"/>
        <v>29000</v>
      </c>
      <c r="F655" s="103">
        <v>2207000</v>
      </c>
      <c r="G655" s="104">
        <f t="shared" si="21"/>
        <v>-53000</v>
      </c>
    </row>
    <row r="656" spans="3:7" x14ac:dyDescent="0.4">
      <c r="C656" s="90">
        <v>29022</v>
      </c>
      <c r="D656" s="103">
        <v>351000</v>
      </c>
      <c r="E656" s="104">
        <f t="shared" si="20"/>
        <v>-14000</v>
      </c>
      <c r="F656" s="103">
        <v>2234000</v>
      </c>
      <c r="G656" s="104">
        <f t="shared" si="21"/>
        <v>27000</v>
      </c>
    </row>
    <row r="657" spans="3:7" x14ac:dyDescent="0.4">
      <c r="C657" s="90">
        <v>29029</v>
      </c>
      <c r="D657" s="103">
        <v>379000</v>
      </c>
      <c r="E657" s="104">
        <f t="shared" si="20"/>
        <v>28000</v>
      </c>
      <c r="F657" s="103">
        <v>2275000</v>
      </c>
      <c r="G657" s="104">
        <f t="shared" si="21"/>
        <v>41000</v>
      </c>
    </row>
    <row r="658" spans="3:7" x14ac:dyDescent="0.4">
      <c r="C658" s="90">
        <v>29036</v>
      </c>
      <c r="D658" s="103">
        <v>369000</v>
      </c>
      <c r="E658" s="104">
        <f t="shared" si="20"/>
        <v>-10000</v>
      </c>
      <c r="F658" s="103">
        <v>2282000</v>
      </c>
      <c r="G658" s="104">
        <f t="shared" si="21"/>
        <v>7000</v>
      </c>
    </row>
    <row r="659" spans="3:7" x14ac:dyDescent="0.4">
      <c r="C659" s="90">
        <v>29043</v>
      </c>
      <c r="D659" s="103">
        <v>368000</v>
      </c>
      <c r="E659" s="104">
        <f t="shared" si="20"/>
        <v>-1000</v>
      </c>
      <c r="F659" s="103">
        <v>2368000</v>
      </c>
      <c r="G659" s="104">
        <f t="shared" si="21"/>
        <v>86000</v>
      </c>
    </row>
    <row r="660" spans="3:7" x14ac:dyDescent="0.4">
      <c r="C660" s="90">
        <v>29050</v>
      </c>
      <c r="D660" s="103">
        <v>368000</v>
      </c>
      <c r="E660" s="104">
        <f t="shared" si="20"/>
        <v>0</v>
      </c>
      <c r="F660" s="103">
        <v>2356000</v>
      </c>
      <c r="G660" s="104">
        <f t="shared" si="21"/>
        <v>-12000</v>
      </c>
    </row>
    <row r="661" spans="3:7" x14ac:dyDescent="0.4">
      <c r="C661" s="90">
        <v>29057</v>
      </c>
      <c r="D661" s="103">
        <v>395000</v>
      </c>
      <c r="E661" s="104">
        <f t="shared" si="20"/>
        <v>27000</v>
      </c>
      <c r="F661" s="103">
        <v>2335000</v>
      </c>
      <c r="G661" s="104">
        <f t="shared" si="21"/>
        <v>-21000</v>
      </c>
    </row>
    <row r="662" spans="3:7" x14ac:dyDescent="0.4">
      <c r="C662" s="90">
        <v>29064</v>
      </c>
      <c r="D662" s="103">
        <v>386000</v>
      </c>
      <c r="E662" s="104">
        <f t="shared" si="20"/>
        <v>-9000</v>
      </c>
      <c r="F662" s="103">
        <v>2375000</v>
      </c>
      <c r="G662" s="104">
        <f t="shared" si="21"/>
        <v>40000</v>
      </c>
    </row>
    <row r="663" spans="3:7" x14ac:dyDescent="0.4">
      <c r="C663" s="90">
        <v>29071</v>
      </c>
      <c r="D663" s="103">
        <v>412000</v>
      </c>
      <c r="E663" s="104">
        <f t="shared" si="20"/>
        <v>26000</v>
      </c>
      <c r="F663" s="103">
        <v>2422000</v>
      </c>
      <c r="G663" s="104">
        <f t="shared" si="21"/>
        <v>47000</v>
      </c>
    </row>
    <row r="664" spans="3:7" x14ac:dyDescent="0.4">
      <c r="C664" s="90">
        <v>29078</v>
      </c>
      <c r="D664" s="103">
        <v>386000</v>
      </c>
      <c r="E664" s="104">
        <f t="shared" si="20"/>
        <v>-26000</v>
      </c>
      <c r="F664" s="103">
        <v>2466000</v>
      </c>
      <c r="G664" s="104">
        <f t="shared" si="21"/>
        <v>44000</v>
      </c>
    </row>
    <row r="665" spans="3:7" x14ac:dyDescent="0.4">
      <c r="C665" s="90">
        <v>29085</v>
      </c>
      <c r="D665" s="103">
        <v>387000</v>
      </c>
      <c r="E665" s="104">
        <f t="shared" si="20"/>
        <v>1000</v>
      </c>
      <c r="F665" s="103">
        <v>2474000</v>
      </c>
      <c r="G665" s="104">
        <f t="shared" si="21"/>
        <v>8000</v>
      </c>
    </row>
    <row r="666" spans="3:7" x14ac:dyDescent="0.4">
      <c r="C666" s="90">
        <v>29092</v>
      </c>
      <c r="D666" s="103">
        <v>390000</v>
      </c>
      <c r="E666" s="104">
        <f t="shared" si="20"/>
        <v>3000</v>
      </c>
      <c r="F666" s="103">
        <v>2471000</v>
      </c>
      <c r="G666" s="104">
        <f t="shared" si="21"/>
        <v>-3000</v>
      </c>
    </row>
    <row r="667" spans="3:7" x14ac:dyDescent="0.4">
      <c r="C667" s="90">
        <v>29099</v>
      </c>
      <c r="D667" s="103">
        <v>389000</v>
      </c>
      <c r="E667" s="104">
        <f t="shared" si="20"/>
        <v>-1000</v>
      </c>
      <c r="F667" s="103">
        <v>2448000</v>
      </c>
      <c r="G667" s="104">
        <f t="shared" si="21"/>
        <v>-23000</v>
      </c>
    </row>
    <row r="668" spans="3:7" x14ac:dyDescent="0.4">
      <c r="C668" s="90">
        <v>29106</v>
      </c>
      <c r="D668" s="103">
        <v>378000</v>
      </c>
      <c r="E668" s="104">
        <f t="shared" si="20"/>
        <v>-11000</v>
      </c>
      <c r="F668" s="103">
        <v>2432000</v>
      </c>
      <c r="G668" s="104">
        <f t="shared" si="21"/>
        <v>-16000</v>
      </c>
    </row>
    <row r="669" spans="3:7" x14ac:dyDescent="0.4">
      <c r="C669" s="90">
        <v>29113</v>
      </c>
      <c r="D669" s="103">
        <v>384000</v>
      </c>
      <c r="E669" s="104">
        <f t="shared" si="20"/>
        <v>6000</v>
      </c>
      <c r="F669" s="103">
        <v>2431000</v>
      </c>
      <c r="G669" s="104">
        <f t="shared" si="21"/>
        <v>-1000</v>
      </c>
    </row>
    <row r="670" spans="3:7" x14ac:dyDescent="0.4">
      <c r="C670" s="90">
        <v>29120</v>
      </c>
      <c r="D670" s="103">
        <v>388000</v>
      </c>
      <c r="E670" s="104">
        <f t="shared" si="20"/>
        <v>4000</v>
      </c>
      <c r="F670" s="103">
        <v>2404000</v>
      </c>
      <c r="G670" s="104">
        <f t="shared" si="21"/>
        <v>-27000</v>
      </c>
    </row>
    <row r="671" spans="3:7" x14ac:dyDescent="0.4">
      <c r="C671" s="90">
        <v>29127</v>
      </c>
      <c r="D671" s="103">
        <v>390000</v>
      </c>
      <c r="E671" s="104">
        <f t="shared" si="20"/>
        <v>2000</v>
      </c>
      <c r="F671" s="103">
        <v>2426000</v>
      </c>
      <c r="G671" s="104">
        <f t="shared" si="21"/>
        <v>22000</v>
      </c>
    </row>
    <row r="672" spans="3:7" x14ac:dyDescent="0.4">
      <c r="C672" s="90">
        <v>29134</v>
      </c>
      <c r="D672" s="103">
        <v>412000</v>
      </c>
      <c r="E672" s="104">
        <f t="shared" si="20"/>
        <v>22000</v>
      </c>
      <c r="F672" s="103">
        <v>2428000</v>
      </c>
      <c r="G672" s="104">
        <f t="shared" si="21"/>
        <v>2000</v>
      </c>
    </row>
    <row r="673" spans="3:7" x14ac:dyDescent="0.4">
      <c r="C673" s="90">
        <v>29141</v>
      </c>
      <c r="D673" s="103">
        <v>393000</v>
      </c>
      <c r="E673" s="104">
        <f t="shared" si="20"/>
        <v>-19000</v>
      </c>
      <c r="F673" s="103">
        <v>2535000</v>
      </c>
      <c r="G673" s="104">
        <f t="shared" si="21"/>
        <v>107000</v>
      </c>
    </row>
    <row r="674" spans="3:7" x14ac:dyDescent="0.4">
      <c r="C674" s="90">
        <v>29148</v>
      </c>
      <c r="D674" s="103">
        <v>406000</v>
      </c>
      <c r="E674" s="104">
        <f t="shared" si="20"/>
        <v>13000</v>
      </c>
      <c r="F674" s="103">
        <v>2475000</v>
      </c>
      <c r="G674" s="104">
        <f t="shared" si="21"/>
        <v>-60000</v>
      </c>
    </row>
    <row r="675" spans="3:7" x14ac:dyDescent="0.4">
      <c r="C675" s="90">
        <v>29155</v>
      </c>
      <c r="D675" s="103">
        <v>398000</v>
      </c>
      <c r="E675" s="104">
        <f t="shared" si="20"/>
        <v>-8000</v>
      </c>
      <c r="F675" s="103">
        <v>2522000</v>
      </c>
      <c r="G675" s="104">
        <f t="shared" si="21"/>
        <v>47000</v>
      </c>
    </row>
    <row r="676" spans="3:7" x14ac:dyDescent="0.4">
      <c r="C676" s="90">
        <v>29162</v>
      </c>
      <c r="D676" s="103">
        <v>395000</v>
      </c>
      <c r="E676" s="104">
        <f t="shared" si="20"/>
        <v>-3000</v>
      </c>
      <c r="F676" s="103">
        <v>2569000</v>
      </c>
      <c r="G676" s="104">
        <f t="shared" si="21"/>
        <v>47000</v>
      </c>
    </row>
    <row r="677" spans="3:7" x14ac:dyDescent="0.4">
      <c r="C677" s="90">
        <v>29169</v>
      </c>
      <c r="D677" s="103">
        <v>414000</v>
      </c>
      <c r="E677" s="104">
        <f t="shared" si="20"/>
        <v>19000</v>
      </c>
      <c r="F677" s="103">
        <v>2537000</v>
      </c>
      <c r="G677" s="104">
        <f t="shared" si="21"/>
        <v>-32000</v>
      </c>
    </row>
    <row r="678" spans="3:7" x14ac:dyDescent="0.4">
      <c r="C678" s="90">
        <v>29176</v>
      </c>
      <c r="D678" s="103">
        <v>430000</v>
      </c>
      <c r="E678" s="104">
        <f t="shared" si="20"/>
        <v>16000</v>
      </c>
      <c r="F678" s="103">
        <v>2656000</v>
      </c>
      <c r="G678" s="104">
        <f t="shared" si="21"/>
        <v>119000</v>
      </c>
    </row>
    <row r="679" spans="3:7" x14ac:dyDescent="0.4">
      <c r="C679" s="90">
        <v>29183</v>
      </c>
      <c r="D679" s="103">
        <v>414000</v>
      </c>
      <c r="E679" s="104">
        <f t="shared" si="20"/>
        <v>-16000</v>
      </c>
      <c r="F679" s="103">
        <v>2648000</v>
      </c>
      <c r="G679" s="104">
        <f t="shared" si="21"/>
        <v>-8000</v>
      </c>
    </row>
    <row r="680" spans="3:7" x14ac:dyDescent="0.4">
      <c r="C680" s="90">
        <v>29190</v>
      </c>
      <c r="D680" s="103">
        <v>416000</v>
      </c>
      <c r="E680" s="104">
        <f t="shared" si="20"/>
        <v>2000</v>
      </c>
      <c r="F680" s="103">
        <v>2698000</v>
      </c>
      <c r="G680" s="104">
        <f t="shared" si="21"/>
        <v>50000</v>
      </c>
    </row>
    <row r="681" spans="3:7" x14ac:dyDescent="0.4">
      <c r="C681" s="90">
        <v>29197</v>
      </c>
      <c r="D681" s="103">
        <v>415000</v>
      </c>
      <c r="E681" s="104">
        <f t="shared" si="20"/>
        <v>-1000</v>
      </c>
      <c r="F681" s="103">
        <v>2685000</v>
      </c>
      <c r="G681" s="104">
        <f t="shared" si="21"/>
        <v>-13000</v>
      </c>
    </row>
    <row r="682" spans="3:7" x14ac:dyDescent="0.4">
      <c r="C682" s="90">
        <v>29204</v>
      </c>
      <c r="D682" s="103">
        <v>411000</v>
      </c>
      <c r="E682" s="104">
        <f t="shared" si="20"/>
        <v>-4000</v>
      </c>
      <c r="F682" s="103">
        <v>2712000</v>
      </c>
      <c r="G682" s="104">
        <f t="shared" si="21"/>
        <v>27000</v>
      </c>
    </row>
    <row r="683" spans="3:7" x14ac:dyDescent="0.4">
      <c r="C683" s="90">
        <v>29211</v>
      </c>
      <c r="D683" s="103">
        <v>471000</v>
      </c>
      <c r="E683" s="104">
        <f t="shared" si="20"/>
        <v>60000</v>
      </c>
      <c r="F683" s="103">
        <v>2674000</v>
      </c>
      <c r="G683" s="104">
        <f t="shared" si="21"/>
        <v>-38000</v>
      </c>
    </row>
    <row r="684" spans="3:7" x14ac:dyDescent="0.4">
      <c r="C684" s="90">
        <v>29218</v>
      </c>
      <c r="D684" s="103">
        <v>428000</v>
      </c>
      <c r="E684" s="104">
        <f t="shared" si="20"/>
        <v>-43000</v>
      </c>
      <c r="F684" s="103">
        <v>2725000</v>
      </c>
      <c r="G684" s="104">
        <f t="shared" si="21"/>
        <v>51000</v>
      </c>
    </row>
    <row r="685" spans="3:7" x14ac:dyDescent="0.4">
      <c r="C685" s="90">
        <v>29225</v>
      </c>
      <c r="D685" s="103">
        <v>394000</v>
      </c>
      <c r="E685" s="104">
        <f t="shared" si="20"/>
        <v>-34000</v>
      </c>
      <c r="F685" s="103">
        <v>2749000</v>
      </c>
      <c r="G685" s="104">
        <f t="shared" si="21"/>
        <v>24000</v>
      </c>
    </row>
    <row r="686" spans="3:7" x14ac:dyDescent="0.4">
      <c r="C686" s="90">
        <v>29232</v>
      </c>
      <c r="D686" s="103">
        <v>405000</v>
      </c>
      <c r="E686" s="104">
        <f t="shared" si="20"/>
        <v>11000</v>
      </c>
      <c r="F686" s="103">
        <v>2778000</v>
      </c>
      <c r="G686" s="104">
        <f t="shared" si="21"/>
        <v>29000</v>
      </c>
    </row>
    <row r="687" spans="3:7" x14ac:dyDescent="0.4">
      <c r="C687" s="90">
        <v>29239</v>
      </c>
      <c r="D687" s="103">
        <v>446000</v>
      </c>
      <c r="E687" s="104">
        <f t="shared" si="20"/>
        <v>41000</v>
      </c>
      <c r="F687" s="103">
        <v>2783000</v>
      </c>
      <c r="G687" s="104">
        <f t="shared" si="21"/>
        <v>5000</v>
      </c>
    </row>
    <row r="688" spans="3:7" x14ac:dyDescent="0.4">
      <c r="C688" s="90">
        <v>29246</v>
      </c>
      <c r="D688" s="103">
        <v>412000</v>
      </c>
      <c r="E688" s="104">
        <f t="shared" si="20"/>
        <v>-34000</v>
      </c>
      <c r="F688" s="103">
        <v>2817000</v>
      </c>
      <c r="G688" s="104">
        <f t="shared" si="21"/>
        <v>34000</v>
      </c>
    </row>
    <row r="689" spans="3:7" x14ac:dyDescent="0.4">
      <c r="C689" s="90">
        <v>29253</v>
      </c>
      <c r="D689" s="103">
        <v>404000</v>
      </c>
      <c r="E689" s="104">
        <f t="shared" si="20"/>
        <v>-8000</v>
      </c>
      <c r="F689" s="103">
        <v>2864000</v>
      </c>
      <c r="G689" s="104">
        <f t="shared" si="21"/>
        <v>47000</v>
      </c>
    </row>
    <row r="690" spans="3:7" x14ac:dyDescent="0.4">
      <c r="C690" s="90">
        <v>29260</v>
      </c>
      <c r="D690" s="103">
        <v>425000</v>
      </c>
      <c r="E690" s="104">
        <f t="shared" si="20"/>
        <v>21000</v>
      </c>
      <c r="F690" s="103">
        <v>2867000</v>
      </c>
      <c r="G690" s="104">
        <f t="shared" si="21"/>
        <v>3000</v>
      </c>
    </row>
    <row r="691" spans="3:7" x14ac:dyDescent="0.4">
      <c r="C691" s="90">
        <v>29267</v>
      </c>
      <c r="D691" s="103">
        <v>415000</v>
      </c>
      <c r="E691" s="104">
        <f t="shared" si="20"/>
        <v>-10000</v>
      </c>
      <c r="F691" s="103">
        <v>2877000</v>
      </c>
      <c r="G691" s="104">
        <f t="shared" si="21"/>
        <v>10000</v>
      </c>
    </row>
    <row r="692" spans="3:7" x14ac:dyDescent="0.4">
      <c r="C692" s="90">
        <v>29274</v>
      </c>
      <c r="D692" s="103">
        <v>428000</v>
      </c>
      <c r="E692" s="104">
        <f t="shared" si="20"/>
        <v>13000</v>
      </c>
      <c r="F692" s="103">
        <v>2866000</v>
      </c>
      <c r="G692" s="104">
        <f t="shared" si="21"/>
        <v>-11000</v>
      </c>
    </row>
    <row r="693" spans="3:7" x14ac:dyDescent="0.4">
      <c r="C693" s="90">
        <v>29281</v>
      </c>
      <c r="D693" s="103">
        <v>409000</v>
      </c>
      <c r="E693" s="104">
        <f t="shared" si="20"/>
        <v>-19000</v>
      </c>
      <c r="F693" s="103">
        <v>2848000</v>
      </c>
      <c r="G693" s="104">
        <f t="shared" si="21"/>
        <v>-18000</v>
      </c>
    </row>
    <row r="694" spans="3:7" x14ac:dyDescent="0.4">
      <c r="C694" s="90">
        <v>29288</v>
      </c>
      <c r="D694" s="103">
        <v>418000</v>
      </c>
      <c r="E694" s="104">
        <f t="shared" si="20"/>
        <v>9000</v>
      </c>
      <c r="F694" s="103">
        <v>2883000</v>
      </c>
      <c r="G694" s="104">
        <f t="shared" si="21"/>
        <v>35000</v>
      </c>
    </row>
    <row r="695" spans="3:7" x14ac:dyDescent="0.4">
      <c r="C695" s="90">
        <v>29295</v>
      </c>
      <c r="D695" s="103">
        <v>432000</v>
      </c>
      <c r="E695" s="104">
        <f t="shared" si="20"/>
        <v>14000</v>
      </c>
      <c r="F695" s="103">
        <v>2888000</v>
      </c>
      <c r="G695" s="104">
        <f t="shared" si="21"/>
        <v>5000</v>
      </c>
    </row>
    <row r="696" spans="3:7" x14ac:dyDescent="0.4">
      <c r="C696" s="90">
        <v>29302</v>
      </c>
      <c r="D696" s="103">
        <v>435000</v>
      </c>
      <c r="E696" s="104">
        <f t="shared" si="20"/>
        <v>3000</v>
      </c>
      <c r="F696" s="103">
        <v>2921000</v>
      </c>
      <c r="G696" s="104">
        <f t="shared" si="21"/>
        <v>33000</v>
      </c>
    </row>
    <row r="697" spans="3:7" x14ac:dyDescent="0.4">
      <c r="C697" s="90">
        <v>29309</v>
      </c>
      <c r="D697" s="103">
        <v>475000</v>
      </c>
      <c r="E697" s="104">
        <f t="shared" si="20"/>
        <v>40000</v>
      </c>
      <c r="F697" s="103">
        <v>2866000</v>
      </c>
      <c r="G697" s="104">
        <f t="shared" si="21"/>
        <v>-55000</v>
      </c>
    </row>
    <row r="698" spans="3:7" x14ac:dyDescent="0.4">
      <c r="C698" s="90">
        <v>29316</v>
      </c>
      <c r="D698" s="103">
        <v>464000</v>
      </c>
      <c r="E698" s="104">
        <f t="shared" si="20"/>
        <v>-11000</v>
      </c>
      <c r="F698" s="103">
        <v>3007000</v>
      </c>
      <c r="G698" s="104">
        <f t="shared" si="21"/>
        <v>141000</v>
      </c>
    </row>
    <row r="699" spans="3:7" x14ac:dyDescent="0.4">
      <c r="C699" s="90">
        <v>29323</v>
      </c>
      <c r="D699" s="103">
        <v>544000</v>
      </c>
      <c r="E699" s="104">
        <f t="shared" si="20"/>
        <v>80000</v>
      </c>
      <c r="F699" s="103">
        <v>3085000</v>
      </c>
      <c r="G699" s="104">
        <f t="shared" si="21"/>
        <v>78000</v>
      </c>
    </row>
    <row r="700" spans="3:7" x14ac:dyDescent="0.4">
      <c r="C700" s="90">
        <v>29330</v>
      </c>
      <c r="D700" s="103">
        <v>548000</v>
      </c>
      <c r="E700" s="104">
        <f t="shared" si="20"/>
        <v>4000</v>
      </c>
      <c r="F700" s="103">
        <v>3188000</v>
      </c>
      <c r="G700" s="104">
        <f t="shared" si="21"/>
        <v>103000</v>
      </c>
    </row>
    <row r="701" spans="3:7" x14ac:dyDescent="0.4">
      <c r="C701" s="90">
        <v>29337</v>
      </c>
      <c r="D701" s="103">
        <v>563000</v>
      </c>
      <c r="E701" s="104">
        <f t="shared" si="20"/>
        <v>15000</v>
      </c>
      <c r="F701" s="103">
        <v>3226000</v>
      </c>
      <c r="G701" s="104">
        <f t="shared" si="21"/>
        <v>38000</v>
      </c>
    </row>
    <row r="702" spans="3:7" x14ac:dyDescent="0.4">
      <c r="C702" s="90">
        <v>29344</v>
      </c>
      <c r="D702" s="103">
        <v>572000</v>
      </c>
      <c r="E702" s="104">
        <f t="shared" si="20"/>
        <v>9000</v>
      </c>
      <c r="F702" s="103">
        <v>3334000</v>
      </c>
      <c r="G702" s="104">
        <f t="shared" si="21"/>
        <v>108000</v>
      </c>
    </row>
    <row r="703" spans="3:7" x14ac:dyDescent="0.4">
      <c r="C703" s="90">
        <v>29351</v>
      </c>
      <c r="D703" s="103">
        <v>601000</v>
      </c>
      <c r="E703" s="104">
        <f t="shared" si="20"/>
        <v>29000</v>
      </c>
      <c r="F703" s="103">
        <v>3417000</v>
      </c>
      <c r="G703" s="104">
        <f t="shared" si="21"/>
        <v>83000</v>
      </c>
    </row>
    <row r="704" spans="3:7" x14ac:dyDescent="0.4">
      <c r="C704" s="90">
        <v>29358</v>
      </c>
      <c r="D704" s="103">
        <v>642000</v>
      </c>
      <c r="E704" s="104">
        <f t="shared" si="20"/>
        <v>41000</v>
      </c>
      <c r="F704" s="103">
        <v>3544000</v>
      </c>
      <c r="G704" s="104">
        <f t="shared" si="21"/>
        <v>127000</v>
      </c>
    </row>
    <row r="705" spans="3:7" x14ac:dyDescent="0.4">
      <c r="C705" s="90">
        <v>29365</v>
      </c>
      <c r="D705" s="103">
        <v>627000</v>
      </c>
      <c r="E705" s="104">
        <f t="shared" si="20"/>
        <v>-15000</v>
      </c>
      <c r="F705" s="103">
        <v>3698000</v>
      </c>
      <c r="G705" s="104">
        <f t="shared" si="21"/>
        <v>154000</v>
      </c>
    </row>
    <row r="706" spans="3:7" x14ac:dyDescent="0.4">
      <c r="C706" s="90">
        <v>29372</v>
      </c>
      <c r="D706" s="103">
        <v>637000</v>
      </c>
      <c r="E706" s="104">
        <f t="shared" si="20"/>
        <v>10000</v>
      </c>
      <c r="F706" s="103">
        <v>3731000</v>
      </c>
      <c r="G706" s="104">
        <f t="shared" si="21"/>
        <v>33000</v>
      </c>
    </row>
    <row r="707" spans="3:7" x14ac:dyDescent="0.4">
      <c r="C707" s="90">
        <v>29379</v>
      </c>
      <c r="D707" s="103">
        <v>610000</v>
      </c>
      <c r="E707" s="104">
        <f t="shared" si="20"/>
        <v>-27000</v>
      </c>
      <c r="F707" s="103">
        <v>3781000</v>
      </c>
      <c r="G707" s="104">
        <f t="shared" si="21"/>
        <v>50000</v>
      </c>
    </row>
    <row r="708" spans="3:7" x14ac:dyDescent="0.4">
      <c r="C708" s="90">
        <v>29386</v>
      </c>
      <c r="D708" s="103">
        <v>592000</v>
      </c>
      <c r="E708" s="104">
        <f t="shared" si="20"/>
        <v>-18000</v>
      </c>
      <c r="F708" s="103">
        <v>3779000</v>
      </c>
      <c r="G708" s="104">
        <f t="shared" si="21"/>
        <v>-2000</v>
      </c>
    </row>
    <row r="709" spans="3:7" x14ac:dyDescent="0.4">
      <c r="C709" s="90">
        <v>29393</v>
      </c>
      <c r="D709" s="103">
        <v>599000</v>
      </c>
      <c r="E709" s="104">
        <f t="shared" si="20"/>
        <v>7000</v>
      </c>
      <c r="F709" s="103">
        <v>3858000</v>
      </c>
      <c r="G709" s="104">
        <f t="shared" si="21"/>
        <v>79000</v>
      </c>
    </row>
    <row r="710" spans="3:7" x14ac:dyDescent="0.4">
      <c r="C710" s="90">
        <v>29400</v>
      </c>
      <c r="D710" s="103">
        <v>627000</v>
      </c>
      <c r="E710" s="104">
        <f t="shared" si="20"/>
        <v>28000</v>
      </c>
      <c r="F710" s="103">
        <v>3912000</v>
      </c>
      <c r="G710" s="104">
        <f t="shared" si="21"/>
        <v>54000</v>
      </c>
    </row>
    <row r="711" spans="3:7" x14ac:dyDescent="0.4">
      <c r="C711" s="90">
        <v>29407</v>
      </c>
      <c r="D711" s="103">
        <v>579000</v>
      </c>
      <c r="E711" s="104">
        <f t="shared" si="20"/>
        <v>-48000</v>
      </c>
      <c r="F711" s="103">
        <v>3823000</v>
      </c>
      <c r="G711" s="104">
        <f t="shared" si="21"/>
        <v>-89000</v>
      </c>
    </row>
    <row r="712" spans="3:7" x14ac:dyDescent="0.4">
      <c r="C712" s="90">
        <v>29414</v>
      </c>
      <c r="D712" s="103">
        <v>533000</v>
      </c>
      <c r="E712" s="104">
        <f t="shared" si="20"/>
        <v>-46000</v>
      </c>
      <c r="F712" s="103">
        <v>3836000</v>
      </c>
      <c r="G712" s="104">
        <f t="shared" si="21"/>
        <v>13000</v>
      </c>
    </row>
    <row r="713" spans="3:7" x14ac:dyDescent="0.4">
      <c r="C713" s="90">
        <v>29421</v>
      </c>
      <c r="D713" s="103">
        <v>567000</v>
      </c>
      <c r="E713" s="104">
        <f t="shared" si="20"/>
        <v>34000</v>
      </c>
      <c r="F713" s="103">
        <v>3872000</v>
      </c>
      <c r="G713" s="104">
        <f t="shared" si="21"/>
        <v>36000</v>
      </c>
    </row>
    <row r="714" spans="3:7" x14ac:dyDescent="0.4">
      <c r="C714" s="90">
        <v>29428</v>
      </c>
      <c r="D714" s="103">
        <v>558000</v>
      </c>
      <c r="E714" s="104">
        <f t="shared" ref="E714:E777" si="22">D714-D713</f>
        <v>-9000</v>
      </c>
      <c r="F714" s="103">
        <v>3851000</v>
      </c>
      <c r="G714" s="104">
        <f t="shared" ref="G714:G777" si="23">F714-F713</f>
        <v>-21000</v>
      </c>
    </row>
    <row r="715" spans="3:7" x14ac:dyDescent="0.4">
      <c r="C715" s="90">
        <v>29435</v>
      </c>
      <c r="D715" s="103">
        <v>569000</v>
      </c>
      <c r="E715" s="104">
        <f t="shared" si="22"/>
        <v>11000</v>
      </c>
      <c r="F715" s="103">
        <v>3789000</v>
      </c>
      <c r="G715" s="104">
        <f t="shared" si="23"/>
        <v>-62000</v>
      </c>
    </row>
    <row r="716" spans="3:7" x14ac:dyDescent="0.4">
      <c r="C716" s="90">
        <v>29442</v>
      </c>
      <c r="D716" s="103">
        <v>533000</v>
      </c>
      <c r="E716" s="104">
        <f t="shared" si="22"/>
        <v>-36000</v>
      </c>
      <c r="F716" s="103">
        <v>3862000</v>
      </c>
      <c r="G716" s="104">
        <f t="shared" si="23"/>
        <v>73000</v>
      </c>
    </row>
    <row r="717" spans="3:7" x14ac:dyDescent="0.4">
      <c r="C717" s="90">
        <v>29449</v>
      </c>
      <c r="D717" s="103">
        <v>525000</v>
      </c>
      <c r="E717" s="104">
        <f t="shared" si="22"/>
        <v>-8000</v>
      </c>
      <c r="F717" s="103">
        <v>3813000</v>
      </c>
      <c r="G717" s="104">
        <f t="shared" si="23"/>
        <v>-49000</v>
      </c>
    </row>
    <row r="718" spans="3:7" x14ac:dyDescent="0.4">
      <c r="C718" s="90">
        <v>29456</v>
      </c>
      <c r="D718" s="103">
        <v>512000</v>
      </c>
      <c r="E718" s="104">
        <f t="shared" si="22"/>
        <v>-13000</v>
      </c>
      <c r="F718" s="103">
        <v>3754000</v>
      </c>
      <c r="G718" s="104">
        <f t="shared" si="23"/>
        <v>-59000</v>
      </c>
    </row>
    <row r="719" spans="3:7" x14ac:dyDescent="0.4">
      <c r="C719" s="90">
        <v>29463</v>
      </c>
      <c r="D719" s="103">
        <v>502000</v>
      </c>
      <c r="E719" s="104">
        <f t="shared" si="22"/>
        <v>-10000</v>
      </c>
      <c r="F719" s="103">
        <v>3808000</v>
      </c>
      <c r="G719" s="104">
        <f t="shared" si="23"/>
        <v>54000</v>
      </c>
    </row>
    <row r="720" spans="3:7" x14ac:dyDescent="0.4">
      <c r="C720" s="90">
        <v>29470</v>
      </c>
      <c r="D720" s="103">
        <v>511000</v>
      </c>
      <c r="E720" s="104">
        <f t="shared" si="22"/>
        <v>9000</v>
      </c>
      <c r="F720" s="103">
        <v>3698000</v>
      </c>
      <c r="G720" s="104">
        <f t="shared" si="23"/>
        <v>-110000</v>
      </c>
    </row>
    <row r="721" spans="3:7" x14ac:dyDescent="0.4">
      <c r="C721" s="90">
        <v>29477</v>
      </c>
      <c r="D721" s="103">
        <v>492000</v>
      </c>
      <c r="E721" s="104">
        <f t="shared" si="22"/>
        <v>-19000</v>
      </c>
      <c r="F721" s="103">
        <v>3699000</v>
      </c>
      <c r="G721" s="104">
        <f t="shared" si="23"/>
        <v>1000</v>
      </c>
    </row>
    <row r="722" spans="3:7" x14ac:dyDescent="0.4">
      <c r="C722" s="90">
        <v>29484</v>
      </c>
      <c r="D722" s="103">
        <v>465000</v>
      </c>
      <c r="E722" s="104">
        <f t="shared" si="22"/>
        <v>-27000</v>
      </c>
      <c r="F722" s="103">
        <v>3698000</v>
      </c>
      <c r="G722" s="104">
        <f t="shared" si="23"/>
        <v>-1000</v>
      </c>
    </row>
    <row r="723" spans="3:7" x14ac:dyDescent="0.4">
      <c r="C723" s="90">
        <v>29491</v>
      </c>
      <c r="D723" s="103">
        <v>463000</v>
      </c>
      <c r="E723" s="104">
        <f t="shared" si="22"/>
        <v>-2000</v>
      </c>
      <c r="F723" s="103">
        <v>3679000</v>
      </c>
      <c r="G723" s="104">
        <f t="shared" si="23"/>
        <v>-19000</v>
      </c>
    </row>
    <row r="724" spans="3:7" x14ac:dyDescent="0.4">
      <c r="C724" s="90">
        <v>29498</v>
      </c>
      <c r="D724" s="103">
        <v>462000</v>
      </c>
      <c r="E724" s="104">
        <f t="shared" si="22"/>
        <v>-1000</v>
      </c>
      <c r="F724" s="103">
        <v>3672000</v>
      </c>
      <c r="G724" s="104">
        <f t="shared" si="23"/>
        <v>-7000</v>
      </c>
    </row>
    <row r="725" spans="3:7" x14ac:dyDescent="0.4">
      <c r="C725" s="90">
        <v>29505</v>
      </c>
      <c r="D725" s="103">
        <v>447000</v>
      </c>
      <c r="E725" s="104">
        <f t="shared" si="22"/>
        <v>-15000</v>
      </c>
      <c r="F725" s="103">
        <v>3549000</v>
      </c>
      <c r="G725" s="104">
        <f t="shared" si="23"/>
        <v>-123000</v>
      </c>
    </row>
    <row r="726" spans="3:7" x14ac:dyDescent="0.4">
      <c r="C726" s="90">
        <v>29512</v>
      </c>
      <c r="D726" s="103">
        <v>425000</v>
      </c>
      <c r="E726" s="104">
        <f t="shared" si="22"/>
        <v>-22000</v>
      </c>
      <c r="F726" s="103">
        <v>3477000</v>
      </c>
      <c r="G726" s="104">
        <f t="shared" si="23"/>
        <v>-72000</v>
      </c>
    </row>
    <row r="727" spans="3:7" x14ac:dyDescent="0.4">
      <c r="C727" s="90">
        <v>29519</v>
      </c>
      <c r="D727" s="103">
        <v>418000</v>
      </c>
      <c r="E727" s="104">
        <f t="shared" si="22"/>
        <v>-7000</v>
      </c>
      <c r="F727" s="103">
        <v>3527000</v>
      </c>
      <c r="G727" s="104">
        <f t="shared" si="23"/>
        <v>50000</v>
      </c>
    </row>
    <row r="728" spans="3:7" x14ac:dyDescent="0.4">
      <c r="C728" s="90">
        <v>29526</v>
      </c>
      <c r="D728" s="103">
        <v>419000</v>
      </c>
      <c r="E728" s="104">
        <f t="shared" si="22"/>
        <v>1000</v>
      </c>
      <c r="F728" s="103">
        <v>3391000</v>
      </c>
      <c r="G728" s="104">
        <f t="shared" si="23"/>
        <v>-136000</v>
      </c>
    </row>
    <row r="729" spans="3:7" x14ac:dyDescent="0.4">
      <c r="C729" s="90">
        <v>29533</v>
      </c>
      <c r="D729" s="103">
        <v>407000</v>
      </c>
      <c r="E729" s="104">
        <f t="shared" si="22"/>
        <v>-12000</v>
      </c>
      <c r="F729" s="103">
        <v>3380000</v>
      </c>
      <c r="G729" s="104">
        <f t="shared" si="23"/>
        <v>-11000</v>
      </c>
    </row>
    <row r="730" spans="3:7" x14ac:dyDescent="0.4">
      <c r="C730" s="90">
        <v>29540</v>
      </c>
      <c r="D730" s="103">
        <v>427000</v>
      </c>
      <c r="E730" s="104">
        <f t="shared" si="22"/>
        <v>20000</v>
      </c>
      <c r="F730" s="103">
        <v>3260000</v>
      </c>
      <c r="G730" s="104">
        <f t="shared" si="23"/>
        <v>-120000</v>
      </c>
    </row>
    <row r="731" spans="3:7" x14ac:dyDescent="0.4">
      <c r="C731" s="90">
        <v>29547</v>
      </c>
      <c r="D731" s="103">
        <v>398000</v>
      </c>
      <c r="E731" s="104">
        <f t="shared" si="22"/>
        <v>-29000</v>
      </c>
      <c r="F731" s="103">
        <v>3303000</v>
      </c>
      <c r="G731" s="104">
        <f t="shared" si="23"/>
        <v>43000</v>
      </c>
    </row>
    <row r="732" spans="3:7" x14ac:dyDescent="0.4">
      <c r="C732" s="90">
        <v>29554</v>
      </c>
      <c r="D732" s="103">
        <v>412000</v>
      </c>
      <c r="E732" s="104">
        <f t="shared" si="22"/>
        <v>14000</v>
      </c>
      <c r="F732" s="103">
        <v>3169000</v>
      </c>
      <c r="G732" s="104">
        <f t="shared" si="23"/>
        <v>-134000</v>
      </c>
    </row>
    <row r="733" spans="3:7" x14ac:dyDescent="0.4">
      <c r="C733" s="90">
        <v>29561</v>
      </c>
      <c r="D733" s="103">
        <v>416000</v>
      </c>
      <c r="E733" s="104">
        <f t="shared" si="22"/>
        <v>4000</v>
      </c>
      <c r="F733" s="103">
        <v>3185000</v>
      </c>
      <c r="G733" s="104">
        <f t="shared" si="23"/>
        <v>16000</v>
      </c>
    </row>
    <row r="734" spans="3:7" x14ac:dyDescent="0.4">
      <c r="C734" s="90">
        <v>29568</v>
      </c>
      <c r="D734" s="103">
        <v>413000</v>
      </c>
      <c r="E734" s="104">
        <f t="shared" si="22"/>
        <v>-3000</v>
      </c>
      <c r="F734" s="103">
        <v>3125000</v>
      </c>
      <c r="G734" s="104">
        <f t="shared" si="23"/>
        <v>-60000</v>
      </c>
    </row>
    <row r="735" spans="3:7" x14ac:dyDescent="0.4">
      <c r="C735" s="90">
        <v>29575</v>
      </c>
      <c r="D735" s="103">
        <v>412000</v>
      </c>
      <c r="E735" s="104">
        <f t="shared" si="22"/>
        <v>-1000</v>
      </c>
      <c r="F735" s="103">
        <v>3056000</v>
      </c>
      <c r="G735" s="104">
        <f t="shared" si="23"/>
        <v>-69000</v>
      </c>
    </row>
    <row r="736" spans="3:7" x14ac:dyDescent="0.4">
      <c r="C736" s="90">
        <v>29582</v>
      </c>
      <c r="D736" s="103">
        <v>399000</v>
      </c>
      <c r="E736" s="104">
        <f t="shared" si="22"/>
        <v>-13000</v>
      </c>
      <c r="F736" s="103">
        <v>3136000</v>
      </c>
      <c r="G736" s="104">
        <f t="shared" si="23"/>
        <v>80000</v>
      </c>
    </row>
    <row r="737" spans="3:7" x14ac:dyDescent="0.4">
      <c r="C737" s="90">
        <v>29589</v>
      </c>
      <c r="D737" s="103">
        <v>410000</v>
      </c>
      <c r="E737" s="104">
        <f t="shared" si="22"/>
        <v>11000</v>
      </c>
      <c r="F737" s="103">
        <v>3123000</v>
      </c>
      <c r="G737" s="104">
        <f t="shared" si="23"/>
        <v>-13000</v>
      </c>
    </row>
    <row r="738" spans="3:7" x14ac:dyDescent="0.4">
      <c r="C738" s="90">
        <v>29596</v>
      </c>
      <c r="D738" s="103">
        <v>419000</v>
      </c>
      <c r="E738" s="104">
        <f t="shared" si="22"/>
        <v>9000</v>
      </c>
      <c r="F738" s="103">
        <v>3082000</v>
      </c>
      <c r="G738" s="104">
        <f t="shared" si="23"/>
        <v>-41000</v>
      </c>
    </row>
    <row r="739" spans="3:7" x14ac:dyDescent="0.4">
      <c r="C739" s="90">
        <v>29603</v>
      </c>
      <c r="D739" s="103">
        <v>421000</v>
      </c>
      <c r="E739" s="104">
        <f t="shared" si="22"/>
        <v>2000</v>
      </c>
      <c r="F739" s="103">
        <v>3023000</v>
      </c>
      <c r="G739" s="104">
        <f t="shared" si="23"/>
        <v>-59000</v>
      </c>
    </row>
    <row r="740" spans="3:7" x14ac:dyDescent="0.4">
      <c r="C740" s="90">
        <v>29610</v>
      </c>
      <c r="D740" s="103">
        <v>396000</v>
      </c>
      <c r="E740" s="104">
        <f t="shared" si="22"/>
        <v>-25000</v>
      </c>
      <c r="F740" s="103">
        <v>2988000</v>
      </c>
      <c r="G740" s="104">
        <f t="shared" si="23"/>
        <v>-35000</v>
      </c>
    </row>
    <row r="741" spans="3:7" x14ac:dyDescent="0.4">
      <c r="C741" s="90">
        <v>29617</v>
      </c>
      <c r="D741" s="103">
        <v>419000</v>
      </c>
      <c r="E741" s="104">
        <f t="shared" si="22"/>
        <v>23000</v>
      </c>
      <c r="F741" s="103">
        <v>2975000</v>
      </c>
      <c r="G741" s="104">
        <f t="shared" si="23"/>
        <v>-13000</v>
      </c>
    </row>
    <row r="742" spans="3:7" x14ac:dyDescent="0.4">
      <c r="C742" s="90">
        <v>29624</v>
      </c>
      <c r="D742" s="103">
        <v>420000</v>
      </c>
      <c r="E742" s="104">
        <f t="shared" si="22"/>
        <v>1000</v>
      </c>
      <c r="F742" s="103">
        <v>2945000</v>
      </c>
      <c r="G742" s="104">
        <f t="shared" si="23"/>
        <v>-30000</v>
      </c>
    </row>
    <row r="743" spans="3:7" x14ac:dyDescent="0.4">
      <c r="C743" s="90">
        <v>29631</v>
      </c>
      <c r="D743" s="103">
        <v>423000</v>
      </c>
      <c r="E743" s="104">
        <f t="shared" si="22"/>
        <v>3000</v>
      </c>
      <c r="F743" s="103">
        <v>3043000</v>
      </c>
      <c r="G743" s="104">
        <f t="shared" si="23"/>
        <v>98000</v>
      </c>
    </row>
    <row r="744" spans="3:7" x14ac:dyDescent="0.4">
      <c r="C744" s="90">
        <v>29638</v>
      </c>
      <c r="D744" s="103">
        <v>438000</v>
      </c>
      <c r="E744" s="104">
        <f t="shared" si="22"/>
        <v>15000</v>
      </c>
      <c r="F744" s="103">
        <v>3023000</v>
      </c>
      <c r="G744" s="104">
        <f t="shared" si="23"/>
        <v>-20000</v>
      </c>
    </row>
    <row r="745" spans="3:7" x14ac:dyDescent="0.4">
      <c r="C745" s="90">
        <v>29645</v>
      </c>
      <c r="D745" s="103">
        <v>434000</v>
      </c>
      <c r="E745" s="104">
        <f t="shared" si="22"/>
        <v>-4000</v>
      </c>
      <c r="F745" s="103">
        <v>2901000</v>
      </c>
      <c r="G745" s="104">
        <f t="shared" si="23"/>
        <v>-122000</v>
      </c>
    </row>
    <row r="746" spans="3:7" x14ac:dyDescent="0.4">
      <c r="C746" s="90">
        <v>29652</v>
      </c>
      <c r="D746" s="103">
        <v>409000</v>
      </c>
      <c r="E746" s="104">
        <f t="shared" si="22"/>
        <v>-25000</v>
      </c>
      <c r="F746" s="103">
        <v>2931000</v>
      </c>
      <c r="G746" s="104">
        <f t="shared" si="23"/>
        <v>30000</v>
      </c>
    </row>
    <row r="747" spans="3:7" x14ac:dyDescent="0.4">
      <c r="C747" s="90">
        <v>29659</v>
      </c>
      <c r="D747" s="103">
        <v>408000</v>
      </c>
      <c r="E747" s="104">
        <f t="shared" si="22"/>
        <v>-1000</v>
      </c>
      <c r="F747" s="103">
        <v>2905000</v>
      </c>
      <c r="G747" s="104">
        <f t="shared" si="23"/>
        <v>-26000</v>
      </c>
    </row>
    <row r="748" spans="3:7" x14ac:dyDescent="0.4">
      <c r="C748" s="90">
        <v>29666</v>
      </c>
      <c r="D748" s="103">
        <v>401000</v>
      </c>
      <c r="E748" s="104">
        <f t="shared" si="22"/>
        <v>-7000</v>
      </c>
      <c r="F748" s="103">
        <v>2885000</v>
      </c>
      <c r="G748" s="104">
        <f t="shared" si="23"/>
        <v>-20000</v>
      </c>
    </row>
    <row r="749" spans="3:7" x14ac:dyDescent="0.4">
      <c r="C749" s="90">
        <v>29673</v>
      </c>
      <c r="D749" s="103">
        <v>412000</v>
      </c>
      <c r="E749" s="104">
        <f t="shared" si="22"/>
        <v>11000</v>
      </c>
      <c r="F749" s="103">
        <v>2876000</v>
      </c>
      <c r="G749" s="104">
        <f t="shared" si="23"/>
        <v>-9000</v>
      </c>
    </row>
    <row r="750" spans="3:7" x14ac:dyDescent="0.4">
      <c r="C750" s="90">
        <v>29680</v>
      </c>
      <c r="D750" s="103">
        <v>417000</v>
      </c>
      <c r="E750" s="104">
        <f t="shared" si="22"/>
        <v>5000</v>
      </c>
      <c r="F750" s="103">
        <v>2875000</v>
      </c>
      <c r="G750" s="104">
        <f t="shared" si="23"/>
        <v>-1000</v>
      </c>
    </row>
    <row r="751" spans="3:7" x14ac:dyDescent="0.4">
      <c r="C751" s="90">
        <v>29687</v>
      </c>
      <c r="D751" s="103">
        <v>396000</v>
      </c>
      <c r="E751" s="104">
        <f t="shared" si="22"/>
        <v>-21000</v>
      </c>
      <c r="F751" s="103">
        <v>2800000</v>
      </c>
      <c r="G751" s="104">
        <f t="shared" si="23"/>
        <v>-75000</v>
      </c>
    </row>
    <row r="752" spans="3:7" x14ac:dyDescent="0.4">
      <c r="C752" s="90">
        <v>29694</v>
      </c>
      <c r="D752" s="103">
        <v>392000</v>
      </c>
      <c r="E752" s="104">
        <f t="shared" si="22"/>
        <v>-4000</v>
      </c>
      <c r="F752" s="103">
        <v>2860000</v>
      </c>
      <c r="G752" s="104">
        <f t="shared" si="23"/>
        <v>60000</v>
      </c>
    </row>
    <row r="753" spans="3:7" x14ac:dyDescent="0.4">
      <c r="C753" s="90">
        <v>29701</v>
      </c>
      <c r="D753" s="103">
        <v>436000</v>
      </c>
      <c r="E753" s="104">
        <f t="shared" si="22"/>
        <v>44000</v>
      </c>
      <c r="F753" s="103">
        <v>2893000</v>
      </c>
      <c r="G753" s="104">
        <f t="shared" si="23"/>
        <v>33000</v>
      </c>
    </row>
    <row r="754" spans="3:7" x14ac:dyDescent="0.4">
      <c r="C754" s="90">
        <v>29708</v>
      </c>
      <c r="D754" s="103">
        <v>413000</v>
      </c>
      <c r="E754" s="104">
        <f t="shared" si="22"/>
        <v>-23000</v>
      </c>
      <c r="F754" s="103">
        <v>2944000</v>
      </c>
      <c r="G754" s="104">
        <f t="shared" si="23"/>
        <v>51000</v>
      </c>
    </row>
    <row r="755" spans="3:7" x14ac:dyDescent="0.4">
      <c r="C755" s="90">
        <v>29715</v>
      </c>
      <c r="D755" s="103">
        <v>423000</v>
      </c>
      <c r="E755" s="104">
        <f t="shared" si="22"/>
        <v>10000</v>
      </c>
      <c r="F755" s="103">
        <v>2887000</v>
      </c>
      <c r="G755" s="104">
        <f t="shared" si="23"/>
        <v>-57000</v>
      </c>
    </row>
    <row r="756" spans="3:7" x14ac:dyDescent="0.4">
      <c r="C756" s="90">
        <v>29722</v>
      </c>
      <c r="D756" s="103">
        <v>414000</v>
      </c>
      <c r="E756" s="104">
        <f t="shared" si="22"/>
        <v>-9000</v>
      </c>
      <c r="F756" s="103">
        <v>2865000</v>
      </c>
      <c r="G756" s="104">
        <f t="shared" si="23"/>
        <v>-22000</v>
      </c>
    </row>
    <row r="757" spans="3:7" x14ac:dyDescent="0.4">
      <c r="C757" s="90">
        <v>29729</v>
      </c>
      <c r="D757" s="103">
        <v>415000</v>
      </c>
      <c r="E757" s="104">
        <f t="shared" si="22"/>
        <v>1000</v>
      </c>
      <c r="F757" s="103">
        <v>2862000</v>
      </c>
      <c r="G757" s="104">
        <f t="shared" si="23"/>
        <v>-3000</v>
      </c>
    </row>
    <row r="758" spans="3:7" x14ac:dyDescent="0.4">
      <c r="C758" s="90">
        <v>29736</v>
      </c>
      <c r="D758" s="103">
        <v>417000</v>
      </c>
      <c r="E758" s="104">
        <f t="shared" si="22"/>
        <v>2000</v>
      </c>
      <c r="F758" s="103">
        <v>2962000</v>
      </c>
      <c r="G758" s="104">
        <f t="shared" si="23"/>
        <v>100000</v>
      </c>
    </row>
    <row r="759" spans="3:7" x14ac:dyDescent="0.4">
      <c r="C759" s="90">
        <v>29743</v>
      </c>
      <c r="D759" s="103">
        <v>428000</v>
      </c>
      <c r="E759" s="104">
        <f t="shared" si="22"/>
        <v>11000</v>
      </c>
      <c r="F759" s="103">
        <v>2877000</v>
      </c>
      <c r="G759" s="104">
        <f t="shared" si="23"/>
        <v>-85000</v>
      </c>
    </row>
    <row r="760" spans="3:7" x14ac:dyDescent="0.4">
      <c r="C760" s="90">
        <v>29750</v>
      </c>
      <c r="D760" s="103">
        <v>425000</v>
      </c>
      <c r="E760" s="104">
        <f t="shared" si="22"/>
        <v>-3000</v>
      </c>
      <c r="F760" s="103">
        <v>2867000</v>
      </c>
      <c r="G760" s="104">
        <f t="shared" si="23"/>
        <v>-10000</v>
      </c>
    </row>
    <row r="761" spans="3:7" x14ac:dyDescent="0.4">
      <c r="C761" s="90">
        <v>29757</v>
      </c>
      <c r="D761" s="103">
        <v>435000</v>
      </c>
      <c r="E761" s="104">
        <f t="shared" si="22"/>
        <v>10000</v>
      </c>
      <c r="F761" s="103">
        <v>2886000</v>
      </c>
      <c r="G761" s="104">
        <f t="shared" si="23"/>
        <v>19000</v>
      </c>
    </row>
    <row r="762" spans="3:7" x14ac:dyDescent="0.4">
      <c r="C762" s="90">
        <v>29764</v>
      </c>
      <c r="D762" s="103">
        <v>444000</v>
      </c>
      <c r="E762" s="104">
        <f t="shared" si="22"/>
        <v>9000</v>
      </c>
      <c r="F762" s="103">
        <v>2983000</v>
      </c>
      <c r="G762" s="104">
        <f t="shared" si="23"/>
        <v>97000</v>
      </c>
    </row>
    <row r="763" spans="3:7" x14ac:dyDescent="0.4">
      <c r="C763" s="90">
        <v>29771</v>
      </c>
      <c r="D763" s="103">
        <v>460000</v>
      </c>
      <c r="E763" s="104">
        <f t="shared" si="22"/>
        <v>16000</v>
      </c>
      <c r="F763" s="103">
        <v>2886000</v>
      </c>
      <c r="G763" s="104">
        <f t="shared" si="23"/>
        <v>-97000</v>
      </c>
    </row>
    <row r="764" spans="3:7" x14ac:dyDescent="0.4">
      <c r="C764" s="90">
        <v>29778</v>
      </c>
      <c r="D764" s="103">
        <v>426000</v>
      </c>
      <c r="E764" s="104">
        <f t="shared" si="22"/>
        <v>-34000</v>
      </c>
      <c r="F764" s="103">
        <v>2845000</v>
      </c>
      <c r="G764" s="104">
        <f t="shared" si="23"/>
        <v>-41000</v>
      </c>
    </row>
    <row r="765" spans="3:7" x14ac:dyDescent="0.4">
      <c r="C765" s="90">
        <v>29785</v>
      </c>
      <c r="D765" s="103">
        <v>430000</v>
      </c>
      <c r="E765" s="104">
        <f t="shared" si="22"/>
        <v>4000</v>
      </c>
      <c r="F765" s="103">
        <v>2902000</v>
      </c>
      <c r="G765" s="104">
        <f t="shared" si="23"/>
        <v>57000</v>
      </c>
    </row>
    <row r="766" spans="3:7" x14ac:dyDescent="0.4">
      <c r="C766" s="90">
        <v>29792</v>
      </c>
      <c r="D766" s="103">
        <v>407000</v>
      </c>
      <c r="E766" s="104">
        <f t="shared" si="22"/>
        <v>-23000</v>
      </c>
      <c r="F766" s="103">
        <v>2899000</v>
      </c>
      <c r="G766" s="104">
        <f t="shared" si="23"/>
        <v>-3000</v>
      </c>
    </row>
    <row r="767" spans="3:7" x14ac:dyDescent="0.4">
      <c r="C767" s="90">
        <v>29799</v>
      </c>
      <c r="D767" s="103">
        <v>476000</v>
      </c>
      <c r="E767" s="104">
        <f t="shared" si="22"/>
        <v>69000</v>
      </c>
      <c r="F767" s="103">
        <v>2867000</v>
      </c>
      <c r="G767" s="104">
        <f t="shared" si="23"/>
        <v>-32000</v>
      </c>
    </row>
    <row r="768" spans="3:7" x14ac:dyDescent="0.4">
      <c r="C768" s="90">
        <v>29806</v>
      </c>
      <c r="D768" s="103">
        <v>448000</v>
      </c>
      <c r="E768" s="104">
        <f t="shared" si="22"/>
        <v>-28000</v>
      </c>
      <c r="F768" s="103">
        <v>2998000</v>
      </c>
      <c r="G768" s="104">
        <f t="shared" si="23"/>
        <v>131000</v>
      </c>
    </row>
    <row r="769" spans="3:7" x14ac:dyDescent="0.4">
      <c r="C769" s="90">
        <v>29813</v>
      </c>
      <c r="D769" s="103">
        <v>442000</v>
      </c>
      <c r="E769" s="104">
        <f t="shared" si="22"/>
        <v>-6000</v>
      </c>
      <c r="F769" s="103">
        <v>2966000</v>
      </c>
      <c r="G769" s="104">
        <f t="shared" si="23"/>
        <v>-32000</v>
      </c>
    </row>
    <row r="770" spans="3:7" x14ac:dyDescent="0.4">
      <c r="C770" s="90">
        <v>29820</v>
      </c>
      <c r="D770" s="103">
        <v>434000</v>
      </c>
      <c r="E770" s="104">
        <f t="shared" si="22"/>
        <v>-8000</v>
      </c>
      <c r="F770" s="103">
        <v>2957000</v>
      </c>
      <c r="G770" s="104">
        <f t="shared" si="23"/>
        <v>-9000</v>
      </c>
    </row>
    <row r="771" spans="3:7" x14ac:dyDescent="0.4">
      <c r="C771" s="90">
        <v>29827</v>
      </c>
      <c r="D771" s="103">
        <v>451000</v>
      </c>
      <c r="E771" s="104">
        <f t="shared" si="22"/>
        <v>17000</v>
      </c>
      <c r="F771" s="103">
        <v>2954000</v>
      </c>
      <c r="G771" s="104">
        <f t="shared" si="23"/>
        <v>-3000</v>
      </c>
    </row>
    <row r="772" spans="3:7" x14ac:dyDescent="0.4">
      <c r="C772" s="90">
        <v>29834</v>
      </c>
      <c r="D772" s="103">
        <v>473000</v>
      </c>
      <c r="E772" s="104">
        <f t="shared" si="22"/>
        <v>22000</v>
      </c>
      <c r="F772" s="103">
        <v>2914000</v>
      </c>
      <c r="G772" s="104">
        <f t="shared" si="23"/>
        <v>-40000</v>
      </c>
    </row>
    <row r="773" spans="3:7" x14ac:dyDescent="0.4">
      <c r="C773" s="90">
        <v>29841</v>
      </c>
      <c r="D773" s="103">
        <v>454000</v>
      </c>
      <c r="E773" s="104">
        <f t="shared" si="22"/>
        <v>-19000</v>
      </c>
      <c r="F773" s="103">
        <v>3051000</v>
      </c>
      <c r="G773" s="104">
        <f t="shared" si="23"/>
        <v>137000</v>
      </c>
    </row>
    <row r="774" spans="3:7" x14ac:dyDescent="0.4">
      <c r="C774" s="90">
        <v>29848</v>
      </c>
      <c r="D774" s="103">
        <v>475000</v>
      </c>
      <c r="E774" s="104">
        <f t="shared" si="22"/>
        <v>21000</v>
      </c>
      <c r="F774" s="103">
        <v>3014000</v>
      </c>
      <c r="G774" s="104">
        <f t="shared" si="23"/>
        <v>-37000</v>
      </c>
    </row>
    <row r="775" spans="3:7" x14ac:dyDescent="0.4">
      <c r="C775" s="90">
        <v>29855</v>
      </c>
      <c r="D775" s="103">
        <v>491000</v>
      </c>
      <c r="E775" s="104">
        <f t="shared" si="22"/>
        <v>16000</v>
      </c>
      <c r="F775" s="103">
        <v>3073000</v>
      </c>
      <c r="G775" s="104">
        <f t="shared" si="23"/>
        <v>59000</v>
      </c>
    </row>
    <row r="776" spans="3:7" x14ac:dyDescent="0.4">
      <c r="C776" s="90">
        <v>29862</v>
      </c>
      <c r="D776" s="103">
        <v>489000</v>
      </c>
      <c r="E776" s="104">
        <f t="shared" si="22"/>
        <v>-2000</v>
      </c>
      <c r="F776" s="103">
        <v>3069000</v>
      </c>
      <c r="G776" s="104">
        <f t="shared" si="23"/>
        <v>-4000</v>
      </c>
    </row>
    <row r="777" spans="3:7" x14ac:dyDescent="0.4">
      <c r="C777" s="90">
        <v>29869</v>
      </c>
      <c r="D777" s="103">
        <v>491000</v>
      </c>
      <c r="E777" s="104">
        <f t="shared" si="22"/>
        <v>2000</v>
      </c>
      <c r="F777" s="103">
        <v>3098000</v>
      </c>
      <c r="G777" s="104">
        <f t="shared" si="23"/>
        <v>29000</v>
      </c>
    </row>
    <row r="778" spans="3:7" x14ac:dyDescent="0.4">
      <c r="C778" s="90">
        <v>29876</v>
      </c>
      <c r="D778" s="103">
        <v>487000</v>
      </c>
      <c r="E778" s="104">
        <f t="shared" ref="E778:E841" si="24">D778-D777</f>
        <v>-4000</v>
      </c>
      <c r="F778" s="103">
        <v>3104000</v>
      </c>
      <c r="G778" s="104">
        <f t="shared" ref="G778:G841" si="25">F778-F777</f>
        <v>6000</v>
      </c>
    </row>
    <row r="779" spans="3:7" x14ac:dyDescent="0.4">
      <c r="C779" s="90">
        <v>29883</v>
      </c>
      <c r="D779" s="103">
        <v>483000</v>
      </c>
      <c r="E779" s="104">
        <f t="shared" si="24"/>
        <v>-4000</v>
      </c>
      <c r="F779" s="103">
        <v>3181000</v>
      </c>
      <c r="G779" s="104">
        <f t="shared" si="25"/>
        <v>77000</v>
      </c>
    </row>
    <row r="780" spans="3:7" x14ac:dyDescent="0.4">
      <c r="C780" s="90">
        <v>29890</v>
      </c>
      <c r="D780" s="103">
        <v>514000</v>
      </c>
      <c r="E780" s="104">
        <f t="shared" si="24"/>
        <v>31000</v>
      </c>
      <c r="F780" s="103">
        <v>3183000</v>
      </c>
      <c r="G780" s="104">
        <f t="shared" si="25"/>
        <v>2000</v>
      </c>
    </row>
    <row r="781" spans="3:7" x14ac:dyDescent="0.4">
      <c r="C781" s="90">
        <v>29897</v>
      </c>
      <c r="D781" s="103">
        <v>514000</v>
      </c>
      <c r="E781" s="104">
        <f t="shared" si="24"/>
        <v>0</v>
      </c>
      <c r="F781" s="103">
        <v>3282000</v>
      </c>
      <c r="G781" s="104">
        <f t="shared" si="25"/>
        <v>99000</v>
      </c>
    </row>
    <row r="782" spans="3:7" x14ac:dyDescent="0.4">
      <c r="C782" s="90">
        <v>29904</v>
      </c>
      <c r="D782" s="103">
        <v>517000</v>
      </c>
      <c r="E782" s="104">
        <f t="shared" si="24"/>
        <v>3000</v>
      </c>
      <c r="F782" s="103">
        <v>3291000</v>
      </c>
      <c r="G782" s="104">
        <f t="shared" si="25"/>
        <v>9000</v>
      </c>
    </row>
    <row r="783" spans="3:7" x14ac:dyDescent="0.4">
      <c r="C783" s="90">
        <v>29911</v>
      </c>
      <c r="D783" s="103">
        <v>464000</v>
      </c>
      <c r="E783" s="104">
        <f t="shared" si="24"/>
        <v>-53000</v>
      </c>
      <c r="F783" s="103">
        <v>3416000</v>
      </c>
      <c r="G783" s="104">
        <f t="shared" si="25"/>
        <v>125000</v>
      </c>
    </row>
    <row r="784" spans="3:7" x14ac:dyDescent="0.4">
      <c r="C784" s="90">
        <v>29918</v>
      </c>
      <c r="D784" s="103">
        <v>552000</v>
      </c>
      <c r="E784" s="104">
        <f t="shared" si="24"/>
        <v>88000</v>
      </c>
      <c r="F784" s="103">
        <v>3360000</v>
      </c>
      <c r="G784" s="104">
        <f t="shared" si="25"/>
        <v>-56000</v>
      </c>
    </row>
    <row r="785" spans="3:7" x14ac:dyDescent="0.4">
      <c r="C785" s="90">
        <v>29925</v>
      </c>
      <c r="D785" s="103">
        <v>558000</v>
      </c>
      <c r="E785" s="104">
        <f t="shared" si="24"/>
        <v>6000</v>
      </c>
      <c r="F785" s="103">
        <v>3517000</v>
      </c>
      <c r="G785" s="104">
        <f t="shared" si="25"/>
        <v>157000</v>
      </c>
    </row>
    <row r="786" spans="3:7" x14ac:dyDescent="0.4">
      <c r="C786" s="90">
        <v>29932</v>
      </c>
      <c r="D786" s="103">
        <v>551000</v>
      </c>
      <c r="E786" s="104">
        <f t="shared" si="24"/>
        <v>-7000</v>
      </c>
      <c r="F786" s="103">
        <v>3397000</v>
      </c>
      <c r="G786" s="104">
        <f t="shared" si="25"/>
        <v>-120000</v>
      </c>
    </row>
    <row r="787" spans="3:7" x14ac:dyDescent="0.4">
      <c r="C787" s="90">
        <v>29939</v>
      </c>
      <c r="D787" s="103">
        <v>539000</v>
      </c>
      <c r="E787" s="104">
        <f t="shared" si="24"/>
        <v>-12000</v>
      </c>
      <c r="F787" s="103">
        <v>3551000</v>
      </c>
      <c r="G787" s="104">
        <f t="shared" si="25"/>
        <v>154000</v>
      </c>
    </row>
    <row r="788" spans="3:7" x14ac:dyDescent="0.4">
      <c r="C788" s="90">
        <v>29946</v>
      </c>
      <c r="D788" s="103">
        <v>556000</v>
      </c>
      <c r="E788" s="104">
        <f t="shared" si="24"/>
        <v>17000</v>
      </c>
      <c r="F788" s="103">
        <v>3636000</v>
      </c>
      <c r="G788" s="104">
        <f t="shared" si="25"/>
        <v>85000</v>
      </c>
    </row>
    <row r="789" spans="3:7" x14ac:dyDescent="0.4">
      <c r="C789" s="90">
        <v>29953</v>
      </c>
      <c r="D789" s="103">
        <v>495000</v>
      </c>
      <c r="E789" s="104">
        <f t="shared" si="24"/>
        <v>-61000</v>
      </c>
      <c r="F789" s="103">
        <v>3523000</v>
      </c>
      <c r="G789" s="104">
        <f t="shared" si="25"/>
        <v>-113000</v>
      </c>
    </row>
    <row r="790" spans="3:7" x14ac:dyDescent="0.4">
      <c r="C790" s="90">
        <v>29960</v>
      </c>
      <c r="D790" s="103">
        <v>545000</v>
      </c>
      <c r="E790" s="104">
        <f t="shared" si="24"/>
        <v>50000</v>
      </c>
      <c r="F790" s="103">
        <v>3398000</v>
      </c>
      <c r="G790" s="104">
        <f t="shared" si="25"/>
        <v>-125000</v>
      </c>
    </row>
    <row r="791" spans="3:7" x14ac:dyDescent="0.4">
      <c r="C791" s="90">
        <v>29967</v>
      </c>
      <c r="D791" s="103">
        <v>489000</v>
      </c>
      <c r="E791" s="104">
        <f t="shared" si="24"/>
        <v>-56000</v>
      </c>
      <c r="F791" s="103">
        <v>3624000</v>
      </c>
      <c r="G791" s="104">
        <f t="shared" si="25"/>
        <v>226000</v>
      </c>
    </row>
    <row r="792" spans="3:7" x14ac:dyDescent="0.4">
      <c r="C792" s="90">
        <v>29974</v>
      </c>
      <c r="D792" s="103">
        <v>564000</v>
      </c>
      <c r="E792" s="104">
        <f t="shared" si="24"/>
        <v>75000</v>
      </c>
      <c r="F792" s="103">
        <v>3602000</v>
      </c>
      <c r="G792" s="104">
        <f t="shared" si="25"/>
        <v>-22000</v>
      </c>
    </row>
    <row r="793" spans="3:7" x14ac:dyDescent="0.4">
      <c r="C793" s="90">
        <v>29981</v>
      </c>
      <c r="D793" s="103">
        <v>583000</v>
      </c>
      <c r="E793" s="104">
        <f t="shared" si="24"/>
        <v>19000</v>
      </c>
      <c r="F793" s="103">
        <v>3521000</v>
      </c>
      <c r="G793" s="104">
        <f t="shared" si="25"/>
        <v>-81000</v>
      </c>
    </row>
    <row r="794" spans="3:7" x14ac:dyDescent="0.4">
      <c r="C794" s="90">
        <v>29988</v>
      </c>
      <c r="D794" s="103">
        <v>556000</v>
      </c>
      <c r="E794" s="104">
        <f t="shared" si="24"/>
        <v>-27000</v>
      </c>
      <c r="F794" s="103">
        <v>3617000</v>
      </c>
      <c r="G794" s="104">
        <f t="shared" si="25"/>
        <v>96000</v>
      </c>
    </row>
    <row r="795" spans="3:7" x14ac:dyDescent="0.4">
      <c r="C795" s="90">
        <v>29995</v>
      </c>
      <c r="D795" s="103">
        <v>507000</v>
      </c>
      <c r="E795" s="104">
        <f t="shared" si="24"/>
        <v>-49000</v>
      </c>
      <c r="F795" s="103">
        <v>3490000</v>
      </c>
      <c r="G795" s="104">
        <f t="shared" si="25"/>
        <v>-127000</v>
      </c>
    </row>
    <row r="796" spans="3:7" x14ac:dyDescent="0.4">
      <c r="C796" s="90">
        <v>30002</v>
      </c>
      <c r="D796" s="103">
        <v>544000</v>
      </c>
      <c r="E796" s="104">
        <f t="shared" si="24"/>
        <v>37000</v>
      </c>
      <c r="F796" s="103">
        <v>3562000</v>
      </c>
      <c r="G796" s="104">
        <f t="shared" si="25"/>
        <v>72000</v>
      </c>
    </row>
    <row r="797" spans="3:7" x14ac:dyDescent="0.4">
      <c r="C797" s="90">
        <v>30009</v>
      </c>
      <c r="D797" s="103">
        <v>528000</v>
      </c>
      <c r="E797" s="104">
        <f t="shared" si="24"/>
        <v>-16000</v>
      </c>
      <c r="F797" s="103">
        <v>3553000</v>
      </c>
      <c r="G797" s="104">
        <f t="shared" si="25"/>
        <v>-9000</v>
      </c>
    </row>
    <row r="798" spans="3:7" x14ac:dyDescent="0.4">
      <c r="C798" s="90">
        <v>30016</v>
      </c>
      <c r="D798" s="103">
        <v>556000</v>
      </c>
      <c r="E798" s="104">
        <f t="shared" si="24"/>
        <v>28000</v>
      </c>
      <c r="F798" s="103">
        <v>3619000</v>
      </c>
      <c r="G798" s="104">
        <f t="shared" si="25"/>
        <v>66000</v>
      </c>
    </row>
    <row r="799" spans="3:7" x14ac:dyDescent="0.4">
      <c r="C799" s="90">
        <v>30023</v>
      </c>
      <c r="D799" s="103">
        <v>539000</v>
      </c>
      <c r="E799" s="104">
        <f t="shared" si="24"/>
        <v>-17000</v>
      </c>
      <c r="F799" s="103">
        <v>3605000</v>
      </c>
      <c r="G799" s="104">
        <f t="shared" si="25"/>
        <v>-14000</v>
      </c>
    </row>
    <row r="800" spans="3:7" x14ac:dyDescent="0.4">
      <c r="C800" s="90">
        <v>30030</v>
      </c>
      <c r="D800" s="103">
        <v>557000</v>
      </c>
      <c r="E800" s="104">
        <f t="shared" si="24"/>
        <v>18000</v>
      </c>
      <c r="F800" s="103">
        <v>3684000</v>
      </c>
      <c r="G800" s="104">
        <f t="shared" si="25"/>
        <v>79000</v>
      </c>
    </row>
    <row r="801" spans="3:7" x14ac:dyDescent="0.4">
      <c r="C801" s="90">
        <v>30037</v>
      </c>
      <c r="D801" s="103">
        <v>574000</v>
      </c>
      <c r="E801" s="104">
        <f t="shared" si="24"/>
        <v>17000</v>
      </c>
      <c r="F801" s="103">
        <v>3714000</v>
      </c>
      <c r="G801" s="104">
        <f t="shared" si="25"/>
        <v>30000</v>
      </c>
    </row>
    <row r="802" spans="3:7" x14ac:dyDescent="0.4">
      <c r="C802" s="90">
        <v>30044</v>
      </c>
      <c r="D802" s="103">
        <v>578000</v>
      </c>
      <c r="E802" s="104">
        <f t="shared" si="24"/>
        <v>4000</v>
      </c>
      <c r="F802" s="103">
        <v>3720000</v>
      </c>
      <c r="G802" s="104">
        <f t="shared" si="25"/>
        <v>6000</v>
      </c>
    </row>
    <row r="803" spans="3:7" x14ac:dyDescent="0.4">
      <c r="C803" s="90">
        <v>30051</v>
      </c>
      <c r="D803" s="103">
        <v>585000</v>
      </c>
      <c r="E803" s="104">
        <f t="shared" si="24"/>
        <v>7000</v>
      </c>
      <c r="F803" s="103">
        <v>3841000</v>
      </c>
      <c r="G803" s="104">
        <f t="shared" si="25"/>
        <v>121000</v>
      </c>
    </row>
    <row r="804" spans="3:7" x14ac:dyDescent="0.4">
      <c r="C804" s="90">
        <v>30058</v>
      </c>
      <c r="D804" s="103">
        <v>597000</v>
      </c>
      <c r="E804" s="104">
        <f t="shared" si="24"/>
        <v>12000</v>
      </c>
      <c r="F804" s="103">
        <v>3967000</v>
      </c>
      <c r="G804" s="104">
        <f t="shared" si="25"/>
        <v>126000</v>
      </c>
    </row>
    <row r="805" spans="3:7" x14ac:dyDescent="0.4">
      <c r="C805" s="90">
        <v>30065</v>
      </c>
      <c r="D805" s="103">
        <v>588000</v>
      </c>
      <c r="E805" s="104">
        <f t="shared" si="24"/>
        <v>-9000</v>
      </c>
      <c r="F805" s="103">
        <v>3930000</v>
      </c>
      <c r="G805" s="104">
        <f t="shared" si="25"/>
        <v>-37000</v>
      </c>
    </row>
    <row r="806" spans="3:7" x14ac:dyDescent="0.4">
      <c r="C806" s="90">
        <v>30072</v>
      </c>
      <c r="D806" s="103">
        <v>576000</v>
      </c>
      <c r="E806" s="104">
        <f t="shared" si="24"/>
        <v>-12000</v>
      </c>
      <c r="F806" s="103">
        <v>3960000</v>
      </c>
      <c r="G806" s="104">
        <f t="shared" si="25"/>
        <v>30000</v>
      </c>
    </row>
    <row r="807" spans="3:7" x14ac:dyDescent="0.4">
      <c r="C807" s="90">
        <v>30079</v>
      </c>
      <c r="D807" s="103">
        <v>584000</v>
      </c>
      <c r="E807" s="104">
        <f t="shared" si="24"/>
        <v>8000</v>
      </c>
      <c r="F807" s="103">
        <v>3972000</v>
      </c>
      <c r="G807" s="104">
        <f t="shared" si="25"/>
        <v>12000</v>
      </c>
    </row>
    <row r="808" spans="3:7" x14ac:dyDescent="0.4">
      <c r="C808" s="90">
        <v>30086</v>
      </c>
      <c r="D808" s="103">
        <v>585000</v>
      </c>
      <c r="E808" s="104">
        <f t="shared" si="24"/>
        <v>1000</v>
      </c>
      <c r="F808" s="103">
        <v>3968000</v>
      </c>
      <c r="G808" s="104">
        <f t="shared" si="25"/>
        <v>-4000</v>
      </c>
    </row>
    <row r="809" spans="3:7" x14ac:dyDescent="0.4">
      <c r="C809" s="90">
        <v>30093</v>
      </c>
      <c r="D809" s="103">
        <v>586000</v>
      </c>
      <c r="E809" s="104">
        <f t="shared" si="24"/>
        <v>1000</v>
      </c>
      <c r="F809" s="103">
        <v>4103000</v>
      </c>
      <c r="G809" s="104">
        <f t="shared" si="25"/>
        <v>135000</v>
      </c>
    </row>
    <row r="810" spans="3:7" x14ac:dyDescent="0.4">
      <c r="C810" s="90">
        <v>30100</v>
      </c>
      <c r="D810" s="103">
        <v>588000</v>
      </c>
      <c r="E810" s="104">
        <f t="shared" si="24"/>
        <v>2000</v>
      </c>
      <c r="F810" s="103">
        <v>3956000</v>
      </c>
      <c r="G810" s="104">
        <f t="shared" si="25"/>
        <v>-147000</v>
      </c>
    </row>
    <row r="811" spans="3:7" x14ac:dyDescent="0.4">
      <c r="C811" s="90">
        <v>30107</v>
      </c>
      <c r="D811" s="103">
        <v>611000</v>
      </c>
      <c r="E811" s="104">
        <f t="shared" si="24"/>
        <v>23000</v>
      </c>
      <c r="F811" s="103">
        <v>4094000</v>
      </c>
      <c r="G811" s="104">
        <f t="shared" si="25"/>
        <v>138000</v>
      </c>
    </row>
    <row r="812" spans="3:7" x14ac:dyDescent="0.4">
      <c r="C812" s="90">
        <v>30114</v>
      </c>
      <c r="D812" s="103">
        <v>614000</v>
      </c>
      <c r="E812" s="104">
        <f t="shared" si="24"/>
        <v>3000</v>
      </c>
      <c r="F812" s="103">
        <v>4121000</v>
      </c>
      <c r="G812" s="104">
        <f t="shared" si="25"/>
        <v>27000</v>
      </c>
    </row>
    <row r="813" spans="3:7" x14ac:dyDescent="0.4">
      <c r="C813" s="90">
        <v>30121</v>
      </c>
      <c r="D813" s="103">
        <v>591000</v>
      </c>
      <c r="E813" s="104">
        <f t="shared" si="24"/>
        <v>-23000</v>
      </c>
      <c r="F813" s="103">
        <v>4105000</v>
      </c>
      <c r="G813" s="104">
        <f t="shared" si="25"/>
        <v>-16000</v>
      </c>
    </row>
    <row r="814" spans="3:7" x14ac:dyDescent="0.4">
      <c r="C814" s="90">
        <v>30128</v>
      </c>
      <c r="D814" s="103">
        <v>582000</v>
      </c>
      <c r="E814" s="104">
        <f t="shared" si="24"/>
        <v>-9000</v>
      </c>
      <c r="F814" s="103">
        <v>4057000</v>
      </c>
      <c r="G814" s="104">
        <f t="shared" si="25"/>
        <v>-48000</v>
      </c>
    </row>
    <row r="815" spans="3:7" x14ac:dyDescent="0.4">
      <c r="C815" s="90">
        <v>30135</v>
      </c>
      <c r="D815" s="103">
        <v>600000</v>
      </c>
      <c r="E815" s="104">
        <f t="shared" si="24"/>
        <v>18000</v>
      </c>
      <c r="F815" s="103">
        <v>4139000</v>
      </c>
      <c r="G815" s="104">
        <f t="shared" si="25"/>
        <v>82000</v>
      </c>
    </row>
    <row r="816" spans="3:7" x14ac:dyDescent="0.4">
      <c r="C816" s="90">
        <v>30142</v>
      </c>
      <c r="D816" s="103">
        <v>572000</v>
      </c>
      <c r="E816" s="104">
        <f t="shared" si="24"/>
        <v>-28000</v>
      </c>
      <c r="F816" s="103">
        <v>4025000</v>
      </c>
      <c r="G816" s="104">
        <f t="shared" si="25"/>
        <v>-114000</v>
      </c>
    </row>
    <row r="817" spans="3:7" x14ac:dyDescent="0.4">
      <c r="C817" s="90">
        <v>30149</v>
      </c>
      <c r="D817" s="103">
        <v>567000</v>
      </c>
      <c r="E817" s="104">
        <f t="shared" si="24"/>
        <v>-5000</v>
      </c>
      <c r="F817" s="103">
        <v>4148000</v>
      </c>
      <c r="G817" s="104">
        <f t="shared" si="25"/>
        <v>123000</v>
      </c>
    </row>
    <row r="818" spans="3:7" x14ac:dyDescent="0.4">
      <c r="C818" s="90">
        <v>30156</v>
      </c>
      <c r="D818" s="103">
        <v>536000</v>
      </c>
      <c r="E818" s="104">
        <f t="shared" si="24"/>
        <v>-31000</v>
      </c>
      <c r="F818" s="103">
        <v>4155000</v>
      </c>
      <c r="G818" s="104">
        <f t="shared" si="25"/>
        <v>7000</v>
      </c>
    </row>
    <row r="819" spans="3:7" x14ac:dyDescent="0.4">
      <c r="C819" s="90">
        <v>30163</v>
      </c>
      <c r="D819" s="103">
        <v>605000</v>
      </c>
      <c r="E819" s="104">
        <f t="shared" si="24"/>
        <v>69000</v>
      </c>
      <c r="F819" s="103">
        <v>4040000</v>
      </c>
      <c r="G819" s="104">
        <f t="shared" si="25"/>
        <v>-115000</v>
      </c>
    </row>
    <row r="820" spans="3:7" x14ac:dyDescent="0.4">
      <c r="C820" s="90">
        <v>30170</v>
      </c>
      <c r="D820" s="103">
        <v>606000</v>
      </c>
      <c r="E820" s="104">
        <f t="shared" si="24"/>
        <v>1000</v>
      </c>
      <c r="F820" s="103">
        <v>4191000</v>
      </c>
      <c r="G820" s="104">
        <f t="shared" si="25"/>
        <v>151000</v>
      </c>
    </row>
    <row r="821" spans="3:7" x14ac:dyDescent="0.4">
      <c r="C821" s="90">
        <v>30177</v>
      </c>
      <c r="D821" s="103">
        <v>637000</v>
      </c>
      <c r="E821" s="104">
        <f t="shared" si="24"/>
        <v>31000</v>
      </c>
      <c r="F821" s="103">
        <v>4234000</v>
      </c>
      <c r="G821" s="104">
        <f t="shared" si="25"/>
        <v>43000</v>
      </c>
    </row>
    <row r="822" spans="3:7" x14ac:dyDescent="0.4">
      <c r="C822" s="90">
        <v>30184</v>
      </c>
      <c r="D822" s="103">
        <v>628000</v>
      </c>
      <c r="E822" s="104">
        <f t="shared" si="24"/>
        <v>-9000</v>
      </c>
      <c r="F822" s="103">
        <v>4300000</v>
      </c>
      <c r="G822" s="104">
        <f t="shared" si="25"/>
        <v>66000</v>
      </c>
    </row>
    <row r="823" spans="3:7" x14ac:dyDescent="0.4">
      <c r="C823" s="90">
        <v>30191</v>
      </c>
      <c r="D823" s="103">
        <v>647000</v>
      </c>
      <c r="E823" s="104">
        <f t="shared" si="24"/>
        <v>19000</v>
      </c>
      <c r="F823" s="103">
        <v>4316000</v>
      </c>
      <c r="G823" s="104">
        <f t="shared" si="25"/>
        <v>16000</v>
      </c>
    </row>
    <row r="824" spans="3:7" x14ac:dyDescent="0.4">
      <c r="C824" s="90">
        <v>30198</v>
      </c>
      <c r="D824" s="103">
        <v>651000</v>
      </c>
      <c r="E824" s="104">
        <f t="shared" si="24"/>
        <v>4000</v>
      </c>
      <c r="F824" s="103">
        <v>4356000</v>
      </c>
      <c r="G824" s="104">
        <f t="shared" si="25"/>
        <v>40000</v>
      </c>
    </row>
    <row r="825" spans="3:7" x14ac:dyDescent="0.4">
      <c r="C825" s="90">
        <v>30205</v>
      </c>
      <c r="D825" s="103">
        <v>641000</v>
      </c>
      <c r="E825" s="104">
        <f t="shared" si="24"/>
        <v>-10000</v>
      </c>
      <c r="F825" s="103">
        <v>4445000</v>
      </c>
      <c r="G825" s="104">
        <f t="shared" si="25"/>
        <v>89000</v>
      </c>
    </row>
    <row r="826" spans="3:7" x14ac:dyDescent="0.4">
      <c r="C826" s="90">
        <v>30212</v>
      </c>
      <c r="D826" s="103">
        <v>680000</v>
      </c>
      <c r="E826" s="104">
        <f t="shared" si="24"/>
        <v>39000</v>
      </c>
      <c r="F826" s="103">
        <v>4468000</v>
      </c>
      <c r="G826" s="104">
        <f t="shared" si="25"/>
        <v>23000</v>
      </c>
    </row>
    <row r="827" spans="3:7" x14ac:dyDescent="0.4">
      <c r="C827" s="90">
        <v>30219</v>
      </c>
      <c r="D827" s="103">
        <v>671000</v>
      </c>
      <c r="E827" s="104">
        <f t="shared" si="24"/>
        <v>-9000</v>
      </c>
      <c r="F827" s="103">
        <v>4542000</v>
      </c>
      <c r="G827" s="104">
        <f t="shared" si="25"/>
        <v>74000</v>
      </c>
    </row>
    <row r="828" spans="3:7" x14ac:dyDescent="0.4">
      <c r="C828" s="90">
        <v>30226</v>
      </c>
      <c r="D828" s="103">
        <v>695000</v>
      </c>
      <c r="E828" s="104">
        <f t="shared" si="24"/>
        <v>24000</v>
      </c>
      <c r="F828" s="103">
        <v>4629000</v>
      </c>
      <c r="G828" s="104">
        <f t="shared" si="25"/>
        <v>87000</v>
      </c>
    </row>
    <row r="829" spans="3:7" x14ac:dyDescent="0.4">
      <c r="C829" s="90">
        <v>30233</v>
      </c>
      <c r="D829" s="103">
        <v>651000</v>
      </c>
      <c r="E829" s="104">
        <f t="shared" si="24"/>
        <v>-44000</v>
      </c>
      <c r="F829" s="103">
        <v>4689000</v>
      </c>
      <c r="G829" s="104">
        <f t="shared" si="25"/>
        <v>60000</v>
      </c>
    </row>
    <row r="830" spans="3:7" x14ac:dyDescent="0.4">
      <c r="C830" s="90">
        <v>30240</v>
      </c>
      <c r="D830" s="103">
        <v>656000</v>
      </c>
      <c r="E830" s="104">
        <f t="shared" si="24"/>
        <v>5000</v>
      </c>
      <c r="F830" s="103">
        <v>4599000</v>
      </c>
      <c r="G830" s="104">
        <f t="shared" si="25"/>
        <v>-90000</v>
      </c>
    </row>
    <row r="831" spans="3:7" x14ac:dyDescent="0.4">
      <c r="C831" s="90">
        <v>30247</v>
      </c>
      <c r="D831" s="103">
        <v>623000</v>
      </c>
      <c r="E831" s="104">
        <f t="shared" si="24"/>
        <v>-33000</v>
      </c>
      <c r="F831" s="103">
        <v>4686000</v>
      </c>
      <c r="G831" s="104">
        <f t="shared" si="25"/>
        <v>87000</v>
      </c>
    </row>
    <row r="832" spans="3:7" x14ac:dyDescent="0.4">
      <c r="C832" s="90">
        <v>30254</v>
      </c>
      <c r="D832" s="103">
        <v>637000</v>
      </c>
      <c r="E832" s="104">
        <f t="shared" si="24"/>
        <v>14000</v>
      </c>
      <c r="F832" s="103">
        <v>4595000</v>
      </c>
      <c r="G832" s="104">
        <f t="shared" si="25"/>
        <v>-91000</v>
      </c>
    </row>
    <row r="833" spans="3:7" x14ac:dyDescent="0.4">
      <c r="C833" s="90">
        <v>30261</v>
      </c>
      <c r="D833" s="103">
        <v>589000</v>
      </c>
      <c r="E833" s="104">
        <f t="shared" si="24"/>
        <v>-48000</v>
      </c>
      <c r="F833" s="103">
        <v>4713000</v>
      </c>
      <c r="G833" s="104">
        <f t="shared" si="25"/>
        <v>118000</v>
      </c>
    </row>
    <row r="834" spans="3:7" x14ac:dyDescent="0.4">
      <c r="C834" s="90">
        <v>30268</v>
      </c>
      <c r="D834" s="103">
        <v>599000</v>
      </c>
      <c r="E834" s="104">
        <f t="shared" si="24"/>
        <v>10000</v>
      </c>
      <c r="F834" s="103">
        <v>4554000</v>
      </c>
      <c r="G834" s="104">
        <f t="shared" si="25"/>
        <v>-159000</v>
      </c>
    </row>
    <row r="835" spans="3:7" x14ac:dyDescent="0.4">
      <c r="C835" s="90">
        <v>30275</v>
      </c>
      <c r="D835" s="103">
        <v>577000</v>
      </c>
      <c r="E835" s="104">
        <f t="shared" si="24"/>
        <v>-22000</v>
      </c>
      <c r="F835" s="103">
        <v>4695000</v>
      </c>
      <c r="G835" s="104">
        <f t="shared" si="25"/>
        <v>141000</v>
      </c>
    </row>
    <row r="836" spans="3:7" x14ac:dyDescent="0.4">
      <c r="C836" s="90">
        <v>30282</v>
      </c>
      <c r="D836" s="103">
        <v>612000</v>
      </c>
      <c r="E836" s="104">
        <f t="shared" si="24"/>
        <v>35000</v>
      </c>
      <c r="F836" s="103">
        <v>4442000</v>
      </c>
      <c r="G836" s="104">
        <f t="shared" si="25"/>
        <v>-253000</v>
      </c>
    </row>
    <row r="837" spans="3:7" x14ac:dyDescent="0.4">
      <c r="C837" s="90">
        <v>30289</v>
      </c>
      <c r="D837" s="103">
        <v>557000</v>
      </c>
      <c r="E837" s="104">
        <f t="shared" si="24"/>
        <v>-55000</v>
      </c>
      <c r="F837" s="103">
        <v>4509000</v>
      </c>
      <c r="G837" s="104">
        <f t="shared" si="25"/>
        <v>67000</v>
      </c>
    </row>
    <row r="838" spans="3:7" x14ac:dyDescent="0.4">
      <c r="C838" s="90">
        <v>30296</v>
      </c>
      <c r="D838" s="103">
        <v>533000</v>
      </c>
      <c r="E838" s="104">
        <f t="shared" si="24"/>
        <v>-24000</v>
      </c>
      <c r="F838" s="103">
        <v>4339000</v>
      </c>
      <c r="G838" s="104">
        <f t="shared" si="25"/>
        <v>-170000</v>
      </c>
    </row>
    <row r="839" spans="3:7" x14ac:dyDescent="0.4">
      <c r="C839" s="90">
        <v>30303</v>
      </c>
      <c r="D839" s="103">
        <v>516000</v>
      </c>
      <c r="E839" s="104">
        <f t="shared" si="24"/>
        <v>-17000</v>
      </c>
      <c r="F839" s="103">
        <v>4371000</v>
      </c>
      <c r="G839" s="104">
        <f t="shared" si="25"/>
        <v>32000</v>
      </c>
    </row>
    <row r="840" spans="3:7" x14ac:dyDescent="0.4">
      <c r="C840" s="90">
        <v>30310</v>
      </c>
      <c r="D840" s="103">
        <v>489000</v>
      </c>
      <c r="E840" s="104">
        <f t="shared" si="24"/>
        <v>-27000</v>
      </c>
      <c r="F840" s="103">
        <v>4381000</v>
      </c>
      <c r="G840" s="104">
        <f t="shared" si="25"/>
        <v>10000</v>
      </c>
    </row>
    <row r="841" spans="3:7" x14ac:dyDescent="0.4">
      <c r="C841" s="90">
        <v>30317</v>
      </c>
      <c r="D841" s="103">
        <v>534000</v>
      </c>
      <c r="E841" s="104">
        <f t="shared" si="24"/>
        <v>45000</v>
      </c>
      <c r="F841" s="103">
        <v>4010000</v>
      </c>
      <c r="G841" s="104">
        <f t="shared" si="25"/>
        <v>-371000</v>
      </c>
    </row>
    <row r="842" spans="3:7" x14ac:dyDescent="0.4">
      <c r="C842" s="90">
        <v>30324</v>
      </c>
      <c r="D842" s="103">
        <v>510000</v>
      </c>
      <c r="E842" s="104">
        <f t="shared" ref="E842:E905" si="26">D842-D841</f>
        <v>-24000</v>
      </c>
      <c r="F842" s="103">
        <v>3885000</v>
      </c>
      <c r="G842" s="104">
        <f t="shared" ref="G842:G905" si="27">F842-F841</f>
        <v>-125000</v>
      </c>
    </row>
    <row r="843" spans="3:7" x14ac:dyDescent="0.4">
      <c r="C843" s="90">
        <v>30331</v>
      </c>
      <c r="D843" s="103">
        <v>479000</v>
      </c>
      <c r="E843" s="104">
        <f t="shared" si="26"/>
        <v>-31000</v>
      </c>
      <c r="F843" s="103">
        <v>3950000</v>
      </c>
      <c r="G843" s="104">
        <f t="shared" si="27"/>
        <v>65000</v>
      </c>
    </row>
    <row r="844" spans="3:7" x14ac:dyDescent="0.4">
      <c r="C844" s="90">
        <v>30338</v>
      </c>
      <c r="D844" s="103">
        <v>479000</v>
      </c>
      <c r="E844" s="104">
        <f t="shared" si="26"/>
        <v>0</v>
      </c>
      <c r="F844" s="103">
        <v>3860000</v>
      </c>
      <c r="G844" s="104">
        <f t="shared" si="27"/>
        <v>-90000</v>
      </c>
    </row>
    <row r="845" spans="3:7" x14ac:dyDescent="0.4">
      <c r="C845" s="90">
        <v>30345</v>
      </c>
      <c r="D845" s="103">
        <v>503000</v>
      </c>
      <c r="E845" s="104">
        <f t="shared" si="26"/>
        <v>24000</v>
      </c>
      <c r="F845" s="103">
        <v>3890000</v>
      </c>
      <c r="G845" s="104">
        <f t="shared" si="27"/>
        <v>30000</v>
      </c>
    </row>
    <row r="846" spans="3:7" x14ac:dyDescent="0.4">
      <c r="C846" s="90">
        <v>30352</v>
      </c>
      <c r="D846" s="103">
        <v>501000</v>
      </c>
      <c r="E846" s="104">
        <f t="shared" si="26"/>
        <v>-2000</v>
      </c>
      <c r="F846" s="103">
        <v>3877000</v>
      </c>
      <c r="G846" s="104">
        <f t="shared" si="27"/>
        <v>-13000</v>
      </c>
    </row>
    <row r="847" spans="3:7" x14ac:dyDescent="0.4">
      <c r="C847" s="90">
        <v>30359</v>
      </c>
      <c r="D847" s="103">
        <v>486000</v>
      </c>
      <c r="E847" s="104">
        <f t="shared" si="26"/>
        <v>-15000</v>
      </c>
      <c r="F847" s="103">
        <v>3865000</v>
      </c>
      <c r="G847" s="104">
        <f t="shared" si="27"/>
        <v>-12000</v>
      </c>
    </row>
    <row r="848" spans="3:7" x14ac:dyDescent="0.4">
      <c r="C848" s="90">
        <v>30366</v>
      </c>
      <c r="D848" s="103">
        <v>487000</v>
      </c>
      <c r="E848" s="104">
        <f t="shared" si="26"/>
        <v>1000</v>
      </c>
      <c r="F848" s="103">
        <v>3819000</v>
      </c>
      <c r="G848" s="104">
        <f t="shared" si="27"/>
        <v>-46000</v>
      </c>
    </row>
    <row r="849" spans="3:7" x14ac:dyDescent="0.4">
      <c r="C849" s="90">
        <v>30373</v>
      </c>
      <c r="D849" s="103">
        <v>481000</v>
      </c>
      <c r="E849" s="104">
        <f t="shared" si="26"/>
        <v>-6000</v>
      </c>
      <c r="F849" s="103">
        <v>3876000</v>
      </c>
      <c r="G849" s="104">
        <f t="shared" si="27"/>
        <v>57000</v>
      </c>
    </row>
    <row r="850" spans="3:7" x14ac:dyDescent="0.4">
      <c r="C850" s="90">
        <v>30380</v>
      </c>
      <c r="D850" s="103">
        <v>495000</v>
      </c>
      <c r="E850" s="104">
        <f t="shared" si="26"/>
        <v>14000</v>
      </c>
      <c r="F850" s="103">
        <v>3797000</v>
      </c>
      <c r="G850" s="104">
        <f t="shared" si="27"/>
        <v>-79000</v>
      </c>
    </row>
    <row r="851" spans="3:7" x14ac:dyDescent="0.4">
      <c r="C851" s="90">
        <v>30387</v>
      </c>
      <c r="D851" s="103">
        <v>475000</v>
      </c>
      <c r="E851" s="104">
        <f t="shared" si="26"/>
        <v>-20000</v>
      </c>
      <c r="F851" s="103">
        <v>3787000</v>
      </c>
      <c r="G851" s="104">
        <f t="shared" si="27"/>
        <v>-10000</v>
      </c>
    </row>
    <row r="852" spans="3:7" x14ac:dyDescent="0.4">
      <c r="C852" s="90">
        <v>30394</v>
      </c>
      <c r="D852" s="103">
        <v>470000</v>
      </c>
      <c r="E852" s="104">
        <f t="shared" si="26"/>
        <v>-5000</v>
      </c>
      <c r="F852" s="103">
        <v>3752000</v>
      </c>
      <c r="G852" s="104">
        <f t="shared" si="27"/>
        <v>-35000</v>
      </c>
    </row>
    <row r="853" spans="3:7" x14ac:dyDescent="0.4">
      <c r="C853" s="90">
        <v>30401</v>
      </c>
      <c r="D853" s="103">
        <v>481000</v>
      </c>
      <c r="E853" s="104">
        <f t="shared" si="26"/>
        <v>11000</v>
      </c>
      <c r="F853" s="103">
        <v>3734000</v>
      </c>
      <c r="G853" s="104">
        <f t="shared" si="27"/>
        <v>-18000</v>
      </c>
    </row>
    <row r="854" spans="3:7" x14ac:dyDescent="0.4">
      <c r="C854" s="90">
        <v>30408</v>
      </c>
      <c r="D854" s="103">
        <v>491000</v>
      </c>
      <c r="E854" s="104">
        <f t="shared" si="26"/>
        <v>10000</v>
      </c>
      <c r="F854" s="103">
        <v>3759000</v>
      </c>
      <c r="G854" s="104">
        <f t="shared" si="27"/>
        <v>25000</v>
      </c>
    </row>
    <row r="855" spans="3:7" x14ac:dyDescent="0.4">
      <c r="C855" s="90">
        <v>30415</v>
      </c>
      <c r="D855" s="103">
        <v>496000</v>
      </c>
      <c r="E855" s="104">
        <f t="shared" si="26"/>
        <v>5000</v>
      </c>
      <c r="F855" s="103">
        <v>3814000</v>
      </c>
      <c r="G855" s="104">
        <f t="shared" si="27"/>
        <v>55000</v>
      </c>
    </row>
    <row r="856" spans="3:7" x14ac:dyDescent="0.4">
      <c r="C856" s="90">
        <v>30422</v>
      </c>
      <c r="D856" s="103">
        <v>515000</v>
      </c>
      <c r="E856" s="104">
        <f t="shared" si="26"/>
        <v>19000</v>
      </c>
      <c r="F856" s="103">
        <v>3744000</v>
      </c>
      <c r="G856" s="104">
        <f t="shared" si="27"/>
        <v>-70000</v>
      </c>
    </row>
    <row r="857" spans="3:7" x14ac:dyDescent="0.4">
      <c r="C857" s="90">
        <v>30429</v>
      </c>
      <c r="D857" s="103">
        <v>488000</v>
      </c>
      <c r="E857" s="104">
        <f t="shared" si="26"/>
        <v>-27000</v>
      </c>
      <c r="F857" s="103">
        <v>3762000</v>
      </c>
      <c r="G857" s="104">
        <f t="shared" si="27"/>
        <v>18000</v>
      </c>
    </row>
    <row r="858" spans="3:7" x14ac:dyDescent="0.4">
      <c r="C858" s="90">
        <v>30436</v>
      </c>
      <c r="D858" s="103">
        <v>490000</v>
      </c>
      <c r="E858" s="104">
        <f t="shared" si="26"/>
        <v>2000</v>
      </c>
      <c r="F858" s="103">
        <v>3722000</v>
      </c>
      <c r="G858" s="104">
        <f t="shared" si="27"/>
        <v>-40000</v>
      </c>
    </row>
    <row r="859" spans="3:7" x14ac:dyDescent="0.4">
      <c r="C859" s="90">
        <v>30443</v>
      </c>
      <c r="D859" s="103">
        <v>494000</v>
      </c>
      <c r="E859" s="104">
        <f t="shared" si="26"/>
        <v>4000</v>
      </c>
      <c r="F859" s="103">
        <v>3714000</v>
      </c>
      <c r="G859" s="104">
        <f t="shared" si="27"/>
        <v>-8000</v>
      </c>
    </row>
    <row r="860" spans="3:7" x14ac:dyDescent="0.4">
      <c r="C860" s="90">
        <v>30450</v>
      </c>
      <c r="D860" s="103">
        <v>464000</v>
      </c>
      <c r="E860" s="104">
        <f t="shared" si="26"/>
        <v>-30000</v>
      </c>
      <c r="F860" s="103">
        <v>3625000</v>
      </c>
      <c r="G860" s="104">
        <f t="shared" si="27"/>
        <v>-89000</v>
      </c>
    </row>
    <row r="861" spans="3:7" x14ac:dyDescent="0.4">
      <c r="C861" s="90">
        <v>30457</v>
      </c>
      <c r="D861" s="103">
        <v>460000</v>
      </c>
      <c r="E861" s="104">
        <f t="shared" si="26"/>
        <v>-4000</v>
      </c>
      <c r="F861" s="103">
        <v>3701000</v>
      </c>
      <c r="G861" s="104">
        <f t="shared" si="27"/>
        <v>76000</v>
      </c>
    </row>
    <row r="862" spans="3:7" x14ac:dyDescent="0.4">
      <c r="C862" s="90">
        <v>30464</v>
      </c>
      <c r="D862" s="103">
        <v>454000</v>
      </c>
      <c r="E862" s="104">
        <f t="shared" si="26"/>
        <v>-6000</v>
      </c>
      <c r="F862" s="103">
        <v>3457000</v>
      </c>
      <c r="G862" s="104">
        <f t="shared" si="27"/>
        <v>-244000</v>
      </c>
    </row>
    <row r="863" spans="3:7" x14ac:dyDescent="0.4">
      <c r="C863" s="90">
        <v>30471</v>
      </c>
      <c r="D863" s="103">
        <v>459000</v>
      </c>
      <c r="E863" s="104">
        <f t="shared" si="26"/>
        <v>5000</v>
      </c>
      <c r="F863" s="103">
        <v>3548000</v>
      </c>
      <c r="G863" s="104">
        <f t="shared" si="27"/>
        <v>91000</v>
      </c>
    </row>
    <row r="864" spans="3:7" x14ac:dyDescent="0.4">
      <c r="C864" s="90">
        <v>30478</v>
      </c>
      <c r="D864" s="103">
        <v>442000</v>
      </c>
      <c r="E864" s="104">
        <f t="shared" si="26"/>
        <v>-17000</v>
      </c>
      <c r="F864" s="103">
        <v>3453000</v>
      </c>
      <c r="G864" s="104">
        <f t="shared" si="27"/>
        <v>-95000</v>
      </c>
    </row>
    <row r="865" spans="3:7" x14ac:dyDescent="0.4">
      <c r="C865" s="90">
        <v>30485</v>
      </c>
      <c r="D865" s="103">
        <v>434000</v>
      </c>
      <c r="E865" s="104">
        <f t="shared" si="26"/>
        <v>-8000</v>
      </c>
      <c r="F865" s="103">
        <v>3452000</v>
      </c>
      <c r="G865" s="104">
        <f t="shared" si="27"/>
        <v>-1000</v>
      </c>
    </row>
    <row r="866" spans="3:7" x14ac:dyDescent="0.4">
      <c r="C866" s="90">
        <v>30492</v>
      </c>
      <c r="D866" s="103">
        <v>442000</v>
      </c>
      <c r="E866" s="104">
        <f t="shared" si="26"/>
        <v>8000</v>
      </c>
      <c r="F866" s="103">
        <v>3369000</v>
      </c>
      <c r="G866" s="104">
        <f t="shared" si="27"/>
        <v>-83000</v>
      </c>
    </row>
    <row r="867" spans="3:7" x14ac:dyDescent="0.4">
      <c r="C867" s="90">
        <v>30499</v>
      </c>
      <c r="D867" s="103">
        <v>422000</v>
      </c>
      <c r="E867" s="104">
        <f t="shared" si="26"/>
        <v>-20000</v>
      </c>
      <c r="F867" s="103">
        <v>3239000</v>
      </c>
      <c r="G867" s="104">
        <f t="shared" si="27"/>
        <v>-130000</v>
      </c>
    </row>
    <row r="868" spans="3:7" x14ac:dyDescent="0.4">
      <c r="C868" s="90">
        <v>30506</v>
      </c>
      <c r="D868" s="103">
        <v>412000</v>
      </c>
      <c r="E868" s="104">
        <f t="shared" si="26"/>
        <v>-10000</v>
      </c>
      <c r="F868" s="103">
        <v>3226000</v>
      </c>
      <c r="G868" s="104">
        <f t="shared" si="27"/>
        <v>-13000</v>
      </c>
    </row>
    <row r="869" spans="3:7" x14ac:dyDescent="0.4">
      <c r="C869" s="90">
        <v>30513</v>
      </c>
      <c r="D869" s="103">
        <v>396000</v>
      </c>
      <c r="E869" s="104">
        <f t="shared" si="26"/>
        <v>-16000</v>
      </c>
      <c r="F869" s="103">
        <v>3216000</v>
      </c>
      <c r="G869" s="104">
        <f t="shared" si="27"/>
        <v>-10000</v>
      </c>
    </row>
    <row r="870" spans="3:7" x14ac:dyDescent="0.4">
      <c r="C870" s="90">
        <v>30520</v>
      </c>
      <c r="D870" s="103">
        <v>395000</v>
      </c>
      <c r="E870" s="104">
        <f t="shared" si="26"/>
        <v>-1000</v>
      </c>
      <c r="F870" s="103">
        <v>3155000</v>
      </c>
      <c r="G870" s="104">
        <f t="shared" si="27"/>
        <v>-61000</v>
      </c>
    </row>
    <row r="871" spans="3:7" x14ac:dyDescent="0.4">
      <c r="C871" s="90">
        <v>30527</v>
      </c>
      <c r="D871" s="103">
        <v>415000</v>
      </c>
      <c r="E871" s="104">
        <f t="shared" si="26"/>
        <v>20000</v>
      </c>
      <c r="F871" s="103">
        <v>3112000</v>
      </c>
      <c r="G871" s="104">
        <f t="shared" si="27"/>
        <v>-43000</v>
      </c>
    </row>
    <row r="872" spans="3:7" x14ac:dyDescent="0.4">
      <c r="C872" s="90">
        <v>30534</v>
      </c>
      <c r="D872" s="103">
        <v>415000</v>
      </c>
      <c r="E872" s="104">
        <f t="shared" si="26"/>
        <v>0</v>
      </c>
      <c r="F872" s="103">
        <v>3106000</v>
      </c>
      <c r="G872" s="104">
        <f t="shared" si="27"/>
        <v>-6000</v>
      </c>
    </row>
    <row r="873" spans="3:7" x14ac:dyDescent="0.4">
      <c r="C873" s="90">
        <v>30541</v>
      </c>
      <c r="D873" s="103">
        <v>457000</v>
      </c>
      <c r="E873" s="104">
        <f t="shared" si="26"/>
        <v>42000</v>
      </c>
      <c r="F873" s="103">
        <v>3107000</v>
      </c>
      <c r="G873" s="104">
        <f t="shared" si="27"/>
        <v>1000</v>
      </c>
    </row>
    <row r="874" spans="3:7" x14ac:dyDescent="0.4">
      <c r="C874" s="90">
        <v>30548</v>
      </c>
      <c r="D874" s="103">
        <v>445000</v>
      </c>
      <c r="E874" s="104">
        <f t="shared" si="26"/>
        <v>-12000</v>
      </c>
      <c r="F874" s="103">
        <v>3131000</v>
      </c>
      <c r="G874" s="104">
        <f t="shared" si="27"/>
        <v>24000</v>
      </c>
    </row>
    <row r="875" spans="3:7" x14ac:dyDescent="0.4">
      <c r="C875" s="90">
        <v>30555</v>
      </c>
      <c r="D875" s="103">
        <v>426000</v>
      </c>
      <c r="E875" s="104">
        <f t="shared" si="26"/>
        <v>-19000</v>
      </c>
      <c r="F875" s="103">
        <v>3079000</v>
      </c>
      <c r="G875" s="104">
        <f t="shared" si="27"/>
        <v>-52000</v>
      </c>
    </row>
    <row r="876" spans="3:7" x14ac:dyDescent="0.4">
      <c r="C876" s="90">
        <v>30562</v>
      </c>
      <c r="D876" s="103">
        <v>411000</v>
      </c>
      <c r="E876" s="104">
        <f t="shared" si="26"/>
        <v>-15000</v>
      </c>
      <c r="F876" s="103">
        <v>3055000</v>
      </c>
      <c r="G876" s="104">
        <f t="shared" si="27"/>
        <v>-24000</v>
      </c>
    </row>
    <row r="877" spans="3:7" x14ac:dyDescent="0.4">
      <c r="C877" s="90">
        <v>30569</v>
      </c>
      <c r="D877" s="103">
        <v>403000</v>
      </c>
      <c r="E877" s="104">
        <f t="shared" si="26"/>
        <v>-8000</v>
      </c>
      <c r="F877" s="103">
        <v>3007000</v>
      </c>
      <c r="G877" s="104">
        <f t="shared" si="27"/>
        <v>-48000</v>
      </c>
    </row>
    <row r="878" spans="3:7" x14ac:dyDescent="0.4">
      <c r="C878" s="90">
        <v>30576</v>
      </c>
      <c r="D878" s="103">
        <v>405000</v>
      </c>
      <c r="E878" s="104">
        <f t="shared" si="26"/>
        <v>2000</v>
      </c>
      <c r="F878" s="103">
        <v>2993000</v>
      </c>
      <c r="G878" s="104">
        <f t="shared" si="27"/>
        <v>-14000</v>
      </c>
    </row>
    <row r="879" spans="3:7" x14ac:dyDescent="0.4">
      <c r="C879" s="90">
        <v>30583</v>
      </c>
      <c r="D879" s="103">
        <v>416000</v>
      </c>
      <c r="E879" s="104">
        <f t="shared" si="26"/>
        <v>11000</v>
      </c>
      <c r="F879" s="103">
        <v>2973000</v>
      </c>
      <c r="G879" s="104">
        <f t="shared" si="27"/>
        <v>-20000</v>
      </c>
    </row>
    <row r="880" spans="3:7" x14ac:dyDescent="0.4">
      <c r="C880" s="90">
        <v>30590</v>
      </c>
      <c r="D880" s="103">
        <v>413000</v>
      </c>
      <c r="E880" s="104">
        <f t="shared" si="26"/>
        <v>-3000</v>
      </c>
      <c r="F880" s="103">
        <v>2926000</v>
      </c>
      <c r="G880" s="104">
        <f t="shared" si="27"/>
        <v>-47000</v>
      </c>
    </row>
    <row r="881" spans="3:7" x14ac:dyDescent="0.4">
      <c r="C881" s="90">
        <v>30597</v>
      </c>
      <c r="D881" s="103">
        <v>406000</v>
      </c>
      <c r="E881" s="104">
        <f t="shared" si="26"/>
        <v>-7000</v>
      </c>
      <c r="F881" s="103">
        <v>2929000</v>
      </c>
      <c r="G881" s="104">
        <f t="shared" si="27"/>
        <v>3000</v>
      </c>
    </row>
    <row r="882" spans="3:7" x14ac:dyDescent="0.4">
      <c r="C882" s="90">
        <v>30604</v>
      </c>
      <c r="D882" s="103">
        <v>394000</v>
      </c>
      <c r="E882" s="104">
        <f t="shared" si="26"/>
        <v>-12000</v>
      </c>
      <c r="F882" s="103">
        <v>2913000</v>
      </c>
      <c r="G882" s="104">
        <f t="shared" si="27"/>
        <v>-16000</v>
      </c>
    </row>
    <row r="883" spans="3:7" x14ac:dyDescent="0.4">
      <c r="C883" s="90">
        <v>30611</v>
      </c>
      <c r="D883" s="103">
        <v>394000</v>
      </c>
      <c r="E883" s="104">
        <f t="shared" si="26"/>
        <v>0</v>
      </c>
      <c r="F883" s="103">
        <v>2886000</v>
      </c>
      <c r="G883" s="104">
        <f t="shared" si="27"/>
        <v>-27000</v>
      </c>
    </row>
    <row r="884" spans="3:7" x14ac:dyDescent="0.4">
      <c r="C884" s="90">
        <v>30618</v>
      </c>
      <c r="D884" s="103">
        <v>404000</v>
      </c>
      <c r="E884" s="104">
        <f t="shared" si="26"/>
        <v>10000</v>
      </c>
      <c r="F884" s="103">
        <v>2860000</v>
      </c>
      <c r="G884" s="104">
        <f t="shared" si="27"/>
        <v>-26000</v>
      </c>
    </row>
    <row r="885" spans="3:7" x14ac:dyDescent="0.4">
      <c r="C885" s="90">
        <v>30625</v>
      </c>
      <c r="D885" s="103">
        <v>395000</v>
      </c>
      <c r="E885" s="104">
        <f t="shared" si="26"/>
        <v>-9000</v>
      </c>
      <c r="F885" s="103">
        <v>2750000</v>
      </c>
      <c r="G885" s="104">
        <f t="shared" si="27"/>
        <v>-110000</v>
      </c>
    </row>
    <row r="886" spans="3:7" x14ac:dyDescent="0.4">
      <c r="C886" s="90">
        <v>30632</v>
      </c>
      <c r="D886" s="103">
        <v>390000</v>
      </c>
      <c r="E886" s="104">
        <f t="shared" si="26"/>
        <v>-5000</v>
      </c>
      <c r="F886" s="103">
        <v>2789000</v>
      </c>
      <c r="G886" s="104">
        <f t="shared" si="27"/>
        <v>39000</v>
      </c>
    </row>
    <row r="887" spans="3:7" x14ac:dyDescent="0.4">
      <c r="C887" s="90">
        <v>30639</v>
      </c>
      <c r="D887" s="103">
        <v>387000</v>
      </c>
      <c r="E887" s="104">
        <f t="shared" si="26"/>
        <v>-3000</v>
      </c>
      <c r="F887" s="103">
        <v>2879000</v>
      </c>
      <c r="G887" s="104">
        <f t="shared" si="27"/>
        <v>90000</v>
      </c>
    </row>
    <row r="888" spans="3:7" x14ac:dyDescent="0.4">
      <c r="C888" s="90">
        <v>30646</v>
      </c>
      <c r="D888" s="103">
        <v>398000</v>
      </c>
      <c r="E888" s="104">
        <f t="shared" si="26"/>
        <v>11000</v>
      </c>
      <c r="F888" s="103">
        <v>2733000</v>
      </c>
      <c r="G888" s="104">
        <f t="shared" si="27"/>
        <v>-146000</v>
      </c>
    </row>
    <row r="889" spans="3:7" x14ac:dyDescent="0.4">
      <c r="C889" s="90">
        <v>30653</v>
      </c>
      <c r="D889" s="103">
        <v>365000</v>
      </c>
      <c r="E889" s="104">
        <f t="shared" si="26"/>
        <v>-33000</v>
      </c>
      <c r="F889" s="103">
        <v>2737000</v>
      </c>
      <c r="G889" s="104">
        <f t="shared" si="27"/>
        <v>4000</v>
      </c>
    </row>
    <row r="890" spans="3:7" x14ac:dyDescent="0.4">
      <c r="C890" s="90">
        <v>30660</v>
      </c>
      <c r="D890" s="103">
        <v>368000</v>
      </c>
      <c r="E890" s="104">
        <f t="shared" si="26"/>
        <v>3000</v>
      </c>
      <c r="F890" s="103">
        <v>2666000</v>
      </c>
      <c r="G890" s="104">
        <f t="shared" si="27"/>
        <v>-71000</v>
      </c>
    </row>
    <row r="891" spans="3:7" x14ac:dyDescent="0.4">
      <c r="C891" s="90">
        <v>30667</v>
      </c>
      <c r="D891" s="103">
        <v>362000</v>
      </c>
      <c r="E891" s="104">
        <f t="shared" si="26"/>
        <v>-6000</v>
      </c>
      <c r="F891" s="103">
        <v>2796000</v>
      </c>
      <c r="G891" s="104">
        <f t="shared" si="27"/>
        <v>130000</v>
      </c>
    </row>
    <row r="892" spans="3:7" x14ac:dyDescent="0.4">
      <c r="C892" s="90">
        <v>30674</v>
      </c>
      <c r="D892" s="103">
        <v>377000</v>
      </c>
      <c r="E892" s="104">
        <f t="shared" si="26"/>
        <v>15000</v>
      </c>
      <c r="F892" s="103">
        <v>2718000</v>
      </c>
      <c r="G892" s="104">
        <f t="shared" si="27"/>
        <v>-78000</v>
      </c>
    </row>
    <row r="893" spans="3:7" x14ac:dyDescent="0.4">
      <c r="C893" s="90">
        <v>30681</v>
      </c>
      <c r="D893" s="103">
        <v>372000</v>
      </c>
      <c r="E893" s="104">
        <f t="shared" si="26"/>
        <v>-5000</v>
      </c>
      <c r="F893" s="103">
        <v>2644000</v>
      </c>
      <c r="G893" s="104">
        <f t="shared" si="27"/>
        <v>-74000</v>
      </c>
    </row>
    <row r="894" spans="3:7" x14ac:dyDescent="0.4">
      <c r="C894" s="90">
        <v>30688</v>
      </c>
      <c r="D894" s="103">
        <v>356000</v>
      </c>
      <c r="E894" s="104">
        <f t="shared" si="26"/>
        <v>-16000</v>
      </c>
      <c r="F894" s="103">
        <v>2588000</v>
      </c>
      <c r="G894" s="104">
        <f t="shared" si="27"/>
        <v>-56000</v>
      </c>
    </row>
    <row r="895" spans="3:7" x14ac:dyDescent="0.4">
      <c r="C895" s="90">
        <v>30695</v>
      </c>
      <c r="D895" s="103">
        <v>351000</v>
      </c>
      <c r="E895" s="104">
        <f t="shared" si="26"/>
        <v>-5000</v>
      </c>
      <c r="F895" s="103">
        <v>2522000</v>
      </c>
      <c r="G895" s="104">
        <f t="shared" si="27"/>
        <v>-66000</v>
      </c>
    </row>
    <row r="896" spans="3:7" x14ac:dyDescent="0.4">
      <c r="C896" s="90">
        <v>30702</v>
      </c>
      <c r="D896" s="103">
        <v>333000</v>
      </c>
      <c r="E896" s="104">
        <f t="shared" si="26"/>
        <v>-18000</v>
      </c>
      <c r="F896" s="103">
        <v>2531000</v>
      </c>
      <c r="G896" s="104">
        <f t="shared" si="27"/>
        <v>9000</v>
      </c>
    </row>
    <row r="897" spans="3:7" x14ac:dyDescent="0.4">
      <c r="C897" s="90">
        <v>30709</v>
      </c>
      <c r="D897" s="103">
        <v>364000</v>
      </c>
      <c r="E897" s="104">
        <f t="shared" si="26"/>
        <v>31000</v>
      </c>
      <c r="F897" s="103">
        <v>2556000</v>
      </c>
      <c r="G897" s="104">
        <f t="shared" si="27"/>
        <v>25000</v>
      </c>
    </row>
    <row r="898" spans="3:7" x14ac:dyDescent="0.4">
      <c r="C898" s="90">
        <v>30716</v>
      </c>
      <c r="D898" s="103">
        <v>342000</v>
      </c>
      <c r="E898" s="104">
        <f t="shared" si="26"/>
        <v>-22000</v>
      </c>
      <c r="F898" s="103">
        <v>2531000</v>
      </c>
      <c r="G898" s="104">
        <f t="shared" si="27"/>
        <v>-25000</v>
      </c>
    </row>
    <row r="899" spans="3:7" x14ac:dyDescent="0.4">
      <c r="C899" s="90">
        <v>30723</v>
      </c>
      <c r="D899" s="103">
        <v>338000</v>
      </c>
      <c r="E899" s="104">
        <f t="shared" si="26"/>
        <v>-4000</v>
      </c>
      <c r="F899" s="103">
        <v>2453000</v>
      </c>
      <c r="G899" s="104">
        <f t="shared" si="27"/>
        <v>-78000</v>
      </c>
    </row>
    <row r="900" spans="3:7" x14ac:dyDescent="0.4">
      <c r="C900" s="90">
        <v>30730</v>
      </c>
      <c r="D900" s="103">
        <v>334000</v>
      </c>
      <c r="E900" s="104">
        <f t="shared" si="26"/>
        <v>-4000</v>
      </c>
      <c r="F900" s="103">
        <v>2425000</v>
      </c>
      <c r="G900" s="104">
        <f t="shared" si="27"/>
        <v>-28000</v>
      </c>
    </row>
    <row r="901" spans="3:7" x14ac:dyDescent="0.4">
      <c r="C901" s="90">
        <v>30737</v>
      </c>
      <c r="D901" s="103">
        <v>343000</v>
      </c>
      <c r="E901" s="104">
        <f t="shared" si="26"/>
        <v>9000</v>
      </c>
      <c r="F901" s="103">
        <v>2469000</v>
      </c>
      <c r="G901" s="104">
        <f t="shared" si="27"/>
        <v>44000</v>
      </c>
    </row>
    <row r="902" spans="3:7" x14ac:dyDescent="0.4">
      <c r="C902" s="90">
        <v>30744</v>
      </c>
      <c r="D902" s="103">
        <v>347000</v>
      </c>
      <c r="E902" s="104">
        <f t="shared" si="26"/>
        <v>4000</v>
      </c>
      <c r="F902" s="103">
        <v>2441000</v>
      </c>
      <c r="G902" s="104">
        <f t="shared" si="27"/>
        <v>-28000</v>
      </c>
    </row>
    <row r="903" spans="3:7" x14ac:dyDescent="0.4">
      <c r="C903" s="90">
        <v>30751</v>
      </c>
      <c r="D903" s="103">
        <v>346000</v>
      </c>
      <c r="E903" s="104">
        <f t="shared" si="26"/>
        <v>-1000</v>
      </c>
      <c r="F903" s="103">
        <v>2431000</v>
      </c>
      <c r="G903" s="104">
        <f t="shared" si="27"/>
        <v>-10000</v>
      </c>
    </row>
    <row r="904" spans="3:7" x14ac:dyDescent="0.4">
      <c r="C904" s="90">
        <v>30758</v>
      </c>
      <c r="D904" s="103">
        <v>349000</v>
      </c>
      <c r="E904" s="104">
        <f t="shared" si="26"/>
        <v>3000</v>
      </c>
      <c r="F904" s="103">
        <v>2426000</v>
      </c>
      <c r="G904" s="104">
        <f t="shared" si="27"/>
        <v>-5000</v>
      </c>
    </row>
    <row r="905" spans="3:7" x14ac:dyDescent="0.4">
      <c r="C905" s="90">
        <v>30765</v>
      </c>
      <c r="D905" s="103">
        <v>346000</v>
      </c>
      <c r="E905" s="104">
        <f t="shared" si="26"/>
        <v>-3000</v>
      </c>
      <c r="F905" s="103">
        <v>2412000</v>
      </c>
      <c r="G905" s="104">
        <f t="shared" si="27"/>
        <v>-14000</v>
      </c>
    </row>
    <row r="906" spans="3:7" x14ac:dyDescent="0.4">
      <c r="C906" s="90">
        <v>30772</v>
      </c>
      <c r="D906" s="103">
        <v>341000</v>
      </c>
      <c r="E906" s="104">
        <f t="shared" ref="E906:E969" si="28">D906-D905</f>
        <v>-5000</v>
      </c>
      <c r="F906" s="103">
        <v>2412000</v>
      </c>
      <c r="G906" s="104">
        <f t="shared" ref="G906:G969" si="29">F906-F905</f>
        <v>0</v>
      </c>
    </row>
    <row r="907" spans="3:7" x14ac:dyDescent="0.4">
      <c r="C907" s="90">
        <v>30779</v>
      </c>
      <c r="D907" s="103">
        <v>381000</v>
      </c>
      <c r="E907" s="104">
        <f t="shared" si="28"/>
        <v>40000</v>
      </c>
      <c r="F907" s="103">
        <v>2425000</v>
      </c>
      <c r="G907" s="104">
        <f t="shared" si="29"/>
        <v>13000</v>
      </c>
    </row>
    <row r="908" spans="3:7" x14ac:dyDescent="0.4">
      <c r="C908" s="90">
        <v>30786</v>
      </c>
      <c r="D908" s="103">
        <v>357000</v>
      </c>
      <c r="E908" s="104">
        <f t="shared" si="28"/>
        <v>-24000</v>
      </c>
      <c r="F908" s="103">
        <v>2396000</v>
      </c>
      <c r="G908" s="104">
        <f t="shared" si="29"/>
        <v>-29000</v>
      </c>
    </row>
    <row r="909" spans="3:7" x14ac:dyDescent="0.4">
      <c r="C909" s="90">
        <v>30793</v>
      </c>
      <c r="D909" s="103">
        <v>364000</v>
      </c>
      <c r="E909" s="104">
        <f t="shared" si="28"/>
        <v>7000</v>
      </c>
      <c r="F909" s="103">
        <v>2433000</v>
      </c>
      <c r="G909" s="104">
        <f t="shared" si="29"/>
        <v>37000</v>
      </c>
    </row>
    <row r="910" spans="3:7" x14ac:dyDescent="0.4">
      <c r="C910" s="90">
        <v>30800</v>
      </c>
      <c r="D910" s="103">
        <v>375000</v>
      </c>
      <c r="E910" s="104">
        <f t="shared" si="28"/>
        <v>11000</v>
      </c>
      <c r="F910" s="103">
        <v>2435000</v>
      </c>
      <c r="G910" s="104">
        <f t="shared" si="29"/>
        <v>2000</v>
      </c>
    </row>
    <row r="911" spans="3:7" x14ac:dyDescent="0.4">
      <c r="C911" s="90">
        <v>30807</v>
      </c>
      <c r="D911" s="103">
        <v>365000</v>
      </c>
      <c r="E911" s="104">
        <f t="shared" si="28"/>
        <v>-10000</v>
      </c>
      <c r="F911" s="103">
        <v>2430000</v>
      </c>
      <c r="G911" s="104">
        <f t="shared" si="29"/>
        <v>-5000</v>
      </c>
    </row>
    <row r="912" spans="3:7" x14ac:dyDescent="0.4">
      <c r="C912" s="90">
        <v>30814</v>
      </c>
      <c r="D912" s="103">
        <v>368000</v>
      </c>
      <c r="E912" s="104">
        <f t="shared" si="28"/>
        <v>3000</v>
      </c>
      <c r="F912" s="103">
        <v>2386000</v>
      </c>
      <c r="G912" s="104">
        <f t="shared" si="29"/>
        <v>-44000</v>
      </c>
    </row>
    <row r="913" spans="3:7" x14ac:dyDescent="0.4">
      <c r="C913" s="90">
        <v>30821</v>
      </c>
      <c r="D913" s="103">
        <v>354000</v>
      </c>
      <c r="E913" s="104">
        <f t="shared" si="28"/>
        <v>-14000</v>
      </c>
      <c r="F913" s="103">
        <v>2401000</v>
      </c>
      <c r="G913" s="104">
        <f t="shared" si="29"/>
        <v>15000</v>
      </c>
    </row>
    <row r="914" spans="3:7" x14ac:dyDescent="0.4">
      <c r="C914" s="90">
        <v>30828</v>
      </c>
      <c r="D914" s="103">
        <v>354000</v>
      </c>
      <c r="E914" s="104">
        <f t="shared" si="28"/>
        <v>0</v>
      </c>
      <c r="F914" s="103">
        <v>2323000</v>
      </c>
      <c r="G914" s="104">
        <f t="shared" si="29"/>
        <v>-78000</v>
      </c>
    </row>
    <row r="915" spans="3:7" x14ac:dyDescent="0.4">
      <c r="C915" s="90">
        <v>30835</v>
      </c>
      <c r="D915" s="103">
        <v>355000</v>
      </c>
      <c r="E915" s="104">
        <f t="shared" si="28"/>
        <v>1000</v>
      </c>
      <c r="F915" s="103">
        <v>2379000</v>
      </c>
      <c r="G915" s="104">
        <f t="shared" si="29"/>
        <v>56000</v>
      </c>
    </row>
    <row r="916" spans="3:7" x14ac:dyDescent="0.4">
      <c r="C916" s="90">
        <v>30842</v>
      </c>
      <c r="D916" s="103">
        <v>369000</v>
      </c>
      <c r="E916" s="104">
        <f t="shared" si="28"/>
        <v>14000</v>
      </c>
      <c r="F916" s="103">
        <v>2391000</v>
      </c>
      <c r="G916" s="104">
        <f t="shared" si="29"/>
        <v>12000</v>
      </c>
    </row>
    <row r="917" spans="3:7" x14ac:dyDescent="0.4">
      <c r="C917" s="90">
        <v>30849</v>
      </c>
      <c r="D917" s="103">
        <v>361000</v>
      </c>
      <c r="E917" s="104">
        <f t="shared" si="28"/>
        <v>-8000</v>
      </c>
      <c r="F917" s="103">
        <v>2364000</v>
      </c>
      <c r="G917" s="104">
        <f t="shared" si="29"/>
        <v>-27000</v>
      </c>
    </row>
    <row r="918" spans="3:7" x14ac:dyDescent="0.4">
      <c r="C918" s="90">
        <v>30856</v>
      </c>
      <c r="D918" s="103">
        <v>362000</v>
      </c>
      <c r="E918" s="104">
        <f t="shared" si="28"/>
        <v>1000</v>
      </c>
      <c r="F918" s="103">
        <v>2339000</v>
      </c>
      <c r="G918" s="104">
        <f t="shared" si="29"/>
        <v>-25000</v>
      </c>
    </row>
    <row r="919" spans="3:7" x14ac:dyDescent="0.4">
      <c r="C919" s="90">
        <v>30863</v>
      </c>
      <c r="D919" s="103">
        <v>360000</v>
      </c>
      <c r="E919" s="104">
        <f t="shared" si="28"/>
        <v>-2000</v>
      </c>
      <c r="F919" s="103">
        <v>2329000</v>
      </c>
      <c r="G919" s="104">
        <f t="shared" si="29"/>
        <v>-10000</v>
      </c>
    </row>
    <row r="920" spans="3:7" x14ac:dyDescent="0.4">
      <c r="C920" s="90">
        <v>30870</v>
      </c>
      <c r="D920" s="103">
        <v>366000</v>
      </c>
      <c r="E920" s="104">
        <f t="shared" si="28"/>
        <v>6000</v>
      </c>
      <c r="F920" s="103">
        <v>2375000</v>
      </c>
      <c r="G920" s="104">
        <f t="shared" si="29"/>
        <v>46000</v>
      </c>
    </row>
    <row r="921" spans="3:7" x14ac:dyDescent="0.4">
      <c r="C921" s="90">
        <v>30877</v>
      </c>
      <c r="D921" s="103">
        <v>360000</v>
      </c>
      <c r="E921" s="104">
        <f t="shared" si="28"/>
        <v>-6000</v>
      </c>
      <c r="F921" s="103">
        <v>2371000</v>
      </c>
      <c r="G921" s="104">
        <f t="shared" si="29"/>
        <v>-4000</v>
      </c>
    </row>
    <row r="922" spans="3:7" x14ac:dyDescent="0.4">
      <c r="C922" s="90">
        <v>30884</v>
      </c>
      <c r="D922" s="103">
        <v>357000</v>
      </c>
      <c r="E922" s="104">
        <f t="shared" si="28"/>
        <v>-3000</v>
      </c>
      <c r="F922" s="103">
        <v>2337000</v>
      </c>
      <c r="G922" s="104">
        <f t="shared" si="29"/>
        <v>-34000</v>
      </c>
    </row>
    <row r="923" spans="3:7" x14ac:dyDescent="0.4">
      <c r="C923" s="90">
        <v>30891</v>
      </c>
      <c r="D923" s="103">
        <v>359000</v>
      </c>
      <c r="E923" s="104">
        <f t="shared" si="28"/>
        <v>2000</v>
      </c>
      <c r="F923" s="103">
        <v>2329000</v>
      </c>
      <c r="G923" s="104">
        <f t="shared" si="29"/>
        <v>-8000</v>
      </c>
    </row>
    <row r="924" spans="3:7" x14ac:dyDescent="0.4">
      <c r="C924" s="90">
        <v>30898</v>
      </c>
      <c r="D924" s="103">
        <v>382000</v>
      </c>
      <c r="E924" s="104">
        <f t="shared" si="28"/>
        <v>23000</v>
      </c>
      <c r="F924" s="103">
        <v>2332000</v>
      </c>
      <c r="G924" s="104">
        <f t="shared" si="29"/>
        <v>3000</v>
      </c>
    </row>
    <row r="925" spans="3:7" x14ac:dyDescent="0.4">
      <c r="C925" s="90">
        <v>30905</v>
      </c>
      <c r="D925" s="103">
        <v>380000</v>
      </c>
      <c r="E925" s="104">
        <f t="shared" si="28"/>
        <v>-2000</v>
      </c>
      <c r="F925" s="103">
        <v>2390000</v>
      </c>
      <c r="G925" s="104">
        <f t="shared" si="29"/>
        <v>58000</v>
      </c>
    </row>
    <row r="926" spans="3:7" x14ac:dyDescent="0.4">
      <c r="C926" s="90">
        <v>30912</v>
      </c>
      <c r="D926" s="103">
        <v>401000</v>
      </c>
      <c r="E926" s="104">
        <f t="shared" si="28"/>
        <v>21000</v>
      </c>
      <c r="F926" s="103">
        <v>2416000</v>
      </c>
      <c r="G926" s="104">
        <f t="shared" si="29"/>
        <v>26000</v>
      </c>
    </row>
    <row r="927" spans="3:7" x14ac:dyDescent="0.4">
      <c r="C927" s="90">
        <v>30919</v>
      </c>
      <c r="D927" s="103">
        <v>395000</v>
      </c>
      <c r="E927" s="104">
        <f t="shared" si="28"/>
        <v>-6000</v>
      </c>
      <c r="F927" s="103">
        <v>2405000</v>
      </c>
      <c r="G927" s="104">
        <f t="shared" si="29"/>
        <v>-11000</v>
      </c>
    </row>
    <row r="928" spans="3:7" x14ac:dyDescent="0.4">
      <c r="C928" s="90">
        <v>30926</v>
      </c>
      <c r="D928" s="103">
        <v>385000</v>
      </c>
      <c r="E928" s="104">
        <f t="shared" si="28"/>
        <v>-10000</v>
      </c>
      <c r="F928" s="103">
        <v>2410000</v>
      </c>
      <c r="G928" s="104">
        <f t="shared" si="29"/>
        <v>5000</v>
      </c>
    </row>
    <row r="929" spans="3:7" x14ac:dyDescent="0.4">
      <c r="C929" s="90">
        <v>30933</v>
      </c>
      <c r="D929" s="103">
        <v>402000</v>
      </c>
      <c r="E929" s="104">
        <f t="shared" si="28"/>
        <v>17000</v>
      </c>
      <c r="F929" s="103">
        <v>2435000</v>
      </c>
      <c r="G929" s="104">
        <f t="shared" si="29"/>
        <v>25000</v>
      </c>
    </row>
    <row r="930" spans="3:7" x14ac:dyDescent="0.4">
      <c r="C930" s="90">
        <v>30940</v>
      </c>
      <c r="D930" s="103">
        <v>393000</v>
      </c>
      <c r="E930" s="104">
        <f t="shared" si="28"/>
        <v>-9000</v>
      </c>
      <c r="F930" s="103">
        <v>2434000</v>
      </c>
      <c r="G930" s="104">
        <f t="shared" si="29"/>
        <v>-1000</v>
      </c>
    </row>
    <row r="931" spans="3:7" x14ac:dyDescent="0.4">
      <c r="C931" s="90">
        <v>30947</v>
      </c>
      <c r="D931" s="103">
        <v>395000</v>
      </c>
      <c r="E931" s="104">
        <f t="shared" si="28"/>
        <v>2000</v>
      </c>
      <c r="F931" s="103">
        <v>2421000</v>
      </c>
      <c r="G931" s="104">
        <f t="shared" si="29"/>
        <v>-13000</v>
      </c>
    </row>
    <row r="932" spans="3:7" x14ac:dyDescent="0.4">
      <c r="C932" s="90">
        <v>30954</v>
      </c>
      <c r="D932" s="103">
        <v>402000</v>
      </c>
      <c r="E932" s="104">
        <f t="shared" si="28"/>
        <v>7000</v>
      </c>
      <c r="F932" s="103">
        <v>2474000</v>
      </c>
      <c r="G932" s="104">
        <f t="shared" si="29"/>
        <v>53000</v>
      </c>
    </row>
    <row r="933" spans="3:7" x14ac:dyDescent="0.4">
      <c r="C933" s="90">
        <v>30961</v>
      </c>
      <c r="D933" s="103">
        <v>403000</v>
      </c>
      <c r="E933" s="104">
        <f t="shared" si="28"/>
        <v>1000</v>
      </c>
      <c r="F933" s="103">
        <v>2455000</v>
      </c>
      <c r="G933" s="104">
        <f t="shared" si="29"/>
        <v>-19000</v>
      </c>
    </row>
    <row r="934" spans="3:7" x14ac:dyDescent="0.4">
      <c r="C934" s="90">
        <v>30968</v>
      </c>
      <c r="D934" s="103">
        <v>410000</v>
      </c>
      <c r="E934" s="104">
        <f t="shared" si="28"/>
        <v>7000</v>
      </c>
      <c r="F934" s="103">
        <v>2538000</v>
      </c>
      <c r="G934" s="104">
        <f t="shared" si="29"/>
        <v>83000</v>
      </c>
    </row>
    <row r="935" spans="3:7" x14ac:dyDescent="0.4">
      <c r="C935" s="90">
        <v>30975</v>
      </c>
      <c r="D935" s="103">
        <v>439000</v>
      </c>
      <c r="E935" s="104">
        <f t="shared" si="28"/>
        <v>29000</v>
      </c>
      <c r="F935" s="103">
        <v>2529000</v>
      </c>
      <c r="G935" s="104">
        <f t="shared" si="29"/>
        <v>-9000</v>
      </c>
    </row>
    <row r="936" spans="3:7" x14ac:dyDescent="0.4">
      <c r="C936" s="90">
        <v>30982</v>
      </c>
      <c r="D936" s="103">
        <v>425000</v>
      </c>
      <c r="E936" s="104">
        <f t="shared" si="28"/>
        <v>-14000</v>
      </c>
      <c r="F936" s="103">
        <v>2574000</v>
      </c>
      <c r="G936" s="104">
        <f t="shared" si="29"/>
        <v>45000</v>
      </c>
    </row>
    <row r="937" spans="3:7" x14ac:dyDescent="0.4">
      <c r="C937" s="90">
        <v>30989</v>
      </c>
      <c r="D937" s="103">
        <v>423000</v>
      </c>
      <c r="E937" s="104">
        <f t="shared" si="28"/>
        <v>-2000</v>
      </c>
      <c r="F937" s="103">
        <v>2578000</v>
      </c>
      <c r="G937" s="104">
        <f t="shared" si="29"/>
        <v>4000</v>
      </c>
    </row>
    <row r="938" spans="3:7" x14ac:dyDescent="0.4">
      <c r="C938" s="90">
        <v>30996</v>
      </c>
      <c r="D938" s="103">
        <v>393000</v>
      </c>
      <c r="E938" s="104">
        <f t="shared" si="28"/>
        <v>-30000</v>
      </c>
      <c r="F938" s="103">
        <v>2545000</v>
      </c>
      <c r="G938" s="104">
        <f t="shared" si="29"/>
        <v>-33000</v>
      </c>
    </row>
    <row r="939" spans="3:7" x14ac:dyDescent="0.4">
      <c r="C939" s="90">
        <v>31003</v>
      </c>
      <c r="D939" s="103">
        <v>383000</v>
      </c>
      <c r="E939" s="104">
        <f t="shared" si="28"/>
        <v>-10000</v>
      </c>
      <c r="F939" s="103">
        <v>2645000</v>
      </c>
      <c r="G939" s="104">
        <f t="shared" si="29"/>
        <v>100000</v>
      </c>
    </row>
    <row r="940" spans="3:7" x14ac:dyDescent="0.4">
      <c r="C940" s="90">
        <v>31010</v>
      </c>
      <c r="D940" s="103">
        <v>429000</v>
      </c>
      <c r="E940" s="104">
        <f t="shared" si="28"/>
        <v>46000</v>
      </c>
      <c r="F940" s="103">
        <v>2569000</v>
      </c>
      <c r="G940" s="104">
        <f t="shared" si="29"/>
        <v>-76000</v>
      </c>
    </row>
    <row r="941" spans="3:7" x14ac:dyDescent="0.4">
      <c r="C941" s="90">
        <v>31017</v>
      </c>
      <c r="D941" s="103">
        <v>401000</v>
      </c>
      <c r="E941" s="104">
        <f t="shared" si="28"/>
        <v>-28000</v>
      </c>
      <c r="F941" s="103">
        <v>2529000</v>
      </c>
      <c r="G941" s="104">
        <f t="shared" si="29"/>
        <v>-40000</v>
      </c>
    </row>
    <row r="942" spans="3:7" x14ac:dyDescent="0.4">
      <c r="C942" s="90">
        <v>31024</v>
      </c>
      <c r="D942" s="103">
        <v>383000</v>
      </c>
      <c r="E942" s="104">
        <f t="shared" si="28"/>
        <v>-18000</v>
      </c>
      <c r="F942" s="103">
        <v>2589000</v>
      </c>
      <c r="G942" s="104">
        <f t="shared" si="29"/>
        <v>60000</v>
      </c>
    </row>
    <row r="943" spans="3:7" x14ac:dyDescent="0.4">
      <c r="C943" s="90">
        <v>31031</v>
      </c>
      <c r="D943" s="103">
        <v>386000</v>
      </c>
      <c r="E943" s="104">
        <f t="shared" si="28"/>
        <v>3000</v>
      </c>
      <c r="F943" s="103">
        <v>2594000</v>
      </c>
      <c r="G943" s="104">
        <f t="shared" si="29"/>
        <v>5000</v>
      </c>
    </row>
    <row r="944" spans="3:7" x14ac:dyDescent="0.4">
      <c r="C944" s="90">
        <v>31038</v>
      </c>
      <c r="D944" s="103">
        <v>379000</v>
      </c>
      <c r="E944" s="104">
        <f t="shared" si="28"/>
        <v>-7000</v>
      </c>
      <c r="F944" s="103">
        <v>2487000</v>
      </c>
      <c r="G944" s="104">
        <f t="shared" si="29"/>
        <v>-107000</v>
      </c>
    </row>
    <row r="945" spans="3:7" x14ac:dyDescent="0.4">
      <c r="C945" s="90">
        <v>31045</v>
      </c>
      <c r="D945" s="103">
        <v>379000</v>
      </c>
      <c r="E945" s="104">
        <f t="shared" si="28"/>
        <v>0</v>
      </c>
      <c r="F945" s="103">
        <v>2536000</v>
      </c>
      <c r="G945" s="104">
        <f t="shared" si="29"/>
        <v>49000</v>
      </c>
    </row>
    <row r="946" spans="3:7" x14ac:dyDescent="0.4">
      <c r="C946" s="90">
        <v>31052</v>
      </c>
      <c r="D946" s="103">
        <v>369000</v>
      </c>
      <c r="E946" s="104">
        <f t="shared" si="28"/>
        <v>-10000</v>
      </c>
      <c r="F946" s="103">
        <v>2593000</v>
      </c>
      <c r="G946" s="104">
        <f t="shared" si="29"/>
        <v>57000</v>
      </c>
    </row>
    <row r="947" spans="3:7" x14ac:dyDescent="0.4">
      <c r="C947" s="90">
        <v>31059</v>
      </c>
      <c r="D947" s="103">
        <v>387000</v>
      </c>
      <c r="E947" s="104">
        <f t="shared" si="28"/>
        <v>18000</v>
      </c>
      <c r="F947" s="103">
        <v>2543000</v>
      </c>
      <c r="G947" s="104">
        <f t="shared" si="29"/>
        <v>-50000</v>
      </c>
    </row>
    <row r="948" spans="3:7" x14ac:dyDescent="0.4">
      <c r="C948" s="90">
        <v>31066</v>
      </c>
      <c r="D948" s="103">
        <v>359000</v>
      </c>
      <c r="E948" s="104">
        <f t="shared" si="28"/>
        <v>-28000</v>
      </c>
      <c r="F948" s="103">
        <v>2472000</v>
      </c>
      <c r="G948" s="104">
        <f t="shared" si="29"/>
        <v>-71000</v>
      </c>
    </row>
    <row r="949" spans="3:7" x14ac:dyDescent="0.4">
      <c r="C949" s="90">
        <v>31073</v>
      </c>
      <c r="D949" s="103">
        <v>368000</v>
      </c>
      <c r="E949" s="104">
        <f t="shared" si="28"/>
        <v>9000</v>
      </c>
      <c r="F949" s="103">
        <v>2601000</v>
      </c>
      <c r="G949" s="104">
        <f t="shared" si="29"/>
        <v>129000</v>
      </c>
    </row>
    <row r="950" spans="3:7" x14ac:dyDescent="0.4">
      <c r="C950" s="90">
        <v>31080</v>
      </c>
      <c r="D950" s="103">
        <v>386000</v>
      </c>
      <c r="E950" s="104">
        <f t="shared" si="28"/>
        <v>18000</v>
      </c>
      <c r="F950" s="103">
        <v>2632000</v>
      </c>
      <c r="G950" s="104">
        <f t="shared" si="29"/>
        <v>31000</v>
      </c>
    </row>
    <row r="951" spans="3:7" x14ac:dyDescent="0.4">
      <c r="C951" s="90">
        <v>31087</v>
      </c>
      <c r="D951" s="103">
        <v>401000</v>
      </c>
      <c r="E951" s="104">
        <f t="shared" si="28"/>
        <v>15000</v>
      </c>
      <c r="F951" s="103">
        <v>2608000</v>
      </c>
      <c r="G951" s="104">
        <f t="shared" si="29"/>
        <v>-24000</v>
      </c>
    </row>
    <row r="952" spans="3:7" x14ac:dyDescent="0.4">
      <c r="C952" s="90">
        <v>31094</v>
      </c>
      <c r="D952" s="103">
        <v>390000</v>
      </c>
      <c r="E952" s="104">
        <f t="shared" si="28"/>
        <v>-11000</v>
      </c>
      <c r="F952" s="103">
        <v>2613000</v>
      </c>
      <c r="G952" s="104">
        <f t="shared" si="29"/>
        <v>5000</v>
      </c>
    </row>
    <row r="953" spans="3:7" x14ac:dyDescent="0.4">
      <c r="C953" s="90">
        <v>31101</v>
      </c>
      <c r="D953" s="103">
        <v>390000</v>
      </c>
      <c r="E953" s="104">
        <f t="shared" si="28"/>
        <v>0</v>
      </c>
      <c r="F953" s="103">
        <v>2641000</v>
      </c>
      <c r="G953" s="104">
        <f t="shared" si="29"/>
        <v>28000</v>
      </c>
    </row>
    <row r="954" spans="3:7" x14ac:dyDescent="0.4">
      <c r="C954" s="90">
        <v>31108</v>
      </c>
      <c r="D954" s="103">
        <v>374000</v>
      </c>
      <c r="E954" s="104">
        <f t="shared" si="28"/>
        <v>-16000</v>
      </c>
      <c r="F954" s="103">
        <v>2571000</v>
      </c>
      <c r="G954" s="104">
        <f t="shared" si="29"/>
        <v>-70000</v>
      </c>
    </row>
    <row r="955" spans="3:7" x14ac:dyDescent="0.4">
      <c r="C955" s="90">
        <v>31115</v>
      </c>
      <c r="D955" s="103">
        <v>385000</v>
      </c>
      <c r="E955" s="104">
        <f t="shared" si="28"/>
        <v>11000</v>
      </c>
      <c r="F955" s="103">
        <v>2591000</v>
      </c>
      <c r="G955" s="104">
        <f t="shared" si="29"/>
        <v>20000</v>
      </c>
    </row>
    <row r="956" spans="3:7" x14ac:dyDescent="0.4">
      <c r="C956" s="90">
        <v>31122</v>
      </c>
      <c r="D956" s="103">
        <v>386000</v>
      </c>
      <c r="E956" s="104">
        <f t="shared" si="28"/>
        <v>1000</v>
      </c>
      <c r="F956" s="103">
        <v>2578000</v>
      </c>
      <c r="G956" s="104">
        <f t="shared" si="29"/>
        <v>-13000</v>
      </c>
    </row>
    <row r="957" spans="3:7" x14ac:dyDescent="0.4">
      <c r="C957" s="90">
        <v>31129</v>
      </c>
      <c r="D957" s="103">
        <v>373000</v>
      </c>
      <c r="E957" s="104">
        <f t="shared" si="28"/>
        <v>-13000</v>
      </c>
      <c r="F957" s="103">
        <v>2556000</v>
      </c>
      <c r="G957" s="104">
        <f t="shared" si="29"/>
        <v>-22000</v>
      </c>
    </row>
    <row r="958" spans="3:7" x14ac:dyDescent="0.4">
      <c r="C958" s="90">
        <v>31136</v>
      </c>
      <c r="D958" s="103">
        <v>386000</v>
      </c>
      <c r="E958" s="104">
        <f t="shared" si="28"/>
        <v>13000</v>
      </c>
      <c r="F958" s="103">
        <v>2526000</v>
      </c>
      <c r="G958" s="104">
        <f t="shared" si="29"/>
        <v>-30000</v>
      </c>
    </row>
    <row r="959" spans="3:7" x14ac:dyDescent="0.4">
      <c r="C959" s="90">
        <v>31143</v>
      </c>
      <c r="D959" s="103">
        <v>405000</v>
      </c>
      <c r="E959" s="104">
        <f t="shared" si="28"/>
        <v>19000</v>
      </c>
      <c r="F959" s="103">
        <v>2569000</v>
      </c>
      <c r="G959" s="104">
        <f t="shared" si="29"/>
        <v>43000</v>
      </c>
    </row>
    <row r="960" spans="3:7" x14ac:dyDescent="0.4">
      <c r="C960" s="90">
        <v>31150</v>
      </c>
      <c r="D960" s="103">
        <v>411000</v>
      </c>
      <c r="E960" s="104">
        <f t="shared" si="28"/>
        <v>6000</v>
      </c>
      <c r="F960" s="103">
        <v>2600000</v>
      </c>
      <c r="G960" s="104">
        <f t="shared" si="29"/>
        <v>31000</v>
      </c>
    </row>
    <row r="961" spans="3:7" x14ac:dyDescent="0.4">
      <c r="C961" s="90">
        <v>31157</v>
      </c>
      <c r="D961" s="103">
        <v>391000</v>
      </c>
      <c r="E961" s="104">
        <f t="shared" si="28"/>
        <v>-20000</v>
      </c>
      <c r="F961" s="103">
        <v>2584000</v>
      </c>
      <c r="G961" s="104">
        <f t="shared" si="29"/>
        <v>-16000</v>
      </c>
    </row>
    <row r="962" spans="3:7" x14ac:dyDescent="0.4">
      <c r="C962" s="90">
        <v>31164</v>
      </c>
      <c r="D962" s="103">
        <v>386000</v>
      </c>
      <c r="E962" s="104">
        <f t="shared" si="28"/>
        <v>-5000</v>
      </c>
      <c r="F962" s="103">
        <v>2562000</v>
      </c>
      <c r="G962" s="104">
        <f t="shared" si="29"/>
        <v>-22000</v>
      </c>
    </row>
    <row r="963" spans="3:7" x14ac:dyDescent="0.4">
      <c r="C963" s="90">
        <v>31171</v>
      </c>
      <c r="D963" s="103">
        <v>390000</v>
      </c>
      <c r="E963" s="104">
        <f t="shared" si="28"/>
        <v>4000</v>
      </c>
      <c r="F963" s="103">
        <v>2582000</v>
      </c>
      <c r="G963" s="104">
        <f t="shared" si="29"/>
        <v>20000</v>
      </c>
    </row>
    <row r="964" spans="3:7" x14ac:dyDescent="0.4">
      <c r="C964" s="90">
        <v>31178</v>
      </c>
      <c r="D964" s="103">
        <v>394000</v>
      </c>
      <c r="E964" s="104">
        <f t="shared" si="28"/>
        <v>4000</v>
      </c>
      <c r="F964" s="103">
        <v>2569000</v>
      </c>
      <c r="G964" s="104">
        <f t="shared" si="29"/>
        <v>-13000</v>
      </c>
    </row>
    <row r="965" spans="3:7" x14ac:dyDescent="0.4">
      <c r="C965" s="90">
        <v>31185</v>
      </c>
      <c r="D965" s="103">
        <v>391000</v>
      </c>
      <c r="E965" s="104">
        <f t="shared" si="28"/>
        <v>-3000</v>
      </c>
      <c r="F965" s="103">
        <v>2547000</v>
      </c>
      <c r="G965" s="104">
        <f t="shared" si="29"/>
        <v>-22000</v>
      </c>
    </row>
    <row r="966" spans="3:7" x14ac:dyDescent="0.4">
      <c r="C966" s="90">
        <v>31192</v>
      </c>
      <c r="D966" s="103">
        <v>396000</v>
      </c>
      <c r="E966" s="104">
        <f t="shared" si="28"/>
        <v>5000</v>
      </c>
      <c r="F966" s="103">
        <v>2545000</v>
      </c>
      <c r="G966" s="104">
        <f t="shared" si="29"/>
        <v>-2000</v>
      </c>
    </row>
    <row r="967" spans="3:7" x14ac:dyDescent="0.4">
      <c r="C967" s="90">
        <v>31199</v>
      </c>
      <c r="D967" s="103">
        <v>393000</v>
      </c>
      <c r="E967" s="104">
        <f t="shared" si="28"/>
        <v>-3000</v>
      </c>
      <c r="F967" s="103">
        <v>2591000</v>
      </c>
      <c r="G967" s="104">
        <f t="shared" si="29"/>
        <v>46000</v>
      </c>
    </row>
    <row r="968" spans="3:7" x14ac:dyDescent="0.4">
      <c r="C968" s="90">
        <v>31206</v>
      </c>
      <c r="D968" s="103">
        <v>403000</v>
      </c>
      <c r="E968" s="104">
        <f t="shared" si="28"/>
        <v>10000</v>
      </c>
      <c r="F968" s="103">
        <v>2564000</v>
      </c>
      <c r="G968" s="104">
        <f t="shared" si="29"/>
        <v>-27000</v>
      </c>
    </row>
    <row r="969" spans="3:7" x14ac:dyDescent="0.4">
      <c r="C969" s="90">
        <v>31213</v>
      </c>
      <c r="D969" s="103">
        <v>390000</v>
      </c>
      <c r="E969" s="104">
        <f t="shared" si="28"/>
        <v>-13000</v>
      </c>
      <c r="F969" s="103">
        <v>2549000</v>
      </c>
      <c r="G969" s="104">
        <f t="shared" si="29"/>
        <v>-15000</v>
      </c>
    </row>
    <row r="970" spans="3:7" x14ac:dyDescent="0.4">
      <c r="C970" s="90">
        <v>31220</v>
      </c>
      <c r="D970" s="103">
        <v>386000</v>
      </c>
      <c r="E970" s="104">
        <f t="shared" ref="E970:E1033" si="30">D970-D969</f>
        <v>-4000</v>
      </c>
      <c r="F970" s="103">
        <v>2550000</v>
      </c>
      <c r="G970" s="104">
        <f t="shared" ref="G970:G1033" si="31">F970-F969</f>
        <v>1000</v>
      </c>
    </row>
    <row r="971" spans="3:7" x14ac:dyDescent="0.4">
      <c r="C971" s="90">
        <v>31227</v>
      </c>
      <c r="D971" s="103">
        <v>390000</v>
      </c>
      <c r="E971" s="104">
        <f t="shared" si="30"/>
        <v>4000</v>
      </c>
      <c r="F971" s="103">
        <v>2505000</v>
      </c>
      <c r="G971" s="104">
        <f t="shared" si="31"/>
        <v>-45000</v>
      </c>
    </row>
    <row r="972" spans="3:7" x14ac:dyDescent="0.4">
      <c r="C972" s="90">
        <v>31234</v>
      </c>
      <c r="D972" s="103">
        <v>395000</v>
      </c>
      <c r="E972" s="104">
        <f t="shared" si="30"/>
        <v>5000</v>
      </c>
      <c r="F972" s="103">
        <v>2609000</v>
      </c>
      <c r="G972" s="104">
        <f t="shared" si="31"/>
        <v>104000</v>
      </c>
    </row>
    <row r="973" spans="3:7" x14ac:dyDescent="0.4">
      <c r="C973" s="90">
        <v>31241</v>
      </c>
      <c r="D973" s="103">
        <v>386000</v>
      </c>
      <c r="E973" s="104">
        <f t="shared" si="30"/>
        <v>-9000</v>
      </c>
      <c r="F973" s="103">
        <v>2519000</v>
      </c>
      <c r="G973" s="104">
        <f t="shared" si="31"/>
        <v>-90000</v>
      </c>
    </row>
    <row r="974" spans="3:7" x14ac:dyDescent="0.4">
      <c r="C974" s="90">
        <v>31248</v>
      </c>
      <c r="D974" s="103">
        <v>370000</v>
      </c>
      <c r="E974" s="104">
        <f t="shared" si="30"/>
        <v>-16000</v>
      </c>
      <c r="F974" s="103">
        <v>2520000</v>
      </c>
      <c r="G974" s="104">
        <f t="shared" si="31"/>
        <v>1000</v>
      </c>
    </row>
    <row r="975" spans="3:7" x14ac:dyDescent="0.4">
      <c r="C975" s="90">
        <v>31255</v>
      </c>
      <c r="D975" s="103">
        <v>362000</v>
      </c>
      <c r="E975" s="104">
        <f t="shared" si="30"/>
        <v>-8000</v>
      </c>
      <c r="F975" s="103">
        <v>2522000</v>
      </c>
      <c r="G975" s="104">
        <f t="shared" si="31"/>
        <v>2000</v>
      </c>
    </row>
    <row r="976" spans="3:7" x14ac:dyDescent="0.4">
      <c r="C976" s="90">
        <v>31262</v>
      </c>
      <c r="D976" s="103">
        <v>407000</v>
      </c>
      <c r="E976" s="104">
        <f t="shared" si="30"/>
        <v>45000</v>
      </c>
      <c r="F976" s="103">
        <v>2518000</v>
      </c>
      <c r="G976" s="104">
        <f t="shared" si="31"/>
        <v>-4000</v>
      </c>
    </row>
    <row r="977" spans="3:7" x14ac:dyDescent="0.4">
      <c r="C977" s="90">
        <v>31269</v>
      </c>
      <c r="D977" s="103">
        <v>402000</v>
      </c>
      <c r="E977" s="104">
        <f t="shared" si="30"/>
        <v>-5000</v>
      </c>
      <c r="F977" s="103">
        <v>2565000</v>
      </c>
      <c r="G977" s="104">
        <f t="shared" si="31"/>
        <v>47000</v>
      </c>
    </row>
    <row r="978" spans="3:7" x14ac:dyDescent="0.4">
      <c r="C978" s="90">
        <v>31276</v>
      </c>
      <c r="D978" s="103">
        <v>399000</v>
      </c>
      <c r="E978" s="104">
        <f t="shared" si="30"/>
        <v>-3000</v>
      </c>
      <c r="F978" s="103">
        <v>2574000</v>
      </c>
      <c r="G978" s="104">
        <f t="shared" si="31"/>
        <v>9000</v>
      </c>
    </row>
    <row r="979" spans="3:7" x14ac:dyDescent="0.4">
      <c r="C979" s="90">
        <v>31283</v>
      </c>
      <c r="D979" s="103">
        <v>405000</v>
      </c>
      <c r="E979" s="104">
        <f t="shared" si="30"/>
        <v>6000</v>
      </c>
      <c r="F979" s="103">
        <v>2561000</v>
      </c>
      <c r="G979" s="104">
        <f t="shared" si="31"/>
        <v>-13000</v>
      </c>
    </row>
    <row r="980" spans="3:7" x14ac:dyDescent="0.4">
      <c r="C980" s="90">
        <v>31290</v>
      </c>
      <c r="D980" s="103">
        <v>409000</v>
      </c>
      <c r="E980" s="104">
        <f t="shared" si="30"/>
        <v>4000</v>
      </c>
      <c r="F980" s="103">
        <v>2595000</v>
      </c>
      <c r="G980" s="104">
        <f t="shared" si="31"/>
        <v>34000</v>
      </c>
    </row>
    <row r="981" spans="3:7" x14ac:dyDescent="0.4">
      <c r="C981" s="90">
        <v>31297</v>
      </c>
      <c r="D981" s="103">
        <v>426000</v>
      </c>
      <c r="E981" s="104">
        <f t="shared" si="30"/>
        <v>17000</v>
      </c>
      <c r="F981" s="103">
        <v>2596000</v>
      </c>
      <c r="G981" s="104">
        <f t="shared" si="31"/>
        <v>1000</v>
      </c>
    </row>
    <row r="982" spans="3:7" x14ac:dyDescent="0.4">
      <c r="C982" s="90">
        <v>31304</v>
      </c>
      <c r="D982" s="103">
        <v>408000</v>
      </c>
      <c r="E982" s="104">
        <f t="shared" si="30"/>
        <v>-18000</v>
      </c>
      <c r="F982" s="103">
        <v>2590000</v>
      </c>
      <c r="G982" s="104">
        <f t="shared" si="31"/>
        <v>-6000</v>
      </c>
    </row>
    <row r="983" spans="3:7" x14ac:dyDescent="0.4">
      <c r="C983" s="90">
        <v>31311</v>
      </c>
      <c r="D983" s="103">
        <v>401000</v>
      </c>
      <c r="E983" s="104">
        <f t="shared" si="30"/>
        <v>-7000</v>
      </c>
      <c r="F983" s="103">
        <v>2513000</v>
      </c>
      <c r="G983" s="104">
        <f t="shared" si="31"/>
        <v>-77000</v>
      </c>
    </row>
    <row r="984" spans="3:7" x14ac:dyDescent="0.4">
      <c r="C984" s="90">
        <v>31318</v>
      </c>
      <c r="D984" s="103">
        <v>399000</v>
      </c>
      <c r="E984" s="104">
        <f t="shared" si="30"/>
        <v>-2000</v>
      </c>
      <c r="F984" s="103">
        <v>2623000</v>
      </c>
      <c r="G984" s="104">
        <f t="shared" si="31"/>
        <v>110000</v>
      </c>
    </row>
    <row r="985" spans="3:7" x14ac:dyDescent="0.4">
      <c r="C985" s="90">
        <v>31325</v>
      </c>
      <c r="D985" s="103">
        <v>405000</v>
      </c>
      <c r="E985" s="104">
        <f t="shared" si="30"/>
        <v>6000</v>
      </c>
      <c r="F985" s="103">
        <v>2657000</v>
      </c>
      <c r="G985" s="104">
        <f t="shared" si="31"/>
        <v>34000</v>
      </c>
    </row>
    <row r="986" spans="3:7" x14ac:dyDescent="0.4">
      <c r="C986" s="90">
        <v>31332</v>
      </c>
      <c r="D986" s="103">
        <v>400000</v>
      </c>
      <c r="E986" s="104">
        <f t="shared" si="30"/>
        <v>-5000</v>
      </c>
      <c r="F986" s="103">
        <v>2569000</v>
      </c>
      <c r="G986" s="104">
        <f t="shared" si="31"/>
        <v>-88000</v>
      </c>
    </row>
    <row r="987" spans="3:7" x14ac:dyDescent="0.4">
      <c r="C987" s="90">
        <v>31339</v>
      </c>
      <c r="D987" s="103">
        <v>400000</v>
      </c>
      <c r="E987" s="104">
        <f t="shared" si="30"/>
        <v>0</v>
      </c>
      <c r="F987" s="103">
        <v>2644000</v>
      </c>
      <c r="G987" s="104">
        <f t="shared" si="31"/>
        <v>75000</v>
      </c>
    </row>
    <row r="988" spans="3:7" x14ac:dyDescent="0.4">
      <c r="C988" s="90">
        <v>31346</v>
      </c>
      <c r="D988" s="103">
        <v>418000</v>
      </c>
      <c r="E988" s="104">
        <f t="shared" si="30"/>
        <v>18000</v>
      </c>
      <c r="F988" s="103">
        <v>2657000</v>
      </c>
      <c r="G988" s="104">
        <f t="shared" si="31"/>
        <v>13000</v>
      </c>
    </row>
    <row r="989" spans="3:7" x14ac:dyDescent="0.4">
      <c r="C989" s="90">
        <v>31353</v>
      </c>
      <c r="D989" s="103">
        <v>398000</v>
      </c>
      <c r="E989" s="104">
        <f t="shared" si="30"/>
        <v>-20000</v>
      </c>
      <c r="F989" s="103">
        <v>2673000</v>
      </c>
      <c r="G989" s="104">
        <f t="shared" si="31"/>
        <v>16000</v>
      </c>
    </row>
    <row r="990" spans="3:7" x14ac:dyDescent="0.4">
      <c r="C990" s="90">
        <v>31360</v>
      </c>
      <c r="D990" s="103">
        <v>397000</v>
      </c>
      <c r="E990" s="104">
        <f t="shared" si="30"/>
        <v>-1000</v>
      </c>
      <c r="F990" s="103">
        <v>2612000</v>
      </c>
      <c r="G990" s="104">
        <f t="shared" si="31"/>
        <v>-61000</v>
      </c>
    </row>
    <row r="991" spans="3:7" x14ac:dyDescent="0.4">
      <c r="C991" s="90">
        <v>31367</v>
      </c>
      <c r="D991" s="103">
        <v>397000</v>
      </c>
      <c r="E991" s="104">
        <f t="shared" si="30"/>
        <v>0</v>
      </c>
      <c r="F991" s="103">
        <v>2618000</v>
      </c>
      <c r="G991" s="104">
        <f t="shared" si="31"/>
        <v>6000</v>
      </c>
    </row>
    <row r="992" spans="3:7" x14ac:dyDescent="0.4">
      <c r="C992" s="90">
        <v>31374</v>
      </c>
      <c r="D992" s="103">
        <v>382000</v>
      </c>
      <c r="E992" s="104">
        <f t="shared" si="30"/>
        <v>-15000</v>
      </c>
      <c r="F992" s="103">
        <v>2585000</v>
      </c>
      <c r="G992" s="104">
        <f t="shared" si="31"/>
        <v>-33000</v>
      </c>
    </row>
    <row r="993" spans="3:7" x14ac:dyDescent="0.4">
      <c r="C993" s="90">
        <v>31381</v>
      </c>
      <c r="D993" s="103">
        <v>393000</v>
      </c>
      <c r="E993" s="104">
        <f t="shared" si="30"/>
        <v>11000</v>
      </c>
      <c r="F993" s="103">
        <v>2638000</v>
      </c>
      <c r="G993" s="104">
        <f t="shared" si="31"/>
        <v>53000</v>
      </c>
    </row>
    <row r="994" spans="3:7" x14ac:dyDescent="0.4">
      <c r="C994" s="90">
        <v>31388</v>
      </c>
      <c r="D994" s="103">
        <v>399000</v>
      </c>
      <c r="E994" s="104">
        <f t="shared" si="30"/>
        <v>6000</v>
      </c>
      <c r="F994" s="103">
        <v>2744000</v>
      </c>
      <c r="G994" s="104">
        <f t="shared" si="31"/>
        <v>106000</v>
      </c>
    </row>
    <row r="995" spans="3:7" x14ac:dyDescent="0.4">
      <c r="C995" s="90">
        <v>31395</v>
      </c>
      <c r="D995" s="103">
        <v>382000</v>
      </c>
      <c r="E995" s="104">
        <f t="shared" si="30"/>
        <v>-17000</v>
      </c>
      <c r="F995" s="103">
        <v>2680000</v>
      </c>
      <c r="G995" s="104">
        <f t="shared" si="31"/>
        <v>-64000</v>
      </c>
    </row>
    <row r="996" spans="3:7" x14ac:dyDescent="0.4">
      <c r="C996" s="90">
        <v>31402</v>
      </c>
      <c r="D996" s="103">
        <v>370000</v>
      </c>
      <c r="E996" s="104">
        <f t="shared" si="30"/>
        <v>-12000</v>
      </c>
      <c r="F996" s="103">
        <v>2543000</v>
      </c>
      <c r="G996" s="104">
        <f t="shared" si="31"/>
        <v>-137000</v>
      </c>
    </row>
    <row r="997" spans="3:7" x14ac:dyDescent="0.4">
      <c r="C997" s="90">
        <v>31409</v>
      </c>
      <c r="D997" s="103">
        <v>390000</v>
      </c>
      <c r="E997" s="104">
        <f t="shared" si="30"/>
        <v>20000</v>
      </c>
      <c r="F997" s="103">
        <v>2608000</v>
      </c>
      <c r="G997" s="104">
        <f t="shared" si="31"/>
        <v>65000</v>
      </c>
    </row>
    <row r="998" spans="3:7" x14ac:dyDescent="0.4">
      <c r="C998" s="90">
        <v>31416</v>
      </c>
      <c r="D998" s="103">
        <v>362000</v>
      </c>
      <c r="E998" s="104">
        <f t="shared" si="30"/>
        <v>-28000</v>
      </c>
      <c r="F998" s="103">
        <v>2694000</v>
      </c>
      <c r="G998" s="104">
        <f t="shared" si="31"/>
        <v>86000</v>
      </c>
    </row>
    <row r="999" spans="3:7" x14ac:dyDescent="0.4">
      <c r="C999" s="90">
        <v>31423</v>
      </c>
      <c r="D999" s="103">
        <v>397000</v>
      </c>
      <c r="E999" s="104">
        <f t="shared" si="30"/>
        <v>35000</v>
      </c>
      <c r="F999" s="103">
        <v>2636000</v>
      </c>
      <c r="G999" s="104">
        <f t="shared" si="31"/>
        <v>-58000</v>
      </c>
    </row>
    <row r="1000" spans="3:7" x14ac:dyDescent="0.4">
      <c r="C1000" s="90">
        <v>31430</v>
      </c>
      <c r="D1000" s="103">
        <v>364000</v>
      </c>
      <c r="E1000" s="104">
        <f t="shared" si="30"/>
        <v>-33000</v>
      </c>
      <c r="F1000" s="103">
        <v>2516000</v>
      </c>
      <c r="G1000" s="104">
        <f t="shared" si="31"/>
        <v>-120000</v>
      </c>
    </row>
    <row r="1001" spans="3:7" x14ac:dyDescent="0.4">
      <c r="C1001" s="90">
        <v>31437</v>
      </c>
      <c r="D1001" s="103">
        <v>344000</v>
      </c>
      <c r="E1001" s="104">
        <f t="shared" si="30"/>
        <v>-20000</v>
      </c>
      <c r="F1001" s="103">
        <v>2570000</v>
      </c>
      <c r="G1001" s="104">
        <f t="shared" si="31"/>
        <v>54000</v>
      </c>
    </row>
    <row r="1002" spans="3:7" x14ac:dyDescent="0.4">
      <c r="C1002" s="90">
        <v>31444</v>
      </c>
      <c r="D1002" s="103">
        <v>364000</v>
      </c>
      <c r="E1002" s="104">
        <f t="shared" si="30"/>
        <v>20000</v>
      </c>
      <c r="F1002" s="103">
        <v>2531000</v>
      </c>
      <c r="G1002" s="104">
        <f t="shared" si="31"/>
        <v>-39000</v>
      </c>
    </row>
    <row r="1003" spans="3:7" x14ac:dyDescent="0.4">
      <c r="C1003" s="90">
        <v>31451</v>
      </c>
      <c r="D1003" s="103">
        <v>366000</v>
      </c>
      <c r="E1003" s="104">
        <f t="shared" si="30"/>
        <v>2000</v>
      </c>
      <c r="F1003" s="103">
        <v>2548000</v>
      </c>
      <c r="G1003" s="104">
        <f t="shared" si="31"/>
        <v>17000</v>
      </c>
    </row>
    <row r="1004" spans="3:7" x14ac:dyDescent="0.4">
      <c r="C1004" s="90">
        <v>31458</v>
      </c>
      <c r="D1004" s="103">
        <v>358000</v>
      </c>
      <c r="E1004" s="104">
        <f t="shared" si="30"/>
        <v>-8000</v>
      </c>
      <c r="F1004" s="103">
        <v>2569000</v>
      </c>
      <c r="G1004" s="104">
        <f t="shared" si="31"/>
        <v>21000</v>
      </c>
    </row>
    <row r="1005" spans="3:7" x14ac:dyDescent="0.4">
      <c r="C1005" s="90">
        <v>31465</v>
      </c>
      <c r="D1005" s="103">
        <v>390000</v>
      </c>
      <c r="E1005" s="104">
        <f t="shared" si="30"/>
        <v>32000</v>
      </c>
      <c r="F1005" s="103">
        <v>2626000</v>
      </c>
      <c r="G1005" s="104">
        <f t="shared" si="31"/>
        <v>57000</v>
      </c>
    </row>
    <row r="1006" spans="3:7" x14ac:dyDescent="0.4">
      <c r="C1006" s="90">
        <v>31472</v>
      </c>
      <c r="D1006" s="103">
        <v>375000</v>
      </c>
      <c r="E1006" s="104">
        <f t="shared" si="30"/>
        <v>-15000</v>
      </c>
      <c r="F1006" s="103">
        <v>2570000</v>
      </c>
      <c r="G1006" s="104">
        <f t="shared" si="31"/>
        <v>-56000</v>
      </c>
    </row>
    <row r="1007" spans="3:7" x14ac:dyDescent="0.4">
      <c r="C1007" s="90">
        <v>31479</v>
      </c>
      <c r="D1007" s="103">
        <v>366000</v>
      </c>
      <c r="E1007" s="104">
        <f t="shared" si="30"/>
        <v>-9000</v>
      </c>
      <c r="F1007" s="103">
        <v>2603000</v>
      </c>
      <c r="G1007" s="104">
        <f t="shared" si="31"/>
        <v>33000</v>
      </c>
    </row>
    <row r="1008" spans="3:7" x14ac:dyDescent="0.4">
      <c r="C1008" s="90">
        <v>31486</v>
      </c>
      <c r="D1008" s="103">
        <v>382000</v>
      </c>
      <c r="E1008" s="104">
        <f t="shared" si="30"/>
        <v>16000</v>
      </c>
      <c r="F1008" s="103">
        <v>2589000</v>
      </c>
      <c r="G1008" s="104">
        <f t="shared" si="31"/>
        <v>-14000</v>
      </c>
    </row>
    <row r="1009" spans="3:7" x14ac:dyDescent="0.4">
      <c r="C1009" s="90">
        <v>31493</v>
      </c>
      <c r="D1009" s="103">
        <v>387000</v>
      </c>
      <c r="E1009" s="104">
        <f t="shared" si="30"/>
        <v>5000</v>
      </c>
      <c r="F1009" s="103">
        <v>2592000</v>
      </c>
      <c r="G1009" s="104">
        <f t="shared" si="31"/>
        <v>3000</v>
      </c>
    </row>
    <row r="1010" spans="3:7" x14ac:dyDescent="0.4">
      <c r="C1010" s="90">
        <v>31500</v>
      </c>
      <c r="D1010" s="103">
        <v>396000</v>
      </c>
      <c r="E1010" s="104">
        <f t="shared" si="30"/>
        <v>9000</v>
      </c>
      <c r="F1010" s="103">
        <v>2614000</v>
      </c>
      <c r="G1010" s="104">
        <f t="shared" si="31"/>
        <v>22000</v>
      </c>
    </row>
    <row r="1011" spans="3:7" x14ac:dyDescent="0.4">
      <c r="C1011" s="90">
        <v>31507</v>
      </c>
      <c r="D1011" s="103">
        <v>381000</v>
      </c>
      <c r="E1011" s="104">
        <f t="shared" si="30"/>
        <v>-15000</v>
      </c>
      <c r="F1011" s="103">
        <v>2625000</v>
      </c>
      <c r="G1011" s="104">
        <f t="shared" si="31"/>
        <v>11000</v>
      </c>
    </row>
    <row r="1012" spans="3:7" x14ac:dyDescent="0.4">
      <c r="C1012" s="90">
        <v>31514</v>
      </c>
      <c r="D1012" s="103">
        <v>388000</v>
      </c>
      <c r="E1012" s="104">
        <f t="shared" si="30"/>
        <v>7000</v>
      </c>
      <c r="F1012" s="103">
        <v>2570000</v>
      </c>
      <c r="G1012" s="104">
        <f t="shared" si="31"/>
        <v>-55000</v>
      </c>
    </row>
    <row r="1013" spans="3:7" x14ac:dyDescent="0.4">
      <c r="C1013" s="90">
        <v>31521</v>
      </c>
      <c r="D1013" s="103">
        <v>383000</v>
      </c>
      <c r="E1013" s="104">
        <f t="shared" si="30"/>
        <v>-5000</v>
      </c>
      <c r="F1013" s="103">
        <v>2613000</v>
      </c>
      <c r="G1013" s="104">
        <f t="shared" si="31"/>
        <v>43000</v>
      </c>
    </row>
    <row r="1014" spans="3:7" x14ac:dyDescent="0.4">
      <c r="C1014" s="90">
        <v>31528</v>
      </c>
      <c r="D1014" s="103">
        <v>391000</v>
      </c>
      <c r="E1014" s="104">
        <f t="shared" si="30"/>
        <v>8000</v>
      </c>
      <c r="F1014" s="103">
        <v>2627000</v>
      </c>
      <c r="G1014" s="104">
        <f t="shared" si="31"/>
        <v>14000</v>
      </c>
    </row>
    <row r="1015" spans="3:7" x14ac:dyDescent="0.4">
      <c r="C1015" s="90">
        <v>31535</v>
      </c>
      <c r="D1015" s="103">
        <v>392000</v>
      </c>
      <c r="E1015" s="104">
        <f t="shared" si="30"/>
        <v>1000</v>
      </c>
      <c r="F1015" s="103">
        <v>2670000</v>
      </c>
      <c r="G1015" s="104">
        <f t="shared" si="31"/>
        <v>43000</v>
      </c>
    </row>
    <row r="1016" spans="3:7" x14ac:dyDescent="0.4">
      <c r="C1016" s="90">
        <v>31542</v>
      </c>
      <c r="D1016" s="103">
        <v>395000</v>
      </c>
      <c r="E1016" s="104">
        <f t="shared" si="30"/>
        <v>3000</v>
      </c>
      <c r="F1016" s="103">
        <v>2670000</v>
      </c>
      <c r="G1016" s="104">
        <f t="shared" si="31"/>
        <v>0</v>
      </c>
    </row>
    <row r="1017" spans="3:7" x14ac:dyDescent="0.4">
      <c r="C1017" s="90">
        <v>31549</v>
      </c>
      <c r="D1017" s="103">
        <v>384000</v>
      </c>
      <c r="E1017" s="104">
        <f t="shared" si="30"/>
        <v>-11000</v>
      </c>
      <c r="F1017" s="103">
        <v>2669000</v>
      </c>
      <c r="G1017" s="104">
        <f t="shared" si="31"/>
        <v>-1000</v>
      </c>
    </row>
    <row r="1018" spans="3:7" x14ac:dyDescent="0.4">
      <c r="C1018" s="90">
        <v>31556</v>
      </c>
      <c r="D1018" s="103">
        <v>386000</v>
      </c>
      <c r="E1018" s="104">
        <f t="shared" si="30"/>
        <v>2000</v>
      </c>
      <c r="F1018" s="103">
        <v>2638000</v>
      </c>
      <c r="G1018" s="104">
        <f t="shared" si="31"/>
        <v>-31000</v>
      </c>
    </row>
    <row r="1019" spans="3:7" x14ac:dyDescent="0.4">
      <c r="C1019" s="90">
        <v>31563</v>
      </c>
      <c r="D1019" s="103">
        <v>373000</v>
      </c>
      <c r="E1019" s="104">
        <f t="shared" si="30"/>
        <v>-13000</v>
      </c>
      <c r="F1019" s="103">
        <v>2708000</v>
      </c>
      <c r="G1019" s="104">
        <f t="shared" si="31"/>
        <v>70000</v>
      </c>
    </row>
    <row r="1020" spans="3:7" x14ac:dyDescent="0.4">
      <c r="C1020" s="90">
        <v>31570</v>
      </c>
      <c r="D1020" s="103">
        <v>375000</v>
      </c>
      <c r="E1020" s="104">
        <f t="shared" si="30"/>
        <v>2000</v>
      </c>
      <c r="F1020" s="103">
        <v>2653000</v>
      </c>
      <c r="G1020" s="104">
        <f t="shared" si="31"/>
        <v>-55000</v>
      </c>
    </row>
    <row r="1021" spans="3:7" x14ac:dyDescent="0.4">
      <c r="C1021" s="90">
        <v>31577</v>
      </c>
      <c r="D1021" s="103">
        <v>369000</v>
      </c>
      <c r="E1021" s="104">
        <f t="shared" si="30"/>
        <v>-6000</v>
      </c>
      <c r="F1021" s="103">
        <v>2644000</v>
      </c>
      <c r="G1021" s="104">
        <f t="shared" si="31"/>
        <v>-9000</v>
      </c>
    </row>
    <row r="1022" spans="3:7" x14ac:dyDescent="0.4">
      <c r="C1022" s="90">
        <v>31584</v>
      </c>
      <c r="D1022" s="103">
        <v>367000</v>
      </c>
      <c r="E1022" s="104">
        <f t="shared" si="30"/>
        <v>-2000</v>
      </c>
      <c r="F1022" s="103">
        <v>2637000</v>
      </c>
      <c r="G1022" s="104">
        <f t="shared" si="31"/>
        <v>-7000</v>
      </c>
    </row>
    <row r="1023" spans="3:7" x14ac:dyDescent="0.4">
      <c r="C1023" s="90">
        <v>31591</v>
      </c>
      <c r="D1023" s="103">
        <v>371000</v>
      </c>
      <c r="E1023" s="104">
        <f t="shared" si="30"/>
        <v>4000</v>
      </c>
      <c r="F1023" s="103">
        <v>2606000</v>
      </c>
      <c r="G1023" s="104">
        <f t="shared" si="31"/>
        <v>-31000</v>
      </c>
    </row>
    <row r="1024" spans="3:7" x14ac:dyDescent="0.4">
      <c r="C1024" s="90">
        <v>31598</v>
      </c>
      <c r="D1024" s="103">
        <v>371000</v>
      </c>
      <c r="E1024" s="104">
        <f t="shared" si="30"/>
        <v>0</v>
      </c>
      <c r="F1024" s="103">
        <v>2669000</v>
      </c>
      <c r="G1024" s="104">
        <f t="shared" si="31"/>
        <v>63000</v>
      </c>
    </row>
    <row r="1025" spans="3:7" x14ac:dyDescent="0.4">
      <c r="C1025" s="90">
        <v>31605</v>
      </c>
      <c r="D1025" s="103">
        <v>361000</v>
      </c>
      <c r="E1025" s="104">
        <f t="shared" si="30"/>
        <v>-10000</v>
      </c>
      <c r="F1025" s="103">
        <v>2552000</v>
      </c>
      <c r="G1025" s="104">
        <f t="shared" si="31"/>
        <v>-117000</v>
      </c>
    </row>
    <row r="1026" spans="3:7" x14ac:dyDescent="0.4">
      <c r="C1026" s="90">
        <v>31612</v>
      </c>
      <c r="D1026" s="103">
        <v>354000</v>
      </c>
      <c r="E1026" s="104">
        <f t="shared" si="30"/>
        <v>-7000</v>
      </c>
      <c r="F1026" s="103">
        <v>2593000</v>
      </c>
      <c r="G1026" s="104">
        <f t="shared" si="31"/>
        <v>41000</v>
      </c>
    </row>
    <row r="1027" spans="3:7" x14ac:dyDescent="0.4">
      <c r="C1027" s="90">
        <v>31619</v>
      </c>
      <c r="D1027" s="103">
        <v>362000</v>
      </c>
      <c r="E1027" s="104">
        <f t="shared" si="30"/>
        <v>8000</v>
      </c>
      <c r="F1027" s="103">
        <v>2618000</v>
      </c>
      <c r="G1027" s="104">
        <f t="shared" si="31"/>
        <v>25000</v>
      </c>
    </row>
    <row r="1028" spans="3:7" x14ac:dyDescent="0.4">
      <c r="C1028" s="90">
        <v>31626</v>
      </c>
      <c r="D1028" s="103">
        <v>416000</v>
      </c>
      <c r="E1028" s="104">
        <f t="shared" si="30"/>
        <v>54000</v>
      </c>
      <c r="F1028" s="103">
        <v>2583000</v>
      </c>
      <c r="G1028" s="104">
        <f t="shared" si="31"/>
        <v>-35000</v>
      </c>
    </row>
    <row r="1029" spans="3:7" x14ac:dyDescent="0.4">
      <c r="C1029" s="90">
        <v>31633</v>
      </c>
      <c r="D1029" s="103">
        <v>416000</v>
      </c>
      <c r="E1029" s="104">
        <f t="shared" si="30"/>
        <v>0</v>
      </c>
      <c r="F1029" s="103">
        <v>2686000</v>
      </c>
      <c r="G1029" s="104">
        <f t="shared" si="31"/>
        <v>103000</v>
      </c>
    </row>
    <row r="1030" spans="3:7" x14ac:dyDescent="0.4">
      <c r="C1030" s="90">
        <v>31640</v>
      </c>
      <c r="D1030" s="103">
        <v>407000</v>
      </c>
      <c r="E1030" s="104">
        <f t="shared" si="30"/>
        <v>-9000</v>
      </c>
      <c r="F1030" s="103">
        <v>2658000</v>
      </c>
      <c r="G1030" s="104">
        <f t="shared" si="31"/>
        <v>-28000</v>
      </c>
    </row>
    <row r="1031" spans="3:7" x14ac:dyDescent="0.4">
      <c r="C1031" s="90">
        <v>31647</v>
      </c>
      <c r="D1031" s="103">
        <v>397000</v>
      </c>
      <c r="E1031" s="104">
        <f t="shared" si="30"/>
        <v>-10000</v>
      </c>
      <c r="F1031" s="103">
        <v>2687000</v>
      </c>
      <c r="G1031" s="104">
        <f t="shared" si="31"/>
        <v>29000</v>
      </c>
    </row>
    <row r="1032" spans="3:7" x14ac:dyDescent="0.4">
      <c r="C1032" s="90">
        <v>31654</v>
      </c>
      <c r="D1032" s="103">
        <v>401000</v>
      </c>
      <c r="E1032" s="104">
        <f t="shared" si="30"/>
        <v>4000</v>
      </c>
      <c r="F1032" s="103">
        <v>2664000</v>
      </c>
      <c r="G1032" s="104">
        <f t="shared" si="31"/>
        <v>-23000</v>
      </c>
    </row>
    <row r="1033" spans="3:7" x14ac:dyDescent="0.4">
      <c r="C1033" s="90">
        <v>31661</v>
      </c>
      <c r="D1033" s="103">
        <v>400000</v>
      </c>
      <c r="E1033" s="104">
        <f t="shared" si="30"/>
        <v>-1000</v>
      </c>
      <c r="F1033" s="103">
        <v>2756000</v>
      </c>
      <c r="G1033" s="104">
        <f t="shared" si="31"/>
        <v>92000</v>
      </c>
    </row>
    <row r="1034" spans="3:7" x14ac:dyDescent="0.4">
      <c r="C1034" s="90">
        <v>31668</v>
      </c>
      <c r="D1034" s="103">
        <v>394000</v>
      </c>
      <c r="E1034" s="104">
        <f t="shared" ref="E1034:E1097" si="32">D1034-D1033</f>
        <v>-6000</v>
      </c>
      <c r="F1034" s="103">
        <v>2671000</v>
      </c>
      <c r="G1034" s="104">
        <f t="shared" ref="G1034:G1097" si="33">F1034-F1033</f>
        <v>-85000</v>
      </c>
    </row>
    <row r="1035" spans="3:7" x14ac:dyDescent="0.4">
      <c r="C1035" s="90">
        <v>31675</v>
      </c>
      <c r="D1035" s="103">
        <v>399000</v>
      </c>
      <c r="E1035" s="104">
        <f t="shared" si="32"/>
        <v>5000</v>
      </c>
      <c r="F1035" s="103">
        <v>2703000</v>
      </c>
      <c r="G1035" s="104">
        <f t="shared" si="33"/>
        <v>32000</v>
      </c>
    </row>
    <row r="1036" spans="3:7" x14ac:dyDescent="0.4">
      <c r="C1036" s="90">
        <v>31682</v>
      </c>
      <c r="D1036" s="103">
        <v>389000</v>
      </c>
      <c r="E1036" s="104">
        <f t="shared" si="32"/>
        <v>-10000</v>
      </c>
      <c r="F1036" s="103">
        <v>2698000</v>
      </c>
      <c r="G1036" s="104">
        <f t="shared" si="33"/>
        <v>-5000</v>
      </c>
    </row>
    <row r="1037" spans="3:7" x14ac:dyDescent="0.4">
      <c r="C1037" s="90">
        <v>31689</v>
      </c>
      <c r="D1037" s="103">
        <v>391000</v>
      </c>
      <c r="E1037" s="104">
        <f t="shared" si="32"/>
        <v>2000</v>
      </c>
      <c r="F1037" s="103">
        <v>2780000</v>
      </c>
      <c r="G1037" s="104">
        <f t="shared" si="33"/>
        <v>82000</v>
      </c>
    </row>
    <row r="1038" spans="3:7" x14ac:dyDescent="0.4">
      <c r="C1038" s="90">
        <v>31696</v>
      </c>
      <c r="D1038" s="103">
        <v>387000</v>
      </c>
      <c r="E1038" s="104">
        <f t="shared" si="32"/>
        <v>-4000</v>
      </c>
      <c r="F1038" s="103">
        <v>2665000</v>
      </c>
      <c r="G1038" s="104">
        <f t="shared" si="33"/>
        <v>-115000</v>
      </c>
    </row>
    <row r="1039" spans="3:7" x14ac:dyDescent="0.4">
      <c r="C1039" s="90">
        <v>31703</v>
      </c>
      <c r="D1039" s="103">
        <v>385000</v>
      </c>
      <c r="E1039" s="104">
        <f t="shared" si="32"/>
        <v>-2000</v>
      </c>
      <c r="F1039" s="103">
        <v>2723000</v>
      </c>
      <c r="G1039" s="104">
        <f t="shared" si="33"/>
        <v>58000</v>
      </c>
    </row>
    <row r="1040" spans="3:7" x14ac:dyDescent="0.4">
      <c r="C1040" s="90">
        <v>31710</v>
      </c>
      <c r="D1040" s="103">
        <v>370000</v>
      </c>
      <c r="E1040" s="104">
        <f t="shared" si="32"/>
        <v>-15000</v>
      </c>
      <c r="F1040" s="103">
        <v>2707000</v>
      </c>
      <c r="G1040" s="104">
        <f t="shared" si="33"/>
        <v>-16000</v>
      </c>
    </row>
    <row r="1041" spans="3:7" x14ac:dyDescent="0.4">
      <c r="C1041" s="90">
        <v>31717</v>
      </c>
      <c r="D1041" s="103">
        <v>364000</v>
      </c>
      <c r="E1041" s="104">
        <f t="shared" si="32"/>
        <v>-6000</v>
      </c>
      <c r="F1041" s="103">
        <v>2646000</v>
      </c>
      <c r="G1041" s="104">
        <f t="shared" si="33"/>
        <v>-61000</v>
      </c>
    </row>
    <row r="1042" spans="3:7" x14ac:dyDescent="0.4">
      <c r="C1042" s="90">
        <v>31724</v>
      </c>
      <c r="D1042" s="103">
        <v>349000</v>
      </c>
      <c r="E1042" s="104">
        <f t="shared" si="32"/>
        <v>-15000</v>
      </c>
      <c r="F1042" s="103">
        <v>2614000</v>
      </c>
      <c r="G1042" s="104">
        <f t="shared" si="33"/>
        <v>-32000</v>
      </c>
    </row>
    <row r="1043" spans="3:7" x14ac:dyDescent="0.4">
      <c r="C1043" s="90">
        <v>31731</v>
      </c>
      <c r="D1043" s="103">
        <v>368000</v>
      </c>
      <c r="E1043" s="104">
        <f t="shared" si="32"/>
        <v>19000</v>
      </c>
      <c r="F1043" s="103">
        <v>2653000</v>
      </c>
      <c r="G1043" s="104">
        <f t="shared" si="33"/>
        <v>39000</v>
      </c>
    </row>
    <row r="1044" spans="3:7" x14ac:dyDescent="0.4">
      <c r="C1044" s="90">
        <v>31738</v>
      </c>
      <c r="D1044" s="103">
        <v>369000</v>
      </c>
      <c r="E1044" s="104">
        <f t="shared" si="32"/>
        <v>1000</v>
      </c>
      <c r="F1044" s="103">
        <v>2555000</v>
      </c>
      <c r="G1044" s="104">
        <f t="shared" si="33"/>
        <v>-98000</v>
      </c>
    </row>
    <row r="1045" spans="3:7" x14ac:dyDescent="0.4">
      <c r="C1045" s="90">
        <v>31745</v>
      </c>
      <c r="D1045" s="103">
        <v>366000</v>
      </c>
      <c r="E1045" s="104">
        <f t="shared" si="32"/>
        <v>-3000</v>
      </c>
      <c r="F1045" s="103">
        <v>2686000</v>
      </c>
      <c r="G1045" s="104">
        <f t="shared" si="33"/>
        <v>131000</v>
      </c>
    </row>
    <row r="1046" spans="3:7" x14ac:dyDescent="0.4">
      <c r="C1046" s="90">
        <v>31752</v>
      </c>
      <c r="D1046" s="103">
        <v>363000</v>
      </c>
      <c r="E1046" s="104">
        <f t="shared" si="32"/>
        <v>-3000</v>
      </c>
      <c r="F1046" s="103">
        <v>2634000</v>
      </c>
      <c r="G1046" s="104">
        <f t="shared" si="33"/>
        <v>-52000</v>
      </c>
    </row>
    <row r="1047" spans="3:7" x14ac:dyDescent="0.4">
      <c r="C1047" s="90">
        <v>31759</v>
      </c>
      <c r="D1047" s="103">
        <v>375000</v>
      </c>
      <c r="E1047" s="104">
        <f t="shared" si="32"/>
        <v>12000</v>
      </c>
      <c r="F1047" s="103">
        <v>2587000</v>
      </c>
      <c r="G1047" s="104">
        <f t="shared" si="33"/>
        <v>-47000</v>
      </c>
    </row>
    <row r="1048" spans="3:7" x14ac:dyDescent="0.4">
      <c r="C1048" s="90">
        <v>31766</v>
      </c>
      <c r="D1048" s="103">
        <v>350000</v>
      </c>
      <c r="E1048" s="104">
        <f t="shared" si="32"/>
        <v>-25000</v>
      </c>
      <c r="F1048" s="103">
        <v>2499000</v>
      </c>
      <c r="G1048" s="104">
        <f t="shared" si="33"/>
        <v>-88000</v>
      </c>
    </row>
    <row r="1049" spans="3:7" x14ac:dyDescent="0.4">
      <c r="C1049" s="90">
        <v>31773</v>
      </c>
      <c r="D1049" s="103">
        <v>345000</v>
      </c>
      <c r="E1049" s="104">
        <f t="shared" si="32"/>
        <v>-5000</v>
      </c>
      <c r="F1049" s="103">
        <v>2565000</v>
      </c>
      <c r="G1049" s="104">
        <f t="shared" si="33"/>
        <v>66000</v>
      </c>
    </row>
    <row r="1050" spans="3:7" x14ac:dyDescent="0.4">
      <c r="C1050" s="90">
        <v>31780</v>
      </c>
      <c r="D1050" s="103">
        <v>323000</v>
      </c>
      <c r="E1050" s="104">
        <f t="shared" si="32"/>
        <v>-22000</v>
      </c>
      <c r="F1050" s="103">
        <v>2590000</v>
      </c>
      <c r="G1050" s="104">
        <f t="shared" si="33"/>
        <v>25000</v>
      </c>
    </row>
    <row r="1051" spans="3:7" x14ac:dyDescent="0.4">
      <c r="C1051" s="90">
        <v>31787</v>
      </c>
      <c r="D1051" s="103">
        <v>348000</v>
      </c>
      <c r="E1051" s="104">
        <f t="shared" si="32"/>
        <v>25000</v>
      </c>
      <c r="F1051" s="103">
        <v>2508000</v>
      </c>
      <c r="G1051" s="104">
        <f t="shared" si="33"/>
        <v>-82000</v>
      </c>
    </row>
    <row r="1052" spans="3:7" x14ac:dyDescent="0.4">
      <c r="C1052" s="90">
        <v>31794</v>
      </c>
      <c r="D1052" s="103">
        <v>341000</v>
      </c>
      <c r="E1052" s="104">
        <f t="shared" si="32"/>
        <v>-7000</v>
      </c>
      <c r="F1052" s="103">
        <v>2443000</v>
      </c>
      <c r="G1052" s="104">
        <f t="shared" si="33"/>
        <v>-65000</v>
      </c>
    </row>
    <row r="1053" spans="3:7" x14ac:dyDescent="0.4">
      <c r="C1053" s="90">
        <v>31801</v>
      </c>
      <c r="D1053" s="103">
        <v>346000</v>
      </c>
      <c r="E1053" s="104">
        <f t="shared" si="32"/>
        <v>5000</v>
      </c>
      <c r="F1053" s="103">
        <v>2506000</v>
      </c>
      <c r="G1053" s="104">
        <f t="shared" si="33"/>
        <v>63000</v>
      </c>
    </row>
    <row r="1054" spans="3:7" x14ac:dyDescent="0.4">
      <c r="C1054" s="90">
        <v>31808</v>
      </c>
      <c r="D1054" s="103">
        <v>370000</v>
      </c>
      <c r="E1054" s="104">
        <f t="shared" si="32"/>
        <v>24000</v>
      </c>
      <c r="F1054" s="103">
        <v>2515000</v>
      </c>
      <c r="G1054" s="104">
        <f t="shared" si="33"/>
        <v>9000</v>
      </c>
    </row>
    <row r="1055" spans="3:7" x14ac:dyDescent="0.4">
      <c r="C1055" s="90">
        <v>31815</v>
      </c>
      <c r="D1055" s="103">
        <v>368000</v>
      </c>
      <c r="E1055" s="104">
        <f t="shared" si="32"/>
        <v>-2000</v>
      </c>
      <c r="F1055" s="103">
        <v>2496000</v>
      </c>
      <c r="G1055" s="104">
        <f t="shared" si="33"/>
        <v>-19000</v>
      </c>
    </row>
    <row r="1056" spans="3:7" x14ac:dyDescent="0.4">
      <c r="C1056" s="90">
        <v>31822</v>
      </c>
      <c r="D1056" s="103">
        <v>338000</v>
      </c>
      <c r="E1056" s="104">
        <f t="shared" si="32"/>
        <v>-30000</v>
      </c>
      <c r="F1056" s="103">
        <v>2451000</v>
      </c>
      <c r="G1056" s="104">
        <f t="shared" si="33"/>
        <v>-45000</v>
      </c>
    </row>
    <row r="1057" spans="3:7" x14ac:dyDescent="0.4">
      <c r="C1057" s="90">
        <v>31829</v>
      </c>
      <c r="D1057" s="103">
        <v>341000</v>
      </c>
      <c r="E1057" s="104">
        <f t="shared" si="32"/>
        <v>3000</v>
      </c>
      <c r="F1057" s="103">
        <v>2481000</v>
      </c>
      <c r="G1057" s="104">
        <f t="shared" si="33"/>
        <v>30000</v>
      </c>
    </row>
    <row r="1058" spans="3:7" x14ac:dyDescent="0.4">
      <c r="C1058" s="90">
        <v>31836</v>
      </c>
      <c r="D1058" s="103">
        <v>348000</v>
      </c>
      <c r="E1058" s="104">
        <f t="shared" si="32"/>
        <v>7000</v>
      </c>
      <c r="F1058" s="103">
        <v>2460000</v>
      </c>
      <c r="G1058" s="104">
        <f t="shared" si="33"/>
        <v>-21000</v>
      </c>
    </row>
    <row r="1059" spans="3:7" x14ac:dyDescent="0.4">
      <c r="C1059" s="90">
        <v>31843</v>
      </c>
      <c r="D1059" s="103">
        <v>337000</v>
      </c>
      <c r="E1059" s="104">
        <f t="shared" si="32"/>
        <v>-11000</v>
      </c>
      <c r="F1059" s="103">
        <v>2456000</v>
      </c>
      <c r="G1059" s="104">
        <f t="shared" si="33"/>
        <v>-4000</v>
      </c>
    </row>
    <row r="1060" spans="3:7" x14ac:dyDescent="0.4">
      <c r="C1060" s="90">
        <v>31850</v>
      </c>
      <c r="D1060" s="103">
        <v>335000</v>
      </c>
      <c r="E1060" s="104">
        <f t="shared" si="32"/>
        <v>-2000</v>
      </c>
      <c r="F1060" s="103">
        <v>2450000</v>
      </c>
      <c r="G1060" s="104">
        <f t="shared" si="33"/>
        <v>-6000</v>
      </c>
    </row>
    <row r="1061" spans="3:7" x14ac:dyDescent="0.4">
      <c r="C1061" s="90">
        <v>31857</v>
      </c>
      <c r="D1061" s="103">
        <v>335000</v>
      </c>
      <c r="E1061" s="104">
        <f t="shared" si="32"/>
        <v>0</v>
      </c>
      <c r="F1061" s="103">
        <v>2401000</v>
      </c>
      <c r="G1061" s="104">
        <f t="shared" si="33"/>
        <v>-49000</v>
      </c>
    </row>
    <row r="1062" spans="3:7" x14ac:dyDescent="0.4">
      <c r="C1062" s="90">
        <v>31864</v>
      </c>
      <c r="D1062" s="103">
        <v>326000</v>
      </c>
      <c r="E1062" s="104">
        <f t="shared" si="32"/>
        <v>-9000</v>
      </c>
      <c r="F1062" s="103">
        <v>2410000</v>
      </c>
      <c r="G1062" s="104">
        <f t="shared" si="33"/>
        <v>9000</v>
      </c>
    </row>
    <row r="1063" spans="3:7" x14ac:dyDescent="0.4">
      <c r="C1063" s="90">
        <v>31871</v>
      </c>
      <c r="D1063" s="103">
        <v>330000</v>
      </c>
      <c r="E1063" s="104">
        <f t="shared" si="32"/>
        <v>4000</v>
      </c>
      <c r="F1063" s="103">
        <v>2482000</v>
      </c>
      <c r="G1063" s="104">
        <f t="shared" si="33"/>
        <v>72000</v>
      </c>
    </row>
    <row r="1064" spans="3:7" x14ac:dyDescent="0.4">
      <c r="C1064" s="90">
        <v>31878</v>
      </c>
      <c r="D1064" s="103">
        <v>338000</v>
      </c>
      <c r="E1064" s="104">
        <f t="shared" si="32"/>
        <v>8000</v>
      </c>
      <c r="F1064" s="103">
        <v>2366000</v>
      </c>
      <c r="G1064" s="104">
        <f t="shared" si="33"/>
        <v>-116000</v>
      </c>
    </row>
    <row r="1065" spans="3:7" x14ac:dyDescent="0.4">
      <c r="C1065" s="90">
        <v>31885</v>
      </c>
      <c r="D1065" s="103">
        <v>349000</v>
      </c>
      <c r="E1065" s="104">
        <f t="shared" si="32"/>
        <v>11000</v>
      </c>
      <c r="F1065" s="103">
        <v>2410000</v>
      </c>
      <c r="G1065" s="104">
        <f t="shared" si="33"/>
        <v>44000</v>
      </c>
    </row>
    <row r="1066" spans="3:7" x14ac:dyDescent="0.4">
      <c r="C1066" s="90">
        <v>31892</v>
      </c>
      <c r="D1066" s="103">
        <v>328000</v>
      </c>
      <c r="E1066" s="104">
        <f t="shared" si="32"/>
        <v>-21000</v>
      </c>
      <c r="F1066" s="103">
        <v>2386000</v>
      </c>
      <c r="G1066" s="104">
        <f t="shared" si="33"/>
        <v>-24000</v>
      </c>
    </row>
    <row r="1067" spans="3:7" x14ac:dyDescent="0.4">
      <c r="C1067" s="90">
        <v>31899</v>
      </c>
      <c r="D1067" s="103">
        <v>330000</v>
      </c>
      <c r="E1067" s="104">
        <f t="shared" si="32"/>
        <v>2000</v>
      </c>
      <c r="F1067" s="103">
        <v>2302000</v>
      </c>
      <c r="G1067" s="104">
        <f t="shared" si="33"/>
        <v>-84000</v>
      </c>
    </row>
    <row r="1068" spans="3:7" x14ac:dyDescent="0.4">
      <c r="C1068" s="90">
        <v>31906</v>
      </c>
      <c r="D1068" s="103">
        <v>315000</v>
      </c>
      <c r="E1068" s="104">
        <f t="shared" si="32"/>
        <v>-15000</v>
      </c>
      <c r="F1068" s="103">
        <v>2347000</v>
      </c>
      <c r="G1068" s="104">
        <f t="shared" si="33"/>
        <v>45000</v>
      </c>
    </row>
    <row r="1069" spans="3:7" x14ac:dyDescent="0.4">
      <c r="C1069" s="90">
        <v>31913</v>
      </c>
      <c r="D1069" s="103">
        <v>341000</v>
      </c>
      <c r="E1069" s="104">
        <f t="shared" si="32"/>
        <v>26000</v>
      </c>
      <c r="F1069" s="103">
        <v>2326000</v>
      </c>
      <c r="G1069" s="104">
        <f t="shared" si="33"/>
        <v>-21000</v>
      </c>
    </row>
    <row r="1070" spans="3:7" x14ac:dyDescent="0.4">
      <c r="C1070" s="90">
        <v>31920</v>
      </c>
      <c r="D1070" s="103">
        <v>343000</v>
      </c>
      <c r="E1070" s="104">
        <f t="shared" si="32"/>
        <v>2000</v>
      </c>
      <c r="F1070" s="103">
        <v>2275000</v>
      </c>
      <c r="G1070" s="104">
        <f t="shared" si="33"/>
        <v>-51000</v>
      </c>
    </row>
    <row r="1071" spans="3:7" x14ac:dyDescent="0.4">
      <c r="C1071" s="90">
        <v>31927</v>
      </c>
      <c r="D1071" s="103">
        <v>326000</v>
      </c>
      <c r="E1071" s="104">
        <f t="shared" si="32"/>
        <v>-17000</v>
      </c>
      <c r="F1071" s="103">
        <v>2370000</v>
      </c>
      <c r="G1071" s="104">
        <f t="shared" si="33"/>
        <v>95000</v>
      </c>
    </row>
    <row r="1072" spans="3:7" x14ac:dyDescent="0.4">
      <c r="C1072" s="90">
        <v>31934</v>
      </c>
      <c r="D1072" s="103">
        <v>328000</v>
      </c>
      <c r="E1072" s="104">
        <f t="shared" si="32"/>
        <v>2000</v>
      </c>
      <c r="F1072" s="103">
        <v>2259000</v>
      </c>
      <c r="G1072" s="104">
        <f t="shared" si="33"/>
        <v>-111000</v>
      </c>
    </row>
    <row r="1073" spans="3:7" x14ac:dyDescent="0.4">
      <c r="C1073" s="90">
        <v>31941</v>
      </c>
      <c r="D1073" s="103">
        <v>316000</v>
      </c>
      <c r="E1073" s="104">
        <f t="shared" si="32"/>
        <v>-12000</v>
      </c>
      <c r="F1073" s="103">
        <v>2278000</v>
      </c>
      <c r="G1073" s="104">
        <f t="shared" si="33"/>
        <v>19000</v>
      </c>
    </row>
    <row r="1074" spans="3:7" x14ac:dyDescent="0.4">
      <c r="C1074" s="90">
        <v>31948</v>
      </c>
      <c r="D1074" s="103">
        <v>319000</v>
      </c>
      <c r="E1074" s="104">
        <f t="shared" si="32"/>
        <v>3000</v>
      </c>
      <c r="F1074" s="103">
        <v>2258000</v>
      </c>
      <c r="G1074" s="104">
        <f t="shared" si="33"/>
        <v>-20000</v>
      </c>
    </row>
    <row r="1075" spans="3:7" x14ac:dyDescent="0.4">
      <c r="C1075" s="90">
        <v>31955</v>
      </c>
      <c r="D1075" s="103">
        <v>326000</v>
      </c>
      <c r="E1075" s="104">
        <f t="shared" si="32"/>
        <v>7000</v>
      </c>
      <c r="F1075" s="103">
        <v>2321000</v>
      </c>
      <c r="G1075" s="104">
        <f t="shared" si="33"/>
        <v>63000</v>
      </c>
    </row>
    <row r="1076" spans="3:7" x14ac:dyDescent="0.4">
      <c r="C1076" s="90">
        <v>31962</v>
      </c>
      <c r="D1076" s="103">
        <v>326000</v>
      </c>
      <c r="E1076" s="104">
        <f t="shared" si="32"/>
        <v>0</v>
      </c>
      <c r="F1076" s="103">
        <v>2173000</v>
      </c>
      <c r="G1076" s="104">
        <f t="shared" si="33"/>
        <v>-148000</v>
      </c>
    </row>
    <row r="1077" spans="3:7" x14ac:dyDescent="0.4">
      <c r="C1077" s="90">
        <v>31969</v>
      </c>
      <c r="D1077" s="103">
        <v>317000</v>
      </c>
      <c r="E1077" s="104">
        <f t="shared" si="32"/>
        <v>-9000</v>
      </c>
      <c r="F1077" s="103">
        <v>2155000</v>
      </c>
      <c r="G1077" s="104">
        <f t="shared" si="33"/>
        <v>-18000</v>
      </c>
    </row>
    <row r="1078" spans="3:7" x14ac:dyDescent="0.4">
      <c r="C1078" s="90">
        <v>31976</v>
      </c>
      <c r="D1078" s="103">
        <v>310000</v>
      </c>
      <c r="E1078" s="104">
        <f t="shared" si="32"/>
        <v>-7000</v>
      </c>
      <c r="F1078" s="103">
        <v>2211000</v>
      </c>
      <c r="G1078" s="104">
        <f t="shared" si="33"/>
        <v>56000</v>
      </c>
    </row>
    <row r="1079" spans="3:7" x14ac:dyDescent="0.4">
      <c r="C1079" s="90">
        <v>31983</v>
      </c>
      <c r="D1079" s="103">
        <v>324000</v>
      </c>
      <c r="E1079" s="104">
        <f t="shared" si="32"/>
        <v>14000</v>
      </c>
      <c r="F1079" s="103">
        <v>2247000</v>
      </c>
      <c r="G1079" s="104">
        <f t="shared" si="33"/>
        <v>36000</v>
      </c>
    </row>
    <row r="1080" spans="3:7" x14ac:dyDescent="0.4">
      <c r="C1080" s="90">
        <v>31990</v>
      </c>
      <c r="D1080" s="103">
        <v>348000</v>
      </c>
      <c r="E1080" s="104">
        <f t="shared" si="32"/>
        <v>24000</v>
      </c>
      <c r="F1080" s="103">
        <v>2232000</v>
      </c>
      <c r="G1080" s="104">
        <f t="shared" si="33"/>
        <v>-15000</v>
      </c>
    </row>
    <row r="1081" spans="3:7" x14ac:dyDescent="0.4">
      <c r="C1081" s="90">
        <v>31997</v>
      </c>
      <c r="D1081" s="103">
        <v>327000</v>
      </c>
      <c r="E1081" s="104">
        <f t="shared" si="32"/>
        <v>-21000</v>
      </c>
      <c r="F1081" s="103">
        <v>2263000</v>
      </c>
      <c r="G1081" s="104">
        <f t="shared" si="33"/>
        <v>31000</v>
      </c>
    </row>
    <row r="1082" spans="3:7" x14ac:dyDescent="0.4">
      <c r="C1082" s="90">
        <v>32004</v>
      </c>
      <c r="D1082" s="103">
        <v>319000</v>
      </c>
      <c r="E1082" s="104">
        <f t="shared" si="32"/>
        <v>-8000</v>
      </c>
      <c r="F1082" s="103">
        <v>2194000</v>
      </c>
      <c r="G1082" s="104">
        <f t="shared" si="33"/>
        <v>-69000</v>
      </c>
    </row>
    <row r="1083" spans="3:7" x14ac:dyDescent="0.4">
      <c r="C1083" s="90">
        <v>32011</v>
      </c>
      <c r="D1083" s="103">
        <v>312000</v>
      </c>
      <c r="E1083" s="104">
        <f t="shared" si="32"/>
        <v>-7000</v>
      </c>
      <c r="F1083" s="103">
        <v>2190000</v>
      </c>
      <c r="G1083" s="104">
        <f t="shared" si="33"/>
        <v>-4000</v>
      </c>
    </row>
    <row r="1084" spans="3:7" x14ac:dyDescent="0.4">
      <c r="C1084" s="90">
        <v>32018</v>
      </c>
      <c r="D1084" s="103">
        <v>322000</v>
      </c>
      <c r="E1084" s="104">
        <f t="shared" si="32"/>
        <v>10000</v>
      </c>
      <c r="F1084" s="103">
        <v>2179000</v>
      </c>
      <c r="G1084" s="104">
        <f t="shared" si="33"/>
        <v>-11000</v>
      </c>
    </row>
    <row r="1085" spans="3:7" x14ac:dyDescent="0.4">
      <c r="C1085" s="90">
        <v>32025</v>
      </c>
      <c r="D1085" s="103">
        <v>316000</v>
      </c>
      <c r="E1085" s="104">
        <f t="shared" si="32"/>
        <v>-6000</v>
      </c>
      <c r="F1085" s="103">
        <v>2125000</v>
      </c>
      <c r="G1085" s="104">
        <f t="shared" si="33"/>
        <v>-54000</v>
      </c>
    </row>
    <row r="1086" spans="3:7" x14ac:dyDescent="0.4">
      <c r="C1086" s="90">
        <v>32032</v>
      </c>
      <c r="D1086" s="103">
        <v>297000</v>
      </c>
      <c r="E1086" s="104">
        <f t="shared" si="32"/>
        <v>-19000</v>
      </c>
      <c r="F1086" s="103">
        <v>2172000</v>
      </c>
      <c r="G1086" s="104">
        <f t="shared" si="33"/>
        <v>47000</v>
      </c>
    </row>
    <row r="1087" spans="3:7" x14ac:dyDescent="0.4">
      <c r="C1087" s="90">
        <v>32039</v>
      </c>
      <c r="D1087" s="103">
        <v>309000</v>
      </c>
      <c r="E1087" s="104">
        <f t="shared" si="32"/>
        <v>12000</v>
      </c>
      <c r="F1087" s="103">
        <v>2351000</v>
      </c>
      <c r="G1087" s="104">
        <f t="shared" si="33"/>
        <v>179000</v>
      </c>
    </row>
    <row r="1088" spans="3:7" x14ac:dyDescent="0.4">
      <c r="C1088" s="90">
        <v>32046</v>
      </c>
      <c r="D1088" s="103">
        <v>317000</v>
      </c>
      <c r="E1088" s="104">
        <f t="shared" si="32"/>
        <v>8000</v>
      </c>
      <c r="F1088" s="103">
        <v>2139000</v>
      </c>
      <c r="G1088" s="104">
        <f t="shared" si="33"/>
        <v>-212000</v>
      </c>
    </row>
    <row r="1089" spans="3:7" x14ac:dyDescent="0.4">
      <c r="C1089" s="90">
        <v>32053</v>
      </c>
      <c r="D1089" s="103">
        <v>301000</v>
      </c>
      <c r="E1089" s="104">
        <f t="shared" si="32"/>
        <v>-16000</v>
      </c>
      <c r="F1089" s="103">
        <v>2151000</v>
      </c>
      <c r="G1089" s="104">
        <f t="shared" si="33"/>
        <v>12000</v>
      </c>
    </row>
    <row r="1090" spans="3:7" x14ac:dyDescent="0.4">
      <c r="C1090" s="90">
        <v>32060</v>
      </c>
      <c r="D1090" s="103">
        <v>308000</v>
      </c>
      <c r="E1090" s="104">
        <f t="shared" si="32"/>
        <v>7000</v>
      </c>
      <c r="F1090" s="103">
        <v>2101000</v>
      </c>
      <c r="G1090" s="104">
        <f t="shared" si="33"/>
        <v>-50000</v>
      </c>
    </row>
    <row r="1091" spans="3:7" x14ac:dyDescent="0.4">
      <c r="C1091" s="90">
        <v>32067</v>
      </c>
      <c r="D1091" s="103">
        <v>301000</v>
      </c>
      <c r="E1091" s="104">
        <f t="shared" si="32"/>
        <v>-7000</v>
      </c>
      <c r="F1091" s="103">
        <v>2074000</v>
      </c>
      <c r="G1091" s="104">
        <f t="shared" si="33"/>
        <v>-27000</v>
      </c>
    </row>
    <row r="1092" spans="3:7" x14ac:dyDescent="0.4">
      <c r="C1092" s="90">
        <v>32074</v>
      </c>
      <c r="D1092" s="103">
        <v>301000</v>
      </c>
      <c r="E1092" s="104">
        <f t="shared" si="32"/>
        <v>0</v>
      </c>
      <c r="F1092" s="103">
        <v>1966000</v>
      </c>
      <c r="G1092" s="104">
        <f t="shared" si="33"/>
        <v>-108000</v>
      </c>
    </row>
    <row r="1093" spans="3:7" x14ac:dyDescent="0.4">
      <c r="C1093" s="90">
        <v>32081</v>
      </c>
      <c r="D1093" s="103">
        <v>289000</v>
      </c>
      <c r="E1093" s="104">
        <f t="shared" si="32"/>
        <v>-12000</v>
      </c>
      <c r="F1093" s="103">
        <v>1942000</v>
      </c>
      <c r="G1093" s="104">
        <f t="shared" si="33"/>
        <v>-24000</v>
      </c>
    </row>
    <row r="1094" spans="3:7" x14ac:dyDescent="0.4">
      <c r="C1094" s="90">
        <v>32088</v>
      </c>
      <c r="D1094" s="103">
        <v>297000</v>
      </c>
      <c r="E1094" s="104">
        <f t="shared" si="32"/>
        <v>8000</v>
      </c>
      <c r="F1094" s="103">
        <v>2054000</v>
      </c>
      <c r="G1094" s="104">
        <f t="shared" si="33"/>
        <v>112000</v>
      </c>
    </row>
    <row r="1095" spans="3:7" x14ac:dyDescent="0.4">
      <c r="C1095" s="90">
        <v>32095</v>
      </c>
      <c r="D1095" s="103">
        <v>307000</v>
      </c>
      <c r="E1095" s="104">
        <f t="shared" si="32"/>
        <v>10000</v>
      </c>
      <c r="F1095" s="103">
        <v>2109000</v>
      </c>
      <c r="G1095" s="104">
        <f t="shared" si="33"/>
        <v>55000</v>
      </c>
    </row>
    <row r="1096" spans="3:7" x14ac:dyDescent="0.4">
      <c r="C1096" s="90">
        <v>32102</v>
      </c>
      <c r="D1096" s="103">
        <v>317000</v>
      </c>
      <c r="E1096" s="104">
        <f t="shared" si="32"/>
        <v>10000</v>
      </c>
      <c r="F1096" s="103">
        <v>2064000</v>
      </c>
      <c r="G1096" s="104">
        <f t="shared" si="33"/>
        <v>-45000</v>
      </c>
    </row>
    <row r="1097" spans="3:7" x14ac:dyDescent="0.4">
      <c r="C1097" s="90">
        <v>32109</v>
      </c>
      <c r="D1097" s="103">
        <v>306000</v>
      </c>
      <c r="E1097" s="104">
        <f t="shared" si="32"/>
        <v>-11000</v>
      </c>
      <c r="F1097" s="103">
        <v>2102000</v>
      </c>
      <c r="G1097" s="104">
        <f t="shared" si="33"/>
        <v>38000</v>
      </c>
    </row>
    <row r="1098" spans="3:7" x14ac:dyDescent="0.4">
      <c r="C1098" s="90">
        <v>32116</v>
      </c>
      <c r="D1098" s="103">
        <v>319000</v>
      </c>
      <c r="E1098" s="104">
        <f t="shared" ref="E1098:E1161" si="34">D1098-D1097</f>
        <v>13000</v>
      </c>
      <c r="F1098" s="103">
        <v>2125000</v>
      </c>
      <c r="G1098" s="104">
        <f t="shared" ref="G1098:G1161" si="35">F1098-F1097</f>
        <v>23000</v>
      </c>
    </row>
    <row r="1099" spans="3:7" x14ac:dyDescent="0.4">
      <c r="C1099" s="90">
        <v>32123</v>
      </c>
      <c r="D1099" s="103">
        <v>317000</v>
      </c>
      <c r="E1099" s="104">
        <f t="shared" si="34"/>
        <v>-2000</v>
      </c>
      <c r="F1099" s="103">
        <v>2092000</v>
      </c>
      <c r="G1099" s="104">
        <f t="shared" si="35"/>
        <v>-33000</v>
      </c>
    </row>
    <row r="1100" spans="3:7" x14ac:dyDescent="0.4">
      <c r="C1100" s="90">
        <v>32130</v>
      </c>
      <c r="D1100" s="103">
        <v>323000</v>
      </c>
      <c r="E1100" s="104">
        <f t="shared" si="34"/>
        <v>6000</v>
      </c>
      <c r="F1100" s="103">
        <v>2105000</v>
      </c>
      <c r="G1100" s="104">
        <f t="shared" si="35"/>
        <v>13000</v>
      </c>
    </row>
    <row r="1101" spans="3:7" x14ac:dyDescent="0.4">
      <c r="C1101" s="90">
        <v>32137</v>
      </c>
      <c r="D1101" s="103">
        <v>316000</v>
      </c>
      <c r="E1101" s="104">
        <f t="shared" si="34"/>
        <v>-7000</v>
      </c>
      <c r="F1101" s="103">
        <v>2140000</v>
      </c>
      <c r="G1101" s="104">
        <f t="shared" si="35"/>
        <v>35000</v>
      </c>
    </row>
    <row r="1102" spans="3:7" x14ac:dyDescent="0.4">
      <c r="C1102" s="90">
        <v>32144</v>
      </c>
      <c r="D1102" s="103">
        <v>315000</v>
      </c>
      <c r="E1102" s="104">
        <f t="shared" si="34"/>
        <v>-1000</v>
      </c>
      <c r="F1102" s="103">
        <v>2096000</v>
      </c>
      <c r="G1102" s="104">
        <f t="shared" si="35"/>
        <v>-44000</v>
      </c>
    </row>
    <row r="1103" spans="3:7" x14ac:dyDescent="0.4">
      <c r="C1103" s="90">
        <v>32151</v>
      </c>
      <c r="D1103" s="103">
        <v>325000</v>
      </c>
      <c r="E1103" s="104">
        <f t="shared" si="34"/>
        <v>10000</v>
      </c>
      <c r="F1103" s="103">
        <v>2231000</v>
      </c>
      <c r="G1103" s="104">
        <f t="shared" si="35"/>
        <v>135000</v>
      </c>
    </row>
    <row r="1104" spans="3:7" x14ac:dyDescent="0.4">
      <c r="C1104" s="90">
        <v>32158</v>
      </c>
      <c r="D1104" s="103">
        <v>361000</v>
      </c>
      <c r="E1104" s="104">
        <f t="shared" si="34"/>
        <v>36000</v>
      </c>
      <c r="F1104" s="103">
        <v>2186000</v>
      </c>
      <c r="G1104" s="104">
        <f t="shared" si="35"/>
        <v>-45000</v>
      </c>
    </row>
    <row r="1105" spans="3:7" x14ac:dyDescent="0.4">
      <c r="C1105" s="90">
        <v>32165</v>
      </c>
      <c r="D1105" s="103">
        <v>335000</v>
      </c>
      <c r="E1105" s="104">
        <f t="shared" si="34"/>
        <v>-26000</v>
      </c>
      <c r="F1105" s="103">
        <v>2214000</v>
      </c>
      <c r="G1105" s="104">
        <f t="shared" si="35"/>
        <v>28000</v>
      </c>
    </row>
    <row r="1106" spans="3:7" x14ac:dyDescent="0.4">
      <c r="C1106" s="90">
        <v>32172</v>
      </c>
      <c r="D1106" s="103">
        <v>342000</v>
      </c>
      <c r="E1106" s="104">
        <f t="shared" si="34"/>
        <v>7000</v>
      </c>
      <c r="F1106" s="103">
        <v>2213000</v>
      </c>
      <c r="G1106" s="104">
        <f t="shared" si="35"/>
        <v>-1000</v>
      </c>
    </row>
    <row r="1107" spans="3:7" x14ac:dyDescent="0.4">
      <c r="C1107" s="90">
        <v>32179</v>
      </c>
      <c r="D1107" s="103">
        <v>318000</v>
      </c>
      <c r="E1107" s="104">
        <f t="shared" si="34"/>
        <v>-24000</v>
      </c>
      <c r="F1107" s="103">
        <v>2180000</v>
      </c>
      <c r="G1107" s="104">
        <f t="shared" si="35"/>
        <v>-33000</v>
      </c>
    </row>
    <row r="1108" spans="3:7" x14ac:dyDescent="0.4">
      <c r="C1108" s="90">
        <v>32186</v>
      </c>
      <c r="D1108" s="103">
        <v>311000</v>
      </c>
      <c r="E1108" s="104">
        <f t="shared" si="34"/>
        <v>-7000</v>
      </c>
      <c r="F1108" s="103">
        <v>2184000</v>
      </c>
      <c r="G1108" s="104">
        <f t="shared" si="35"/>
        <v>4000</v>
      </c>
    </row>
    <row r="1109" spans="3:7" x14ac:dyDescent="0.4">
      <c r="C1109" s="90">
        <v>32193</v>
      </c>
      <c r="D1109" s="103">
        <v>327000</v>
      </c>
      <c r="E1109" s="104">
        <f t="shared" si="34"/>
        <v>16000</v>
      </c>
      <c r="F1109" s="103">
        <v>2091000</v>
      </c>
      <c r="G1109" s="104">
        <f t="shared" si="35"/>
        <v>-93000</v>
      </c>
    </row>
    <row r="1110" spans="3:7" x14ac:dyDescent="0.4">
      <c r="C1110" s="90">
        <v>32200</v>
      </c>
      <c r="D1110" s="103">
        <v>319000</v>
      </c>
      <c r="E1110" s="104">
        <f t="shared" si="34"/>
        <v>-8000</v>
      </c>
      <c r="F1110" s="103">
        <v>2111000</v>
      </c>
      <c r="G1110" s="104">
        <f t="shared" si="35"/>
        <v>20000</v>
      </c>
    </row>
    <row r="1111" spans="3:7" x14ac:dyDescent="0.4">
      <c r="C1111" s="90">
        <v>32207</v>
      </c>
      <c r="D1111" s="103">
        <v>307000</v>
      </c>
      <c r="E1111" s="104">
        <f t="shared" si="34"/>
        <v>-12000</v>
      </c>
      <c r="F1111" s="103">
        <v>2147000</v>
      </c>
      <c r="G1111" s="104">
        <f t="shared" si="35"/>
        <v>36000</v>
      </c>
    </row>
    <row r="1112" spans="3:7" x14ac:dyDescent="0.4">
      <c r="C1112" s="90">
        <v>32214</v>
      </c>
      <c r="D1112" s="103">
        <v>304000</v>
      </c>
      <c r="E1112" s="104">
        <f t="shared" si="34"/>
        <v>-3000</v>
      </c>
      <c r="F1112" s="103">
        <v>2112000</v>
      </c>
      <c r="G1112" s="104">
        <f t="shared" si="35"/>
        <v>-35000</v>
      </c>
    </row>
    <row r="1113" spans="3:7" x14ac:dyDescent="0.4">
      <c r="C1113" s="90">
        <v>32221</v>
      </c>
      <c r="D1113" s="103">
        <v>307000</v>
      </c>
      <c r="E1113" s="104">
        <f t="shared" si="34"/>
        <v>3000</v>
      </c>
      <c r="F1113" s="103">
        <v>2112000</v>
      </c>
      <c r="G1113" s="104">
        <f t="shared" si="35"/>
        <v>0</v>
      </c>
    </row>
    <row r="1114" spans="3:7" x14ac:dyDescent="0.4">
      <c r="C1114" s="90">
        <v>32228</v>
      </c>
      <c r="D1114" s="103">
        <v>304000</v>
      </c>
      <c r="E1114" s="104">
        <f t="shared" si="34"/>
        <v>-3000</v>
      </c>
      <c r="F1114" s="103">
        <v>2077000</v>
      </c>
      <c r="G1114" s="104">
        <f t="shared" si="35"/>
        <v>-35000</v>
      </c>
    </row>
    <row r="1115" spans="3:7" x14ac:dyDescent="0.4">
      <c r="C1115" s="90">
        <v>32235</v>
      </c>
      <c r="D1115" s="103">
        <v>309000</v>
      </c>
      <c r="E1115" s="104">
        <f t="shared" si="34"/>
        <v>5000</v>
      </c>
      <c r="F1115" s="103">
        <v>2086000</v>
      </c>
      <c r="G1115" s="104">
        <f t="shared" si="35"/>
        <v>9000</v>
      </c>
    </row>
    <row r="1116" spans="3:7" x14ac:dyDescent="0.4">
      <c r="C1116" s="90">
        <v>32242</v>
      </c>
      <c r="D1116" s="103">
        <v>313000</v>
      </c>
      <c r="E1116" s="104">
        <f t="shared" si="34"/>
        <v>4000</v>
      </c>
      <c r="F1116" s="103">
        <v>2104000</v>
      </c>
      <c r="G1116" s="104">
        <f t="shared" si="35"/>
        <v>18000</v>
      </c>
    </row>
    <row r="1117" spans="3:7" x14ac:dyDescent="0.4">
      <c r="C1117" s="90">
        <v>32249</v>
      </c>
      <c r="D1117" s="103">
        <v>314000</v>
      </c>
      <c r="E1117" s="104">
        <f t="shared" si="34"/>
        <v>1000</v>
      </c>
      <c r="F1117" s="103">
        <v>2072000</v>
      </c>
      <c r="G1117" s="104">
        <f t="shared" si="35"/>
        <v>-32000</v>
      </c>
    </row>
    <row r="1118" spans="3:7" x14ac:dyDescent="0.4">
      <c r="C1118" s="90">
        <v>32256</v>
      </c>
      <c r="D1118" s="103">
        <v>312000</v>
      </c>
      <c r="E1118" s="104">
        <f t="shared" si="34"/>
        <v>-2000</v>
      </c>
      <c r="F1118" s="103">
        <v>2067000</v>
      </c>
      <c r="G1118" s="104">
        <f t="shared" si="35"/>
        <v>-5000</v>
      </c>
    </row>
    <row r="1119" spans="3:7" x14ac:dyDescent="0.4">
      <c r="C1119" s="90">
        <v>32263</v>
      </c>
      <c r="D1119" s="103">
        <v>313000</v>
      </c>
      <c r="E1119" s="104">
        <f t="shared" si="34"/>
        <v>1000</v>
      </c>
      <c r="F1119" s="103">
        <v>2077000</v>
      </c>
      <c r="G1119" s="104">
        <f t="shared" si="35"/>
        <v>10000</v>
      </c>
    </row>
    <row r="1120" spans="3:7" x14ac:dyDescent="0.4">
      <c r="C1120" s="90">
        <v>32270</v>
      </c>
      <c r="D1120" s="103">
        <v>309000</v>
      </c>
      <c r="E1120" s="104">
        <f t="shared" si="34"/>
        <v>-4000</v>
      </c>
      <c r="F1120" s="103">
        <v>2059000</v>
      </c>
      <c r="G1120" s="104">
        <f t="shared" si="35"/>
        <v>-18000</v>
      </c>
    </row>
    <row r="1121" spans="3:7" x14ac:dyDescent="0.4">
      <c r="C1121" s="90">
        <v>32277</v>
      </c>
      <c r="D1121" s="103">
        <v>314000</v>
      </c>
      <c r="E1121" s="104">
        <f t="shared" si="34"/>
        <v>5000</v>
      </c>
      <c r="F1121" s="103">
        <v>2068000</v>
      </c>
      <c r="G1121" s="104">
        <f t="shared" si="35"/>
        <v>9000</v>
      </c>
    </row>
    <row r="1122" spans="3:7" x14ac:dyDescent="0.4">
      <c r="C1122" s="90">
        <v>32284</v>
      </c>
      <c r="D1122" s="103">
        <v>319000</v>
      </c>
      <c r="E1122" s="104">
        <f t="shared" si="34"/>
        <v>5000</v>
      </c>
      <c r="F1122" s="103">
        <v>2099000</v>
      </c>
      <c r="G1122" s="104">
        <f t="shared" si="35"/>
        <v>31000</v>
      </c>
    </row>
    <row r="1123" spans="3:7" x14ac:dyDescent="0.4">
      <c r="C1123" s="90">
        <v>32291</v>
      </c>
      <c r="D1123" s="103">
        <v>313000</v>
      </c>
      <c r="E1123" s="104">
        <f t="shared" si="34"/>
        <v>-6000</v>
      </c>
      <c r="F1123" s="103">
        <v>2045000</v>
      </c>
      <c r="G1123" s="104">
        <f t="shared" si="35"/>
        <v>-54000</v>
      </c>
    </row>
    <row r="1124" spans="3:7" x14ac:dyDescent="0.4">
      <c r="C1124" s="90">
        <v>32298</v>
      </c>
      <c r="D1124" s="103">
        <v>310000</v>
      </c>
      <c r="E1124" s="104">
        <f t="shared" si="34"/>
        <v>-3000</v>
      </c>
      <c r="F1124" s="103">
        <v>2040000</v>
      </c>
      <c r="G1124" s="104">
        <f t="shared" si="35"/>
        <v>-5000</v>
      </c>
    </row>
    <row r="1125" spans="3:7" x14ac:dyDescent="0.4">
      <c r="C1125" s="90">
        <v>32305</v>
      </c>
      <c r="D1125" s="103">
        <v>305000</v>
      </c>
      <c r="E1125" s="104">
        <f t="shared" si="34"/>
        <v>-5000</v>
      </c>
      <c r="F1125" s="103">
        <v>2068000</v>
      </c>
      <c r="G1125" s="104">
        <f t="shared" si="35"/>
        <v>28000</v>
      </c>
    </row>
    <row r="1126" spans="3:7" x14ac:dyDescent="0.4">
      <c r="C1126" s="90">
        <v>32312</v>
      </c>
      <c r="D1126" s="103">
        <v>311000</v>
      </c>
      <c r="E1126" s="104">
        <f t="shared" si="34"/>
        <v>6000</v>
      </c>
      <c r="F1126" s="103">
        <v>2034000</v>
      </c>
      <c r="G1126" s="104">
        <f t="shared" si="35"/>
        <v>-34000</v>
      </c>
    </row>
    <row r="1127" spans="3:7" x14ac:dyDescent="0.4">
      <c r="C1127" s="90">
        <v>32319</v>
      </c>
      <c r="D1127" s="103">
        <v>307000</v>
      </c>
      <c r="E1127" s="104">
        <f t="shared" si="34"/>
        <v>-4000</v>
      </c>
      <c r="F1127" s="103">
        <v>2030000</v>
      </c>
      <c r="G1127" s="104">
        <f t="shared" si="35"/>
        <v>-4000</v>
      </c>
    </row>
    <row r="1128" spans="3:7" x14ac:dyDescent="0.4">
      <c r="C1128" s="90">
        <v>32326</v>
      </c>
      <c r="D1128" s="103">
        <v>305000</v>
      </c>
      <c r="E1128" s="104">
        <f t="shared" si="34"/>
        <v>-2000</v>
      </c>
      <c r="F1128" s="103">
        <v>2035000</v>
      </c>
      <c r="G1128" s="104">
        <f t="shared" si="35"/>
        <v>5000</v>
      </c>
    </row>
    <row r="1129" spans="3:7" x14ac:dyDescent="0.4">
      <c r="C1129" s="90">
        <v>32333</v>
      </c>
      <c r="D1129" s="103">
        <v>303000</v>
      </c>
      <c r="E1129" s="104">
        <f t="shared" si="34"/>
        <v>-2000</v>
      </c>
      <c r="F1129" s="103">
        <v>2027000</v>
      </c>
      <c r="G1129" s="104">
        <f t="shared" si="35"/>
        <v>-8000</v>
      </c>
    </row>
    <row r="1130" spans="3:7" x14ac:dyDescent="0.4">
      <c r="C1130" s="90">
        <v>32340</v>
      </c>
      <c r="D1130" s="103">
        <v>315000</v>
      </c>
      <c r="E1130" s="104">
        <f t="shared" si="34"/>
        <v>12000</v>
      </c>
      <c r="F1130" s="103">
        <v>2073000</v>
      </c>
      <c r="G1130" s="104">
        <f t="shared" si="35"/>
        <v>46000</v>
      </c>
    </row>
    <row r="1131" spans="3:7" x14ac:dyDescent="0.4">
      <c r="C1131" s="90">
        <v>32347</v>
      </c>
      <c r="D1131" s="103">
        <v>354000</v>
      </c>
      <c r="E1131" s="104">
        <f t="shared" si="34"/>
        <v>39000</v>
      </c>
      <c r="F1131" s="103">
        <v>2083000</v>
      </c>
      <c r="G1131" s="104">
        <f t="shared" si="35"/>
        <v>10000</v>
      </c>
    </row>
    <row r="1132" spans="3:7" x14ac:dyDescent="0.4">
      <c r="C1132" s="90">
        <v>32354</v>
      </c>
      <c r="D1132" s="103">
        <v>331000</v>
      </c>
      <c r="E1132" s="104">
        <f t="shared" si="34"/>
        <v>-23000</v>
      </c>
      <c r="F1132" s="103">
        <v>2108000</v>
      </c>
      <c r="G1132" s="104">
        <f t="shared" si="35"/>
        <v>25000</v>
      </c>
    </row>
    <row r="1133" spans="3:7" x14ac:dyDescent="0.4">
      <c r="C1133" s="90">
        <v>32361</v>
      </c>
      <c r="D1133" s="103">
        <v>316000</v>
      </c>
      <c r="E1133" s="104">
        <f t="shared" si="34"/>
        <v>-15000</v>
      </c>
      <c r="F1133" s="103">
        <v>2101000</v>
      </c>
      <c r="G1133" s="104">
        <f t="shared" si="35"/>
        <v>-7000</v>
      </c>
    </row>
    <row r="1134" spans="3:7" x14ac:dyDescent="0.4">
      <c r="C1134" s="90">
        <v>32368</v>
      </c>
      <c r="D1134" s="103">
        <v>312000</v>
      </c>
      <c r="E1134" s="104">
        <f t="shared" si="34"/>
        <v>-4000</v>
      </c>
      <c r="F1134" s="103">
        <v>2070000</v>
      </c>
      <c r="G1134" s="104">
        <f t="shared" si="35"/>
        <v>-31000</v>
      </c>
    </row>
    <row r="1135" spans="3:7" x14ac:dyDescent="0.4">
      <c r="C1135" s="90">
        <v>32375</v>
      </c>
      <c r="D1135" s="103">
        <v>316000</v>
      </c>
      <c r="E1135" s="104">
        <f t="shared" si="34"/>
        <v>4000</v>
      </c>
      <c r="F1135" s="103">
        <v>2099000</v>
      </c>
      <c r="G1135" s="104">
        <f t="shared" si="35"/>
        <v>29000</v>
      </c>
    </row>
    <row r="1136" spans="3:7" x14ac:dyDescent="0.4">
      <c r="C1136" s="90">
        <v>32382</v>
      </c>
      <c r="D1136" s="103">
        <v>315000</v>
      </c>
      <c r="E1136" s="104">
        <f t="shared" si="34"/>
        <v>-1000</v>
      </c>
      <c r="F1136" s="103">
        <v>2082000</v>
      </c>
      <c r="G1136" s="104">
        <f t="shared" si="35"/>
        <v>-17000</v>
      </c>
    </row>
    <row r="1137" spans="3:7" x14ac:dyDescent="0.4">
      <c r="C1137" s="90">
        <v>32389</v>
      </c>
      <c r="D1137" s="103">
        <v>306000</v>
      </c>
      <c r="E1137" s="104">
        <f t="shared" si="34"/>
        <v>-9000</v>
      </c>
      <c r="F1137" s="103">
        <v>2091000</v>
      </c>
      <c r="G1137" s="104">
        <f t="shared" si="35"/>
        <v>9000</v>
      </c>
    </row>
    <row r="1138" spans="3:7" x14ac:dyDescent="0.4">
      <c r="C1138" s="90">
        <v>32396</v>
      </c>
      <c r="D1138" s="103">
        <v>305000</v>
      </c>
      <c r="E1138" s="104">
        <f t="shared" si="34"/>
        <v>-1000</v>
      </c>
      <c r="F1138" s="103">
        <v>2053000</v>
      </c>
      <c r="G1138" s="104">
        <f t="shared" si="35"/>
        <v>-38000</v>
      </c>
    </row>
    <row r="1139" spans="3:7" x14ac:dyDescent="0.4">
      <c r="C1139" s="90">
        <v>32403</v>
      </c>
      <c r="D1139" s="103">
        <v>306000</v>
      </c>
      <c r="E1139" s="104">
        <f t="shared" si="34"/>
        <v>1000</v>
      </c>
      <c r="F1139" s="103">
        <v>2106000</v>
      </c>
      <c r="G1139" s="104">
        <f t="shared" si="35"/>
        <v>53000</v>
      </c>
    </row>
    <row r="1140" spans="3:7" x14ac:dyDescent="0.4">
      <c r="C1140" s="90">
        <v>32410</v>
      </c>
      <c r="D1140" s="103">
        <v>301000</v>
      </c>
      <c r="E1140" s="104">
        <f t="shared" si="34"/>
        <v>-5000</v>
      </c>
      <c r="F1140" s="103">
        <v>2053000</v>
      </c>
      <c r="G1140" s="104">
        <f t="shared" si="35"/>
        <v>-53000</v>
      </c>
    </row>
    <row r="1141" spans="3:7" x14ac:dyDescent="0.4">
      <c r="C1141" s="90">
        <v>32417</v>
      </c>
      <c r="D1141" s="103">
        <v>292000</v>
      </c>
      <c r="E1141" s="104">
        <f t="shared" si="34"/>
        <v>-9000</v>
      </c>
      <c r="F1141" s="103">
        <v>2041000</v>
      </c>
      <c r="G1141" s="104">
        <f t="shared" si="35"/>
        <v>-12000</v>
      </c>
    </row>
    <row r="1142" spans="3:7" x14ac:dyDescent="0.4">
      <c r="C1142" s="90">
        <v>32424</v>
      </c>
      <c r="D1142" s="103">
        <v>292000</v>
      </c>
      <c r="E1142" s="104">
        <f t="shared" si="34"/>
        <v>0</v>
      </c>
      <c r="F1142" s="103">
        <v>2017000</v>
      </c>
      <c r="G1142" s="104">
        <f t="shared" si="35"/>
        <v>-24000</v>
      </c>
    </row>
    <row r="1143" spans="3:7" x14ac:dyDescent="0.4">
      <c r="C1143" s="90">
        <v>32431</v>
      </c>
      <c r="D1143" s="103">
        <v>293000</v>
      </c>
      <c r="E1143" s="104">
        <f t="shared" si="34"/>
        <v>1000</v>
      </c>
      <c r="F1143" s="103">
        <v>1994000</v>
      </c>
      <c r="G1143" s="104">
        <f t="shared" si="35"/>
        <v>-23000</v>
      </c>
    </row>
    <row r="1144" spans="3:7" x14ac:dyDescent="0.4">
      <c r="C1144" s="90">
        <v>32438</v>
      </c>
      <c r="D1144" s="103">
        <v>286000</v>
      </c>
      <c r="E1144" s="104">
        <f t="shared" si="34"/>
        <v>-7000</v>
      </c>
      <c r="F1144" s="103">
        <v>2011000</v>
      </c>
      <c r="G1144" s="104">
        <f t="shared" si="35"/>
        <v>17000</v>
      </c>
    </row>
    <row r="1145" spans="3:7" x14ac:dyDescent="0.4">
      <c r="C1145" s="90">
        <v>32445</v>
      </c>
      <c r="D1145" s="103">
        <v>294000</v>
      </c>
      <c r="E1145" s="104">
        <f t="shared" si="34"/>
        <v>8000</v>
      </c>
      <c r="F1145" s="103">
        <v>2015000</v>
      </c>
      <c r="G1145" s="104">
        <f t="shared" si="35"/>
        <v>4000</v>
      </c>
    </row>
    <row r="1146" spans="3:7" x14ac:dyDescent="0.4">
      <c r="C1146" s="90">
        <v>32452</v>
      </c>
      <c r="D1146" s="103">
        <v>285000</v>
      </c>
      <c r="E1146" s="104">
        <f t="shared" si="34"/>
        <v>-9000</v>
      </c>
      <c r="F1146" s="103">
        <v>1898000</v>
      </c>
      <c r="G1146" s="104">
        <f t="shared" si="35"/>
        <v>-117000</v>
      </c>
    </row>
    <row r="1147" spans="3:7" x14ac:dyDescent="0.4">
      <c r="C1147" s="90">
        <v>32459</v>
      </c>
      <c r="D1147" s="103">
        <v>284000</v>
      </c>
      <c r="E1147" s="104">
        <f t="shared" si="34"/>
        <v>-1000</v>
      </c>
      <c r="F1147" s="103">
        <v>2011000</v>
      </c>
      <c r="G1147" s="104">
        <f t="shared" si="35"/>
        <v>113000</v>
      </c>
    </row>
    <row r="1148" spans="3:7" x14ac:dyDescent="0.4">
      <c r="C1148" s="90">
        <v>32466</v>
      </c>
      <c r="D1148" s="103">
        <v>294000</v>
      </c>
      <c r="E1148" s="104">
        <f t="shared" si="34"/>
        <v>10000</v>
      </c>
      <c r="F1148" s="103">
        <v>1981000</v>
      </c>
      <c r="G1148" s="104">
        <f t="shared" si="35"/>
        <v>-30000</v>
      </c>
    </row>
    <row r="1149" spans="3:7" x14ac:dyDescent="0.4">
      <c r="C1149" s="90">
        <v>32473</v>
      </c>
      <c r="D1149" s="103">
        <v>299000</v>
      </c>
      <c r="E1149" s="104">
        <f t="shared" si="34"/>
        <v>5000</v>
      </c>
      <c r="F1149" s="103">
        <v>2023000</v>
      </c>
      <c r="G1149" s="104">
        <f t="shared" si="35"/>
        <v>42000</v>
      </c>
    </row>
    <row r="1150" spans="3:7" x14ac:dyDescent="0.4">
      <c r="C1150" s="90">
        <v>32480</v>
      </c>
      <c r="D1150" s="103">
        <v>298000</v>
      </c>
      <c r="E1150" s="104">
        <f t="shared" si="34"/>
        <v>-1000</v>
      </c>
      <c r="F1150" s="103">
        <v>2006000</v>
      </c>
      <c r="G1150" s="104">
        <f t="shared" si="35"/>
        <v>-17000</v>
      </c>
    </row>
    <row r="1151" spans="3:7" x14ac:dyDescent="0.4">
      <c r="C1151" s="90">
        <v>32487</v>
      </c>
      <c r="D1151" s="103">
        <v>285000</v>
      </c>
      <c r="E1151" s="104">
        <f t="shared" si="34"/>
        <v>-13000</v>
      </c>
      <c r="F1151" s="103">
        <v>2013000</v>
      </c>
      <c r="G1151" s="104">
        <f t="shared" si="35"/>
        <v>7000</v>
      </c>
    </row>
    <row r="1152" spans="3:7" x14ac:dyDescent="0.4">
      <c r="C1152" s="90">
        <v>32494</v>
      </c>
      <c r="D1152" s="103">
        <v>293000</v>
      </c>
      <c r="E1152" s="104">
        <f t="shared" si="34"/>
        <v>8000</v>
      </c>
      <c r="F1152" s="103">
        <v>2054000</v>
      </c>
      <c r="G1152" s="104">
        <f t="shared" si="35"/>
        <v>41000</v>
      </c>
    </row>
    <row r="1153" spans="3:7" x14ac:dyDescent="0.4">
      <c r="C1153" s="90">
        <v>32501</v>
      </c>
      <c r="D1153" s="103">
        <v>286000</v>
      </c>
      <c r="E1153" s="104">
        <f t="shared" si="34"/>
        <v>-7000</v>
      </c>
      <c r="F1153" s="103">
        <v>2061000</v>
      </c>
      <c r="G1153" s="104">
        <f t="shared" si="35"/>
        <v>7000</v>
      </c>
    </row>
    <row r="1154" spans="3:7" x14ac:dyDescent="0.4">
      <c r="C1154" s="90">
        <v>32508</v>
      </c>
      <c r="D1154" s="103">
        <v>304000</v>
      </c>
      <c r="E1154" s="104">
        <f t="shared" si="34"/>
        <v>18000</v>
      </c>
      <c r="F1154" s="103">
        <v>2092000</v>
      </c>
      <c r="G1154" s="104">
        <f t="shared" si="35"/>
        <v>31000</v>
      </c>
    </row>
    <row r="1155" spans="3:7" x14ac:dyDescent="0.4">
      <c r="C1155" s="90">
        <v>32515</v>
      </c>
      <c r="D1155" s="103">
        <v>299000</v>
      </c>
      <c r="E1155" s="104">
        <f t="shared" si="34"/>
        <v>-5000</v>
      </c>
      <c r="F1155" s="103">
        <v>2056000</v>
      </c>
      <c r="G1155" s="104">
        <f t="shared" si="35"/>
        <v>-36000</v>
      </c>
    </row>
    <row r="1156" spans="3:7" x14ac:dyDescent="0.4">
      <c r="C1156" s="90">
        <v>32522</v>
      </c>
      <c r="D1156" s="103">
        <v>283000</v>
      </c>
      <c r="E1156" s="104">
        <f t="shared" si="34"/>
        <v>-16000</v>
      </c>
      <c r="F1156" s="103">
        <v>2069000</v>
      </c>
      <c r="G1156" s="104">
        <f t="shared" si="35"/>
        <v>13000</v>
      </c>
    </row>
    <row r="1157" spans="3:7" x14ac:dyDescent="0.4">
      <c r="C1157" s="90">
        <v>32529</v>
      </c>
      <c r="D1157" s="103">
        <v>282000</v>
      </c>
      <c r="E1157" s="104">
        <f t="shared" si="34"/>
        <v>-1000</v>
      </c>
      <c r="F1157" s="103">
        <v>2048000</v>
      </c>
      <c r="G1157" s="104">
        <f t="shared" si="35"/>
        <v>-21000</v>
      </c>
    </row>
    <row r="1158" spans="3:7" x14ac:dyDescent="0.4">
      <c r="C1158" s="90">
        <v>32536</v>
      </c>
      <c r="D1158" s="103">
        <v>295000</v>
      </c>
      <c r="E1158" s="104">
        <f t="shared" si="34"/>
        <v>13000</v>
      </c>
      <c r="F1158" s="103">
        <v>2071000</v>
      </c>
      <c r="G1158" s="104">
        <f t="shared" si="35"/>
        <v>23000</v>
      </c>
    </row>
    <row r="1159" spans="3:7" x14ac:dyDescent="0.4">
      <c r="C1159" s="90">
        <v>32543</v>
      </c>
      <c r="D1159" s="103">
        <v>288000</v>
      </c>
      <c r="E1159" s="104">
        <f t="shared" si="34"/>
        <v>-7000</v>
      </c>
      <c r="F1159" s="103">
        <v>2074000</v>
      </c>
      <c r="G1159" s="104">
        <f t="shared" si="35"/>
        <v>3000</v>
      </c>
    </row>
    <row r="1160" spans="3:7" x14ac:dyDescent="0.4">
      <c r="C1160" s="90">
        <v>32550</v>
      </c>
      <c r="D1160" s="103">
        <v>322000</v>
      </c>
      <c r="E1160" s="104">
        <f t="shared" si="34"/>
        <v>34000</v>
      </c>
      <c r="F1160" s="103">
        <v>2103000</v>
      </c>
      <c r="G1160" s="104">
        <f t="shared" si="35"/>
        <v>29000</v>
      </c>
    </row>
    <row r="1161" spans="3:7" x14ac:dyDescent="0.4">
      <c r="C1161" s="90">
        <v>32557</v>
      </c>
      <c r="D1161" s="103">
        <v>305000</v>
      </c>
      <c r="E1161" s="104">
        <f t="shared" si="34"/>
        <v>-17000</v>
      </c>
      <c r="F1161" s="103">
        <v>2111000</v>
      </c>
      <c r="G1161" s="104">
        <f t="shared" si="35"/>
        <v>8000</v>
      </c>
    </row>
    <row r="1162" spans="3:7" x14ac:dyDescent="0.4">
      <c r="C1162" s="90">
        <v>32564</v>
      </c>
      <c r="D1162" s="103">
        <v>300000</v>
      </c>
      <c r="E1162" s="104">
        <f t="shared" ref="E1162:E1225" si="36">D1162-D1161</f>
        <v>-5000</v>
      </c>
      <c r="F1162" s="103">
        <v>2167000</v>
      </c>
      <c r="G1162" s="104">
        <f t="shared" ref="G1162:G1225" si="37">F1162-F1161</f>
        <v>56000</v>
      </c>
    </row>
    <row r="1163" spans="3:7" x14ac:dyDescent="0.4">
      <c r="C1163" s="90">
        <v>32571</v>
      </c>
      <c r="D1163" s="103">
        <v>325000</v>
      </c>
      <c r="E1163" s="104">
        <f t="shared" si="36"/>
        <v>25000</v>
      </c>
      <c r="F1163" s="103">
        <v>2110000</v>
      </c>
      <c r="G1163" s="104">
        <f t="shared" si="37"/>
        <v>-57000</v>
      </c>
    </row>
    <row r="1164" spans="3:7" x14ac:dyDescent="0.4">
      <c r="C1164" s="90">
        <v>32578</v>
      </c>
      <c r="D1164" s="103">
        <v>325000</v>
      </c>
      <c r="E1164" s="104">
        <f t="shared" si="36"/>
        <v>0</v>
      </c>
      <c r="F1164" s="103">
        <v>2163000</v>
      </c>
      <c r="G1164" s="104">
        <f t="shared" si="37"/>
        <v>53000</v>
      </c>
    </row>
    <row r="1165" spans="3:7" x14ac:dyDescent="0.4">
      <c r="C1165" s="90">
        <v>32585</v>
      </c>
      <c r="D1165" s="103">
        <v>319000</v>
      </c>
      <c r="E1165" s="104">
        <f t="shared" si="36"/>
        <v>-6000</v>
      </c>
      <c r="F1165" s="103">
        <v>2108000</v>
      </c>
      <c r="G1165" s="104">
        <f t="shared" si="37"/>
        <v>-55000</v>
      </c>
    </row>
    <row r="1166" spans="3:7" x14ac:dyDescent="0.4">
      <c r="C1166" s="90">
        <v>32592</v>
      </c>
      <c r="D1166" s="103">
        <v>319000</v>
      </c>
      <c r="E1166" s="104">
        <f t="shared" si="36"/>
        <v>0</v>
      </c>
      <c r="F1166" s="103">
        <v>2145000</v>
      </c>
      <c r="G1166" s="104">
        <f t="shared" si="37"/>
        <v>37000</v>
      </c>
    </row>
    <row r="1167" spans="3:7" x14ac:dyDescent="0.4">
      <c r="C1167" s="90">
        <v>32599</v>
      </c>
      <c r="D1167" s="103">
        <v>323000</v>
      </c>
      <c r="E1167" s="104">
        <f t="shared" si="36"/>
        <v>4000</v>
      </c>
      <c r="F1167" s="103">
        <v>2117000</v>
      </c>
      <c r="G1167" s="104">
        <f t="shared" si="37"/>
        <v>-28000</v>
      </c>
    </row>
    <row r="1168" spans="3:7" x14ac:dyDescent="0.4">
      <c r="C1168" s="90">
        <v>32606</v>
      </c>
      <c r="D1168" s="103">
        <v>314000</v>
      </c>
      <c r="E1168" s="104">
        <f t="shared" si="36"/>
        <v>-9000</v>
      </c>
      <c r="F1168" s="103">
        <v>2117000</v>
      </c>
      <c r="G1168" s="104">
        <f t="shared" si="37"/>
        <v>0</v>
      </c>
    </row>
    <row r="1169" spans="3:7" x14ac:dyDescent="0.4">
      <c r="C1169" s="90">
        <v>32613</v>
      </c>
      <c r="D1169" s="103">
        <v>307000</v>
      </c>
      <c r="E1169" s="104">
        <f t="shared" si="36"/>
        <v>-7000</v>
      </c>
      <c r="F1169" s="103">
        <v>2092000</v>
      </c>
      <c r="G1169" s="104">
        <f t="shared" si="37"/>
        <v>-25000</v>
      </c>
    </row>
    <row r="1170" spans="3:7" x14ac:dyDescent="0.4">
      <c r="C1170" s="90">
        <v>32620</v>
      </c>
      <c r="D1170" s="103">
        <v>304000</v>
      </c>
      <c r="E1170" s="104">
        <f t="shared" si="36"/>
        <v>-3000</v>
      </c>
      <c r="F1170" s="103">
        <v>2104000</v>
      </c>
      <c r="G1170" s="104">
        <f t="shared" si="37"/>
        <v>12000</v>
      </c>
    </row>
    <row r="1171" spans="3:7" x14ac:dyDescent="0.4">
      <c r="C1171" s="90">
        <v>32627</v>
      </c>
      <c r="D1171" s="103">
        <v>311000</v>
      </c>
      <c r="E1171" s="104">
        <f t="shared" si="36"/>
        <v>7000</v>
      </c>
      <c r="F1171" s="103">
        <v>2064000</v>
      </c>
      <c r="G1171" s="104">
        <f t="shared" si="37"/>
        <v>-40000</v>
      </c>
    </row>
    <row r="1172" spans="3:7" x14ac:dyDescent="0.4">
      <c r="C1172" s="90">
        <v>32634</v>
      </c>
      <c r="D1172" s="103">
        <v>320000</v>
      </c>
      <c r="E1172" s="104">
        <f t="shared" si="36"/>
        <v>9000</v>
      </c>
      <c r="F1172" s="103">
        <v>2089000</v>
      </c>
      <c r="G1172" s="104">
        <f t="shared" si="37"/>
        <v>25000</v>
      </c>
    </row>
    <row r="1173" spans="3:7" x14ac:dyDescent="0.4">
      <c r="C1173" s="90">
        <v>32641</v>
      </c>
      <c r="D1173" s="103">
        <v>332000</v>
      </c>
      <c r="E1173" s="104">
        <f t="shared" si="36"/>
        <v>12000</v>
      </c>
      <c r="F1173" s="103">
        <v>2144000</v>
      </c>
      <c r="G1173" s="104">
        <f t="shared" si="37"/>
        <v>55000</v>
      </c>
    </row>
    <row r="1174" spans="3:7" x14ac:dyDescent="0.4">
      <c r="C1174" s="90">
        <v>32648</v>
      </c>
      <c r="D1174" s="103">
        <v>321000</v>
      </c>
      <c r="E1174" s="104">
        <f t="shared" si="36"/>
        <v>-11000</v>
      </c>
      <c r="F1174" s="103">
        <v>2085000</v>
      </c>
      <c r="G1174" s="104">
        <f t="shared" si="37"/>
        <v>-59000</v>
      </c>
    </row>
    <row r="1175" spans="3:7" x14ac:dyDescent="0.4">
      <c r="C1175" s="90">
        <v>32655</v>
      </c>
      <c r="D1175" s="103">
        <v>325000</v>
      </c>
      <c r="E1175" s="104">
        <f t="shared" si="36"/>
        <v>4000</v>
      </c>
      <c r="F1175" s="103">
        <v>2056000</v>
      </c>
      <c r="G1175" s="104">
        <f t="shared" si="37"/>
        <v>-29000</v>
      </c>
    </row>
    <row r="1176" spans="3:7" x14ac:dyDescent="0.4">
      <c r="C1176" s="90">
        <v>32662</v>
      </c>
      <c r="D1176" s="103">
        <v>325000</v>
      </c>
      <c r="E1176" s="104">
        <f t="shared" si="36"/>
        <v>0</v>
      </c>
      <c r="F1176" s="103">
        <v>2117000</v>
      </c>
      <c r="G1176" s="104">
        <f t="shared" si="37"/>
        <v>61000</v>
      </c>
    </row>
    <row r="1177" spans="3:7" x14ac:dyDescent="0.4">
      <c r="C1177" s="90">
        <v>32669</v>
      </c>
      <c r="D1177" s="103">
        <v>332000</v>
      </c>
      <c r="E1177" s="104">
        <f t="shared" si="36"/>
        <v>7000</v>
      </c>
      <c r="F1177" s="103">
        <v>2110000</v>
      </c>
      <c r="G1177" s="104">
        <f t="shared" si="37"/>
        <v>-7000</v>
      </c>
    </row>
    <row r="1178" spans="3:7" x14ac:dyDescent="0.4">
      <c r="C1178" s="90">
        <v>32676</v>
      </c>
      <c r="D1178" s="103">
        <v>337000</v>
      </c>
      <c r="E1178" s="104">
        <f t="shared" si="36"/>
        <v>5000</v>
      </c>
      <c r="F1178" s="103">
        <v>2113000</v>
      </c>
      <c r="G1178" s="104">
        <f t="shared" si="37"/>
        <v>3000</v>
      </c>
    </row>
    <row r="1179" spans="3:7" x14ac:dyDescent="0.4">
      <c r="C1179" s="90">
        <v>32683</v>
      </c>
      <c r="D1179" s="103">
        <v>338000</v>
      </c>
      <c r="E1179" s="104">
        <f t="shared" si="36"/>
        <v>1000</v>
      </c>
      <c r="F1179" s="103">
        <v>2151000</v>
      </c>
      <c r="G1179" s="104">
        <f t="shared" si="37"/>
        <v>38000</v>
      </c>
    </row>
    <row r="1180" spans="3:7" x14ac:dyDescent="0.4">
      <c r="C1180" s="90">
        <v>32690</v>
      </c>
      <c r="D1180" s="103">
        <v>349000</v>
      </c>
      <c r="E1180" s="104">
        <f t="shared" si="36"/>
        <v>11000</v>
      </c>
      <c r="F1180" s="103">
        <v>2133000</v>
      </c>
      <c r="G1180" s="104">
        <f t="shared" si="37"/>
        <v>-18000</v>
      </c>
    </row>
    <row r="1181" spans="3:7" x14ac:dyDescent="0.4">
      <c r="C1181" s="90">
        <v>32697</v>
      </c>
      <c r="D1181" s="103">
        <v>341000</v>
      </c>
      <c r="E1181" s="104">
        <f t="shared" si="36"/>
        <v>-8000</v>
      </c>
      <c r="F1181" s="103">
        <v>2207000</v>
      </c>
      <c r="G1181" s="104">
        <f t="shared" si="37"/>
        <v>74000</v>
      </c>
    </row>
    <row r="1182" spans="3:7" x14ac:dyDescent="0.4">
      <c r="C1182" s="90">
        <v>32704</v>
      </c>
      <c r="D1182" s="103">
        <v>349000</v>
      </c>
      <c r="E1182" s="104">
        <f t="shared" si="36"/>
        <v>8000</v>
      </c>
      <c r="F1182" s="103">
        <v>2217000</v>
      </c>
      <c r="G1182" s="104">
        <f t="shared" si="37"/>
        <v>10000</v>
      </c>
    </row>
    <row r="1183" spans="3:7" x14ac:dyDescent="0.4">
      <c r="C1183" s="90">
        <v>32711</v>
      </c>
      <c r="D1183" s="103">
        <v>332000</v>
      </c>
      <c r="E1183" s="104">
        <f t="shared" si="36"/>
        <v>-17000</v>
      </c>
      <c r="F1183" s="103">
        <v>2159000</v>
      </c>
      <c r="G1183" s="104">
        <f t="shared" si="37"/>
        <v>-58000</v>
      </c>
    </row>
    <row r="1184" spans="3:7" x14ac:dyDescent="0.4">
      <c r="C1184" s="90">
        <v>32718</v>
      </c>
      <c r="D1184" s="103">
        <v>337000</v>
      </c>
      <c r="E1184" s="104">
        <f t="shared" si="36"/>
        <v>5000</v>
      </c>
      <c r="F1184" s="103">
        <v>2181000</v>
      </c>
      <c r="G1184" s="104">
        <f t="shared" si="37"/>
        <v>22000</v>
      </c>
    </row>
    <row r="1185" spans="3:7" x14ac:dyDescent="0.4">
      <c r="C1185" s="90">
        <v>32725</v>
      </c>
      <c r="D1185" s="103">
        <v>338000</v>
      </c>
      <c r="E1185" s="104">
        <f t="shared" si="36"/>
        <v>1000</v>
      </c>
      <c r="F1185" s="103">
        <v>2236000</v>
      </c>
      <c r="G1185" s="104">
        <f t="shared" si="37"/>
        <v>55000</v>
      </c>
    </row>
    <row r="1186" spans="3:7" x14ac:dyDescent="0.4">
      <c r="C1186" s="90">
        <v>32732</v>
      </c>
      <c r="D1186" s="103">
        <v>341000</v>
      </c>
      <c r="E1186" s="104">
        <f t="shared" si="36"/>
        <v>3000</v>
      </c>
      <c r="F1186" s="103">
        <v>2214000</v>
      </c>
      <c r="G1186" s="104">
        <f t="shared" si="37"/>
        <v>-22000</v>
      </c>
    </row>
    <row r="1187" spans="3:7" x14ac:dyDescent="0.4">
      <c r="C1187" s="90">
        <v>32739</v>
      </c>
      <c r="D1187" s="103">
        <v>327000</v>
      </c>
      <c r="E1187" s="104">
        <f t="shared" si="36"/>
        <v>-14000</v>
      </c>
      <c r="F1187" s="103">
        <v>2195000</v>
      </c>
      <c r="G1187" s="104">
        <f t="shared" si="37"/>
        <v>-19000</v>
      </c>
    </row>
    <row r="1188" spans="3:7" x14ac:dyDescent="0.4">
      <c r="C1188" s="90">
        <v>32746</v>
      </c>
      <c r="D1188" s="103">
        <v>332000</v>
      </c>
      <c r="E1188" s="104">
        <f t="shared" si="36"/>
        <v>5000</v>
      </c>
      <c r="F1188" s="103">
        <v>2184000</v>
      </c>
      <c r="G1188" s="104">
        <f t="shared" si="37"/>
        <v>-11000</v>
      </c>
    </row>
    <row r="1189" spans="3:7" x14ac:dyDescent="0.4">
      <c r="C1189" s="90">
        <v>32753</v>
      </c>
      <c r="D1189" s="103">
        <v>329000</v>
      </c>
      <c r="E1189" s="104">
        <f t="shared" si="36"/>
        <v>-3000</v>
      </c>
      <c r="F1189" s="103">
        <v>2199000</v>
      </c>
      <c r="G1189" s="104">
        <f t="shared" si="37"/>
        <v>15000</v>
      </c>
    </row>
    <row r="1190" spans="3:7" x14ac:dyDescent="0.4">
      <c r="C1190" s="90">
        <v>32760</v>
      </c>
      <c r="D1190" s="103">
        <v>336000</v>
      </c>
      <c r="E1190" s="104">
        <f t="shared" si="36"/>
        <v>7000</v>
      </c>
      <c r="F1190" s="103">
        <v>2207000</v>
      </c>
      <c r="G1190" s="104">
        <f t="shared" si="37"/>
        <v>8000</v>
      </c>
    </row>
    <row r="1191" spans="3:7" x14ac:dyDescent="0.4">
      <c r="C1191" s="90">
        <v>32767</v>
      </c>
      <c r="D1191" s="103">
        <v>334000</v>
      </c>
      <c r="E1191" s="104">
        <f t="shared" si="36"/>
        <v>-2000</v>
      </c>
      <c r="F1191" s="103">
        <v>2169000</v>
      </c>
      <c r="G1191" s="104">
        <f t="shared" si="37"/>
        <v>-38000</v>
      </c>
    </row>
    <row r="1192" spans="3:7" x14ac:dyDescent="0.4">
      <c r="C1192" s="90">
        <v>32774</v>
      </c>
      <c r="D1192" s="103">
        <v>334000</v>
      </c>
      <c r="E1192" s="104">
        <f t="shared" si="36"/>
        <v>0</v>
      </c>
      <c r="F1192" s="103">
        <v>2249000</v>
      </c>
      <c r="G1192" s="104">
        <f t="shared" si="37"/>
        <v>80000</v>
      </c>
    </row>
    <row r="1193" spans="3:7" x14ac:dyDescent="0.4">
      <c r="C1193" s="90">
        <v>32781</v>
      </c>
      <c r="D1193" s="103">
        <v>347000</v>
      </c>
      <c r="E1193" s="104">
        <f t="shared" si="36"/>
        <v>13000</v>
      </c>
      <c r="F1193" s="103">
        <v>2220000</v>
      </c>
      <c r="G1193" s="104">
        <f t="shared" si="37"/>
        <v>-29000</v>
      </c>
    </row>
    <row r="1194" spans="3:7" x14ac:dyDescent="0.4">
      <c r="C1194" s="90">
        <v>32788</v>
      </c>
      <c r="D1194" s="103">
        <v>407000</v>
      </c>
      <c r="E1194" s="104">
        <f t="shared" si="36"/>
        <v>60000</v>
      </c>
      <c r="F1194" s="103">
        <v>2279000</v>
      </c>
      <c r="G1194" s="104">
        <f t="shared" si="37"/>
        <v>59000</v>
      </c>
    </row>
    <row r="1195" spans="3:7" x14ac:dyDescent="0.4">
      <c r="C1195" s="90">
        <v>32795</v>
      </c>
      <c r="D1195" s="103">
        <v>345000</v>
      </c>
      <c r="E1195" s="104">
        <f t="shared" si="36"/>
        <v>-62000</v>
      </c>
      <c r="F1195" s="103">
        <v>2293000</v>
      </c>
      <c r="G1195" s="104">
        <f t="shared" si="37"/>
        <v>14000</v>
      </c>
    </row>
    <row r="1196" spans="3:7" x14ac:dyDescent="0.4">
      <c r="C1196" s="90">
        <v>32802</v>
      </c>
      <c r="D1196" s="103">
        <v>347000</v>
      </c>
      <c r="E1196" s="104">
        <f t="shared" si="36"/>
        <v>2000</v>
      </c>
      <c r="F1196" s="103">
        <v>2295000</v>
      </c>
      <c r="G1196" s="104">
        <f t="shared" si="37"/>
        <v>2000</v>
      </c>
    </row>
    <row r="1197" spans="3:7" x14ac:dyDescent="0.4">
      <c r="C1197" s="90">
        <v>32809</v>
      </c>
      <c r="D1197" s="103">
        <v>354000</v>
      </c>
      <c r="E1197" s="104">
        <f t="shared" si="36"/>
        <v>7000</v>
      </c>
      <c r="F1197" s="103">
        <v>2257000</v>
      </c>
      <c r="G1197" s="104">
        <f t="shared" si="37"/>
        <v>-38000</v>
      </c>
    </row>
    <row r="1198" spans="3:7" x14ac:dyDescent="0.4">
      <c r="C1198" s="90">
        <v>32816</v>
      </c>
      <c r="D1198" s="103">
        <v>333000</v>
      </c>
      <c r="E1198" s="104">
        <f t="shared" si="36"/>
        <v>-21000</v>
      </c>
      <c r="F1198" s="103">
        <v>2280000</v>
      </c>
      <c r="G1198" s="104">
        <f t="shared" si="37"/>
        <v>23000</v>
      </c>
    </row>
    <row r="1199" spans="3:7" x14ac:dyDescent="0.4">
      <c r="C1199" s="90">
        <v>32823</v>
      </c>
      <c r="D1199" s="103">
        <v>336000</v>
      </c>
      <c r="E1199" s="104">
        <f t="shared" si="36"/>
        <v>3000</v>
      </c>
      <c r="F1199" s="103">
        <v>2271000</v>
      </c>
      <c r="G1199" s="104">
        <f t="shared" si="37"/>
        <v>-9000</v>
      </c>
    </row>
    <row r="1200" spans="3:7" x14ac:dyDescent="0.4">
      <c r="C1200" s="90">
        <v>32830</v>
      </c>
      <c r="D1200" s="103">
        <v>336000</v>
      </c>
      <c r="E1200" s="104">
        <f t="shared" si="36"/>
        <v>0</v>
      </c>
      <c r="F1200" s="103">
        <v>2289000</v>
      </c>
      <c r="G1200" s="104">
        <f t="shared" si="37"/>
        <v>18000</v>
      </c>
    </row>
    <row r="1201" spans="3:7" x14ac:dyDescent="0.4">
      <c r="C1201" s="90">
        <v>32837</v>
      </c>
      <c r="D1201" s="103">
        <v>342000</v>
      </c>
      <c r="E1201" s="104">
        <f t="shared" si="36"/>
        <v>6000</v>
      </c>
      <c r="F1201" s="103">
        <v>2300000</v>
      </c>
      <c r="G1201" s="104">
        <f t="shared" si="37"/>
        <v>11000</v>
      </c>
    </row>
    <row r="1202" spans="3:7" x14ac:dyDescent="0.4">
      <c r="C1202" s="90">
        <v>32844</v>
      </c>
      <c r="D1202" s="103">
        <v>344000</v>
      </c>
      <c r="E1202" s="104">
        <f t="shared" si="36"/>
        <v>2000</v>
      </c>
      <c r="F1202" s="103">
        <v>2271000</v>
      </c>
      <c r="G1202" s="104">
        <f t="shared" si="37"/>
        <v>-29000</v>
      </c>
    </row>
    <row r="1203" spans="3:7" x14ac:dyDescent="0.4">
      <c r="C1203" s="90">
        <v>32851</v>
      </c>
      <c r="D1203" s="103">
        <v>338000</v>
      </c>
      <c r="E1203" s="104">
        <f t="shared" si="36"/>
        <v>-6000</v>
      </c>
      <c r="F1203" s="103">
        <v>2265000</v>
      </c>
      <c r="G1203" s="104">
        <f t="shared" si="37"/>
        <v>-6000</v>
      </c>
    </row>
    <row r="1204" spans="3:7" x14ac:dyDescent="0.4">
      <c r="C1204" s="90">
        <v>32858</v>
      </c>
      <c r="D1204" s="103">
        <v>355000</v>
      </c>
      <c r="E1204" s="104">
        <f t="shared" si="36"/>
        <v>17000</v>
      </c>
      <c r="F1204" s="103">
        <v>2295000</v>
      </c>
      <c r="G1204" s="104">
        <f t="shared" si="37"/>
        <v>30000</v>
      </c>
    </row>
    <row r="1205" spans="3:7" x14ac:dyDescent="0.4">
      <c r="C1205" s="90">
        <v>32865</v>
      </c>
      <c r="D1205" s="103">
        <v>381000</v>
      </c>
      <c r="E1205" s="104">
        <f t="shared" si="36"/>
        <v>26000</v>
      </c>
      <c r="F1205" s="103">
        <v>2292000</v>
      </c>
      <c r="G1205" s="104">
        <f t="shared" si="37"/>
        <v>-3000</v>
      </c>
    </row>
    <row r="1206" spans="3:7" x14ac:dyDescent="0.4">
      <c r="C1206" s="90">
        <v>32872</v>
      </c>
      <c r="D1206" s="103">
        <v>358000</v>
      </c>
      <c r="E1206" s="104">
        <f t="shared" si="36"/>
        <v>-23000</v>
      </c>
      <c r="F1206" s="103">
        <v>2302000</v>
      </c>
      <c r="G1206" s="104">
        <f t="shared" si="37"/>
        <v>10000</v>
      </c>
    </row>
    <row r="1207" spans="3:7" x14ac:dyDescent="0.4">
      <c r="C1207" s="90">
        <v>32879</v>
      </c>
      <c r="D1207" s="103">
        <v>355000</v>
      </c>
      <c r="E1207" s="104">
        <f t="shared" si="36"/>
        <v>-3000</v>
      </c>
      <c r="F1207" s="103">
        <v>2347000</v>
      </c>
      <c r="G1207" s="104">
        <f t="shared" si="37"/>
        <v>45000</v>
      </c>
    </row>
    <row r="1208" spans="3:7" x14ac:dyDescent="0.4">
      <c r="C1208" s="90">
        <v>32886</v>
      </c>
      <c r="D1208" s="103">
        <v>369000</v>
      </c>
      <c r="E1208" s="104">
        <f t="shared" si="36"/>
        <v>14000</v>
      </c>
      <c r="F1208" s="103">
        <v>2349000</v>
      </c>
      <c r="G1208" s="104">
        <f t="shared" si="37"/>
        <v>2000</v>
      </c>
    </row>
    <row r="1209" spans="3:7" x14ac:dyDescent="0.4">
      <c r="C1209" s="90">
        <v>32893</v>
      </c>
      <c r="D1209" s="103">
        <v>375000</v>
      </c>
      <c r="E1209" s="104">
        <f t="shared" si="36"/>
        <v>6000</v>
      </c>
      <c r="F1209" s="103">
        <v>2407000</v>
      </c>
      <c r="G1209" s="104">
        <f t="shared" si="37"/>
        <v>58000</v>
      </c>
    </row>
    <row r="1210" spans="3:7" x14ac:dyDescent="0.4">
      <c r="C1210" s="90">
        <v>32900</v>
      </c>
      <c r="D1210" s="103">
        <v>345000</v>
      </c>
      <c r="E1210" s="104">
        <f t="shared" si="36"/>
        <v>-30000</v>
      </c>
      <c r="F1210" s="103">
        <v>2316000</v>
      </c>
      <c r="G1210" s="104">
        <f t="shared" si="37"/>
        <v>-91000</v>
      </c>
    </row>
    <row r="1211" spans="3:7" x14ac:dyDescent="0.4">
      <c r="C1211" s="90">
        <v>32907</v>
      </c>
      <c r="D1211" s="103">
        <v>368000</v>
      </c>
      <c r="E1211" s="104">
        <f t="shared" si="36"/>
        <v>23000</v>
      </c>
      <c r="F1211" s="103">
        <v>2364000</v>
      </c>
      <c r="G1211" s="104">
        <f t="shared" si="37"/>
        <v>48000</v>
      </c>
    </row>
    <row r="1212" spans="3:7" x14ac:dyDescent="0.4">
      <c r="C1212" s="90">
        <v>32914</v>
      </c>
      <c r="D1212" s="103">
        <v>367000</v>
      </c>
      <c r="E1212" s="104">
        <f t="shared" si="36"/>
        <v>-1000</v>
      </c>
      <c r="F1212" s="103">
        <v>2323000</v>
      </c>
      <c r="G1212" s="104">
        <f t="shared" si="37"/>
        <v>-41000</v>
      </c>
    </row>
    <row r="1213" spans="3:7" x14ac:dyDescent="0.4">
      <c r="C1213" s="90">
        <v>32921</v>
      </c>
      <c r="D1213" s="103">
        <v>348000</v>
      </c>
      <c r="E1213" s="104">
        <f t="shared" si="36"/>
        <v>-19000</v>
      </c>
      <c r="F1213" s="103">
        <v>2382000</v>
      </c>
      <c r="G1213" s="104">
        <f t="shared" si="37"/>
        <v>59000</v>
      </c>
    </row>
    <row r="1214" spans="3:7" x14ac:dyDescent="0.4">
      <c r="C1214" s="90">
        <v>32928</v>
      </c>
      <c r="D1214" s="103">
        <v>350000</v>
      </c>
      <c r="E1214" s="104">
        <f t="shared" si="36"/>
        <v>2000</v>
      </c>
      <c r="F1214" s="103">
        <v>2347000</v>
      </c>
      <c r="G1214" s="104">
        <f t="shared" si="37"/>
        <v>-35000</v>
      </c>
    </row>
    <row r="1215" spans="3:7" x14ac:dyDescent="0.4">
      <c r="C1215" s="90">
        <v>32935</v>
      </c>
      <c r="D1215" s="103">
        <v>351000</v>
      </c>
      <c r="E1215" s="104">
        <f t="shared" si="36"/>
        <v>1000</v>
      </c>
      <c r="F1215" s="103">
        <v>2385000</v>
      </c>
      <c r="G1215" s="104">
        <f t="shared" si="37"/>
        <v>38000</v>
      </c>
    </row>
    <row r="1216" spans="3:7" x14ac:dyDescent="0.4">
      <c r="C1216" s="90">
        <v>32942</v>
      </c>
      <c r="D1216" s="103">
        <v>349000</v>
      </c>
      <c r="E1216" s="104">
        <f t="shared" si="36"/>
        <v>-2000</v>
      </c>
      <c r="F1216" s="103">
        <v>2341000</v>
      </c>
      <c r="G1216" s="104">
        <f t="shared" si="37"/>
        <v>-44000</v>
      </c>
    </row>
    <row r="1217" spans="3:7" x14ac:dyDescent="0.4">
      <c r="C1217" s="90">
        <v>32949</v>
      </c>
      <c r="D1217" s="103">
        <v>349000</v>
      </c>
      <c r="E1217" s="104">
        <f t="shared" si="36"/>
        <v>0</v>
      </c>
      <c r="F1217" s="103">
        <v>2384000</v>
      </c>
      <c r="G1217" s="104">
        <f t="shared" si="37"/>
        <v>43000</v>
      </c>
    </row>
    <row r="1218" spans="3:7" x14ac:dyDescent="0.4">
      <c r="C1218" s="90">
        <v>32956</v>
      </c>
      <c r="D1218" s="103">
        <v>331000</v>
      </c>
      <c r="E1218" s="104">
        <f t="shared" si="36"/>
        <v>-18000</v>
      </c>
      <c r="F1218" s="103">
        <v>2344000</v>
      </c>
      <c r="G1218" s="104">
        <f t="shared" si="37"/>
        <v>-40000</v>
      </c>
    </row>
    <row r="1219" spans="3:7" x14ac:dyDescent="0.4">
      <c r="C1219" s="90">
        <v>32963</v>
      </c>
      <c r="D1219" s="103">
        <v>346000</v>
      </c>
      <c r="E1219" s="104">
        <f t="shared" si="36"/>
        <v>15000</v>
      </c>
      <c r="F1219" s="103">
        <v>2365000</v>
      </c>
      <c r="G1219" s="104">
        <f t="shared" si="37"/>
        <v>21000</v>
      </c>
    </row>
    <row r="1220" spans="3:7" x14ac:dyDescent="0.4">
      <c r="C1220" s="90">
        <v>32970</v>
      </c>
      <c r="D1220" s="103">
        <v>367000</v>
      </c>
      <c r="E1220" s="104">
        <f t="shared" si="36"/>
        <v>21000</v>
      </c>
      <c r="F1220" s="103">
        <v>2323000</v>
      </c>
      <c r="G1220" s="104">
        <f t="shared" si="37"/>
        <v>-42000</v>
      </c>
    </row>
    <row r="1221" spans="3:7" x14ac:dyDescent="0.4">
      <c r="C1221" s="90">
        <v>32977</v>
      </c>
      <c r="D1221" s="103">
        <v>357000</v>
      </c>
      <c r="E1221" s="104">
        <f t="shared" si="36"/>
        <v>-10000</v>
      </c>
      <c r="F1221" s="103">
        <v>2410000</v>
      </c>
      <c r="G1221" s="104">
        <f t="shared" si="37"/>
        <v>87000</v>
      </c>
    </row>
    <row r="1222" spans="3:7" x14ac:dyDescent="0.4">
      <c r="C1222" s="90">
        <v>32984</v>
      </c>
      <c r="D1222" s="103">
        <v>360000</v>
      </c>
      <c r="E1222" s="104">
        <f t="shared" si="36"/>
        <v>3000</v>
      </c>
      <c r="F1222" s="103">
        <v>2385000</v>
      </c>
      <c r="G1222" s="104">
        <f t="shared" si="37"/>
        <v>-25000</v>
      </c>
    </row>
    <row r="1223" spans="3:7" x14ac:dyDescent="0.4">
      <c r="C1223" s="90">
        <v>32991</v>
      </c>
      <c r="D1223" s="103">
        <v>363000</v>
      </c>
      <c r="E1223" s="104">
        <f t="shared" si="36"/>
        <v>3000</v>
      </c>
      <c r="F1223" s="103">
        <v>2403000</v>
      </c>
      <c r="G1223" s="104">
        <f t="shared" si="37"/>
        <v>18000</v>
      </c>
    </row>
    <row r="1224" spans="3:7" x14ac:dyDescent="0.4">
      <c r="C1224" s="90">
        <v>32998</v>
      </c>
      <c r="D1224" s="103">
        <v>354000</v>
      </c>
      <c r="E1224" s="104">
        <f t="shared" si="36"/>
        <v>-9000</v>
      </c>
      <c r="F1224" s="103">
        <v>2374000</v>
      </c>
      <c r="G1224" s="104">
        <f t="shared" si="37"/>
        <v>-29000</v>
      </c>
    </row>
    <row r="1225" spans="3:7" x14ac:dyDescent="0.4">
      <c r="C1225" s="90">
        <v>33005</v>
      </c>
      <c r="D1225" s="103">
        <v>355000</v>
      </c>
      <c r="E1225" s="104">
        <f t="shared" si="36"/>
        <v>1000</v>
      </c>
      <c r="F1225" s="103">
        <v>2374000</v>
      </c>
      <c r="G1225" s="104">
        <f t="shared" si="37"/>
        <v>0</v>
      </c>
    </row>
    <row r="1226" spans="3:7" x14ac:dyDescent="0.4">
      <c r="C1226" s="90">
        <v>33012</v>
      </c>
      <c r="D1226" s="103">
        <v>353000</v>
      </c>
      <c r="E1226" s="104">
        <f t="shared" ref="E1226:E1289" si="38">D1226-D1225</f>
        <v>-2000</v>
      </c>
      <c r="F1226" s="103">
        <v>2381000</v>
      </c>
      <c r="G1226" s="104">
        <f t="shared" ref="G1226:G1289" si="39">F1226-F1225</f>
        <v>7000</v>
      </c>
    </row>
    <row r="1227" spans="3:7" x14ac:dyDescent="0.4">
      <c r="C1227" s="90">
        <v>33019</v>
      </c>
      <c r="D1227" s="103">
        <v>359000</v>
      </c>
      <c r="E1227" s="104">
        <f t="shared" si="38"/>
        <v>6000</v>
      </c>
      <c r="F1227" s="103">
        <v>2431000</v>
      </c>
      <c r="G1227" s="104">
        <f t="shared" si="39"/>
        <v>50000</v>
      </c>
    </row>
    <row r="1228" spans="3:7" x14ac:dyDescent="0.4">
      <c r="C1228" s="90">
        <v>33026</v>
      </c>
      <c r="D1228" s="103">
        <v>368000</v>
      </c>
      <c r="E1228" s="104">
        <f t="shared" si="38"/>
        <v>9000</v>
      </c>
      <c r="F1228" s="103">
        <v>2406000</v>
      </c>
      <c r="G1228" s="104">
        <f t="shared" si="39"/>
        <v>-25000</v>
      </c>
    </row>
    <row r="1229" spans="3:7" x14ac:dyDescent="0.4">
      <c r="C1229" s="90">
        <v>33033</v>
      </c>
      <c r="D1229" s="103">
        <v>359000</v>
      </c>
      <c r="E1229" s="104">
        <f t="shared" si="38"/>
        <v>-9000</v>
      </c>
      <c r="F1229" s="103">
        <v>2438000</v>
      </c>
      <c r="G1229" s="104">
        <f t="shared" si="39"/>
        <v>32000</v>
      </c>
    </row>
    <row r="1230" spans="3:7" x14ac:dyDescent="0.4">
      <c r="C1230" s="90">
        <v>33040</v>
      </c>
      <c r="D1230" s="103">
        <v>359000</v>
      </c>
      <c r="E1230" s="104">
        <f t="shared" si="38"/>
        <v>0</v>
      </c>
      <c r="F1230" s="103">
        <v>2402000</v>
      </c>
      <c r="G1230" s="104">
        <f t="shared" si="39"/>
        <v>-36000</v>
      </c>
    </row>
    <row r="1231" spans="3:7" x14ac:dyDescent="0.4">
      <c r="C1231" s="90">
        <v>33047</v>
      </c>
      <c r="D1231" s="103">
        <v>362000</v>
      </c>
      <c r="E1231" s="104">
        <f t="shared" si="38"/>
        <v>3000</v>
      </c>
      <c r="F1231" s="103">
        <v>2431000</v>
      </c>
      <c r="G1231" s="104">
        <f t="shared" si="39"/>
        <v>29000</v>
      </c>
    </row>
    <row r="1232" spans="3:7" x14ac:dyDescent="0.4">
      <c r="C1232" s="90">
        <v>33054</v>
      </c>
      <c r="D1232" s="103">
        <v>364000</v>
      </c>
      <c r="E1232" s="104">
        <f t="shared" si="38"/>
        <v>2000</v>
      </c>
      <c r="F1232" s="103">
        <v>2442000</v>
      </c>
      <c r="G1232" s="104">
        <f t="shared" si="39"/>
        <v>11000</v>
      </c>
    </row>
    <row r="1233" spans="3:7" x14ac:dyDescent="0.4">
      <c r="C1233" s="90">
        <v>33061</v>
      </c>
      <c r="D1233" s="103">
        <v>362000</v>
      </c>
      <c r="E1233" s="104">
        <f t="shared" si="38"/>
        <v>-2000</v>
      </c>
      <c r="F1233" s="103">
        <v>2487000</v>
      </c>
      <c r="G1233" s="104">
        <f t="shared" si="39"/>
        <v>45000</v>
      </c>
    </row>
    <row r="1234" spans="3:7" x14ac:dyDescent="0.4">
      <c r="C1234" s="90">
        <v>33068</v>
      </c>
      <c r="D1234" s="103">
        <v>367000</v>
      </c>
      <c r="E1234" s="104">
        <f t="shared" si="38"/>
        <v>5000</v>
      </c>
      <c r="F1234" s="103">
        <v>2498000</v>
      </c>
      <c r="G1234" s="104">
        <f t="shared" si="39"/>
        <v>11000</v>
      </c>
    </row>
    <row r="1235" spans="3:7" x14ac:dyDescent="0.4">
      <c r="C1235" s="90">
        <v>33075</v>
      </c>
      <c r="D1235" s="103">
        <v>370000</v>
      </c>
      <c r="E1235" s="104">
        <f t="shared" si="38"/>
        <v>3000</v>
      </c>
      <c r="F1235" s="103">
        <v>2441000</v>
      </c>
      <c r="G1235" s="104">
        <f t="shared" si="39"/>
        <v>-57000</v>
      </c>
    </row>
    <row r="1236" spans="3:7" x14ac:dyDescent="0.4">
      <c r="C1236" s="90">
        <v>33082</v>
      </c>
      <c r="D1236" s="103">
        <v>369000</v>
      </c>
      <c r="E1236" s="104">
        <f t="shared" si="38"/>
        <v>-1000</v>
      </c>
      <c r="F1236" s="103">
        <v>2461000</v>
      </c>
      <c r="G1236" s="104">
        <f t="shared" si="39"/>
        <v>20000</v>
      </c>
    </row>
    <row r="1237" spans="3:7" x14ac:dyDescent="0.4">
      <c r="C1237" s="90">
        <v>33089</v>
      </c>
      <c r="D1237" s="103">
        <v>369000</v>
      </c>
      <c r="E1237" s="104">
        <f t="shared" si="38"/>
        <v>0</v>
      </c>
      <c r="F1237" s="103">
        <v>2460000</v>
      </c>
      <c r="G1237" s="104">
        <f t="shared" si="39"/>
        <v>-1000</v>
      </c>
    </row>
    <row r="1238" spans="3:7" x14ac:dyDescent="0.4">
      <c r="C1238" s="90">
        <v>33096</v>
      </c>
      <c r="D1238" s="103">
        <v>381000</v>
      </c>
      <c r="E1238" s="104">
        <f t="shared" si="38"/>
        <v>12000</v>
      </c>
      <c r="F1238" s="103">
        <v>2500000</v>
      </c>
      <c r="G1238" s="104">
        <f t="shared" si="39"/>
        <v>40000</v>
      </c>
    </row>
    <row r="1239" spans="3:7" x14ac:dyDescent="0.4">
      <c r="C1239" s="90">
        <v>33103</v>
      </c>
      <c r="D1239" s="103">
        <v>393000</v>
      </c>
      <c r="E1239" s="104">
        <f t="shared" si="38"/>
        <v>12000</v>
      </c>
      <c r="F1239" s="103">
        <v>2537000</v>
      </c>
      <c r="G1239" s="104">
        <f t="shared" si="39"/>
        <v>37000</v>
      </c>
    </row>
    <row r="1240" spans="3:7" x14ac:dyDescent="0.4">
      <c r="C1240" s="90">
        <v>33110</v>
      </c>
      <c r="D1240" s="103">
        <v>394000</v>
      </c>
      <c r="E1240" s="104">
        <f t="shared" si="38"/>
        <v>1000</v>
      </c>
      <c r="F1240" s="103">
        <v>2540000</v>
      </c>
      <c r="G1240" s="104">
        <f t="shared" si="39"/>
        <v>3000</v>
      </c>
    </row>
    <row r="1241" spans="3:7" x14ac:dyDescent="0.4">
      <c r="C1241" s="90">
        <v>33117</v>
      </c>
      <c r="D1241" s="103">
        <v>392000</v>
      </c>
      <c r="E1241" s="104">
        <f t="shared" si="38"/>
        <v>-2000</v>
      </c>
      <c r="F1241" s="103">
        <v>2579000</v>
      </c>
      <c r="G1241" s="104">
        <f t="shared" si="39"/>
        <v>39000</v>
      </c>
    </row>
    <row r="1242" spans="3:7" x14ac:dyDescent="0.4">
      <c r="C1242" s="90">
        <v>33124</v>
      </c>
      <c r="D1242" s="103">
        <v>390000</v>
      </c>
      <c r="E1242" s="104">
        <f t="shared" si="38"/>
        <v>-2000</v>
      </c>
      <c r="F1242" s="103">
        <v>2585000</v>
      </c>
      <c r="G1242" s="104">
        <f t="shared" si="39"/>
        <v>6000</v>
      </c>
    </row>
    <row r="1243" spans="3:7" x14ac:dyDescent="0.4">
      <c r="C1243" s="90">
        <v>33131</v>
      </c>
      <c r="D1243" s="103">
        <v>395000</v>
      </c>
      <c r="E1243" s="104">
        <f t="shared" si="38"/>
        <v>5000</v>
      </c>
      <c r="F1243" s="103">
        <v>2591000</v>
      </c>
      <c r="G1243" s="104">
        <f t="shared" si="39"/>
        <v>6000</v>
      </c>
    </row>
    <row r="1244" spans="3:7" x14ac:dyDescent="0.4">
      <c r="C1244" s="90">
        <v>33138</v>
      </c>
      <c r="D1244" s="103">
        <v>389000</v>
      </c>
      <c r="E1244" s="104">
        <f t="shared" si="38"/>
        <v>-6000</v>
      </c>
      <c r="F1244" s="103">
        <v>2578000</v>
      </c>
      <c r="G1244" s="104">
        <f t="shared" si="39"/>
        <v>-13000</v>
      </c>
    </row>
    <row r="1245" spans="3:7" x14ac:dyDescent="0.4">
      <c r="C1245" s="90">
        <v>33145</v>
      </c>
      <c r="D1245" s="103">
        <v>404000</v>
      </c>
      <c r="E1245" s="104">
        <f t="shared" si="38"/>
        <v>15000</v>
      </c>
      <c r="F1245" s="103">
        <v>2644000</v>
      </c>
      <c r="G1245" s="104">
        <f t="shared" si="39"/>
        <v>66000</v>
      </c>
    </row>
    <row r="1246" spans="3:7" x14ac:dyDescent="0.4">
      <c r="C1246" s="90">
        <v>33152</v>
      </c>
      <c r="D1246" s="103">
        <v>404000</v>
      </c>
      <c r="E1246" s="104">
        <f t="shared" si="38"/>
        <v>0</v>
      </c>
      <c r="F1246" s="103">
        <v>2621000</v>
      </c>
      <c r="G1246" s="104">
        <f t="shared" si="39"/>
        <v>-23000</v>
      </c>
    </row>
    <row r="1247" spans="3:7" x14ac:dyDescent="0.4">
      <c r="C1247" s="90">
        <v>33159</v>
      </c>
      <c r="D1247" s="103">
        <v>422000</v>
      </c>
      <c r="E1247" s="104">
        <f t="shared" si="38"/>
        <v>18000</v>
      </c>
      <c r="F1247" s="103">
        <v>2753000</v>
      </c>
      <c r="G1247" s="104">
        <f t="shared" si="39"/>
        <v>132000</v>
      </c>
    </row>
    <row r="1248" spans="3:7" x14ac:dyDescent="0.4">
      <c r="C1248" s="90">
        <v>33166</v>
      </c>
      <c r="D1248" s="103">
        <v>435000</v>
      </c>
      <c r="E1248" s="104">
        <f t="shared" si="38"/>
        <v>13000</v>
      </c>
      <c r="F1248" s="103">
        <v>2722000</v>
      </c>
      <c r="G1248" s="104">
        <f t="shared" si="39"/>
        <v>-31000</v>
      </c>
    </row>
    <row r="1249" spans="3:7" x14ac:dyDescent="0.4">
      <c r="C1249" s="90">
        <v>33173</v>
      </c>
      <c r="D1249" s="103">
        <v>440000</v>
      </c>
      <c r="E1249" s="104">
        <f t="shared" si="38"/>
        <v>5000</v>
      </c>
      <c r="F1249" s="103">
        <v>2787000</v>
      </c>
      <c r="G1249" s="104">
        <f t="shared" si="39"/>
        <v>65000</v>
      </c>
    </row>
    <row r="1250" spans="3:7" x14ac:dyDescent="0.4">
      <c r="C1250" s="90">
        <v>33180</v>
      </c>
      <c r="D1250" s="103">
        <v>430000</v>
      </c>
      <c r="E1250" s="104">
        <f t="shared" si="38"/>
        <v>-10000</v>
      </c>
      <c r="F1250" s="103">
        <v>2813000</v>
      </c>
      <c r="G1250" s="104">
        <f t="shared" si="39"/>
        <v>26000</v>
      </c>
    </row>
    <row r="1251" spans="3:7" x14ac:dyDescent="0.4">
      <c r="C1251" s="90">
        <v>33187</v>
      </c>
      <c r="D1251" s="103">
        <v>448000</v>
      </c>
      <c r="E1251" s="104">
        <f t="shared" si="38"/>
        <v>18000</v>
      </c>
      <c r="F1251" s="103">
        <v>2789000</v>
      </c>
      <c r="G1251" s="104">
        <f t="shared" si="39"/>
        <v>-24000</v>
      </c>
    </row>
    <row r="1252" spans="3:7" x14ac:dyDescent="0.4">
      <c r="C1252" s="90">
        <v>33194</v>
      </c>
      <c r="D1252" s="103">
        <v>447000</v>
      </c>
      <c r="E1252" s="104">
        <f t="shared" si="38"/>
        <v>-1000</v>
      </c>
      <c r="F1252" s="103">
        <v>2996000</v>
      </c>
      <c r="G1252" s="104">
        <f t="shared" si="39"/>
        <v>207000</v>
      </c>
    </row>
    <row r="1253" spans="3:7" x14ac:dyDescent="0.4">
      <c r="C1253" s="90">
        <v>33201</v>
      </c>
      <c r="D1253" s="103">
        <v>462000</v>
      </c>
      <c r="E1253" s="104">
        <f t="shared" si="38"/>
        <v>15000</v>
      </c>
      <c r="F1253" s="103">
        <v>2955000</v>
      </c>
      <c r="G1253" s="104">
        <f t="shared" si="39"/>
        <v>-41000</v>
      </c>
    </row>
    <row r="1254" spans="3:7" x14ac:dyDescent="0.4">
      <c r="C1254" s="90">
        <v>33208</v>
      </c>
      <c r="D1254" s="103">
        <v>451000</v>
      </c>
      <c r="E1254" s="104">
        <f t="shared" si="38"/>
        <v>-11000</v>
      </c>
      <c r="F1254" s="103">
        <v>2918000</v>
      </c>
      <c r="G1254" s="104">
        <f t="shared" si="39"/>
        <v>-37000</v>
      </c>
    </row>
    <row r="1255" spans="3:7" x14ac:dyDescent="0.4">
      <c r="C1255" s="90">
        <v>33215</v>
      </c>
      <c r="D1255" s="103">
        <v>449000</v>
      </c>
      <c r="E1255" s="104">
        <f t="shared" si="38"/>
        <v>-2000</v>
      </c>
      <c r="F1255" s="103">
        <v>3000000</v>
      </c>
      <c r="G1255" s="104">
        <f t="shared" si="39"/>
        <v>82000</v>
      </c>
    </row>
    <row r="1256" spans="3:7" x14ac:dyDescent="0.4">
      <c r="C1256" s="90">
        <v>33222</v>
      </c>
      <c r="D1256" s="103">
        <v>447000</v>
      </c>
      <c r="E1256" s="104">
        <f t="shared" si="38"/>
        <v>-2000</v>
      </c>
      <c r="F1256" s="103">
        <v>2984000</v>
      </c>
      <c r="G1256" s="104">
        <f t="shared" si="39"/>
        <v>-16000</v>
      </c>
    </row>
    <row r="1257" spans="3:7" x14ac:dyDescent="0.4">
      <c r="C1257" s="90">
        <v>33229</v>
      </c>
      <c r="D1257" s="103">
        <v>474000</v>
      </c>
      <c r="E1257" s="104">
        <f t="shared" si="38"/>
        <v>27000</v>
      </c>
      <c r="F1257" s="103">
        <v>3001000</v>
      </c>
      <c r="G1257" s="104">
        <f t="shared" si="39"/>
        <v>17000</v>
      </c>
    </row>
    <row r="1258" spans="3:7" x14ac:dyDescent="0.4">
      <c r="C1258" s="90">
        <v>33236</v>
      </c>
      <c r="D1258" s="103">
        <v>454000</v>
      </c>
      <c r="E1258" s="104">
        <f t="shared" si="38"/>
        <v>-20000</v>
      </c>
      <c r="F1258" s="103">
        <v>2938000</v>
      </c>
      <c r="G1258" s="104">
        <f t="shared" si="39"/>
        <v>-63000</v>
      </c>
    </row>
    <row r="1259" spans="3:7" x14ac:dyDescent="0.4">
      <c r="C1259" s="90">
        <v>33243</v>
      </c>
      <c r="D1259" s="103">
        <v>415000</v>
      </c>
      <c r="E1259" s="104">
        <f t="shared" si="38"/>
        <v>-39000</v>
      </c>
      <c r="F1259" s="103">
        <v>3062000</v>
      </c>
      <c r="G1259" s="104">
        <f t="shared" si="39"/>
        <v>124000</v>
      </c>
    </row>
    <row r="1260" spans="3:7" x14ac:dyDescent="0.4">
      <c r="C1260" s="90">
        <v>33250</v>
      </c>
      <c r="D1260" s="103">
        <v>437000</v>
      </c>
      <c r="E1260" s="104">
        <f t="shared" si="38"/>
        <v>22000</v>
      </c>
      <c r="F1260" s="103">
        <v>3111000</v>
      </c>
      <c r="G1260" s="104">
        <f t="shared" si="39"/>
        <v>49000</v>
      </c>
    </row>
    <row r="1261" spans="3:7" x14ac:dyDescent="0.4">
      <c r="C1261" s="90">
        <v>33257</v>
      </c>
      <c r="D1261" s="103">
        <v>445000</v>
      </c>
      <c r="E1261" s="104">
        <f t="shared" si="38"/>
        <v>8000</v>
      </c>
      <c r="F1261" s="103">
        <v>3017000</v>
      </c>
      <c r="G1261" s="104">
        <f t="shared" si="39"/>
        <v>-94000</v>
      </c>
    </row>
    <row r="1262" spans="3:7" x14ac:dyDescent="0.4">
      <c r="C1262" s="90">
        <v>33264</v>
      </c>
      <c r="D1262" s="103">
        <v>462000</v>
      </c>
      <c r="E1262" s="104">
        <f t="shared" si="38"/>
        <v>17000</v>
      </c>
      <c r="F1262" s="103">
        <v>3162000</v>
      </c>
      <c r="G1262" s="104">
        <f t="shared" si="39"/>
        <v>145000</v>
      </c>
    </row>
    <row r="1263" spans="3:7" x14ac:dyDescent="0.4">
      <c r="C1263" s="90">
        <v>33271</v>
      </c>
      <c r="D1263" s="103">
        <v>483000</v>
      </c>
      <c r="E1263" s="104">
        <f t="shared" si="38"/>
        <v>21000</v>
      </c>
      <c r="F1263" s="103">
        <v>3228000</v>
      </c>
      <c r="G1263" s="104">
        <f t="shared" si="39"/>
        <v>66000</v>
      </c>
    </row>
    <row r="1264" spans="3:7" x14ac:dyDescent="0.4">
      <c r="C1264" s="90">
        <v>33278</v>
      </c>
      <c r="D1264" s="103">
        <v>480000</v>
      </c>
      <c r="E1264" s="104">
        <f t="shared" si="38"/>
        <v>-3000</v>
      </c>
      <c r="F1264" s="103">
        <v>3226000</v>
      </c>
      <c r="G1264" s="104">
        <f t="shared" si="39"/>
        <v>-2000</v>
      </c>
    </row>
    <row r="1265" spans="3:7" x14ac:dyDescent="0.4">
      <c r="C1265" s="90">
        <v>33285</v>
      </c>
      <c r="D1265" s="103">
        <v>474000</v>
      </c>
      <c r="E1265" s="104">
        <f t="shared" si="38"/>
        <v>-6000</v>
      </c>
      <c r="F1265" s="103">
        <v>3293000</v>
      </c>
      <c r="G1265" s="104">
        <f t="shared" si="39"/>
        <v>67000</v>
      </c>
    </row>
    <row r="1266" spans="3:7" x14ac:dyDescent="0.4">
      <c r="C1266" s="90">
        <v>33292</v>
      </c>
      <c r="D1266" s="103">
        <v>499000</v>
      </c>
      <c r="E1266" s="104">
        <f t="shared" si="38"/>
        <v>25000</v>
      </c>
      <c r="F1266" s="103">
        <v>3304000</v>
      </c>
      <c r="G1266" s="104">
        <f t="shared" si="39"/>
        <v>11000</v>
      </c>
    </row>
    <row r="1267" spans="3:7" x14ac:dyDescent="0.4">
      <c r="C1267" s="90">
        <v>33299</v>
      </c>
      <c r="D1267" s="103">
        <v>488000</v>
      </c>
      <c r="E1267" s="104">
        <f t="shared" si="38"/>
        <v>-11000</v>
      </c>
      <c r="F1267" s="103">
        <v>3357000</v>
      </c>
      <c r="G1267" s="104">
        <f t="shared" si="39"/>
        <v>53000</v>
      </c>
    </row>
    <row r="1268" spans="3:7" x14ac:dyDescent="0.4">
      <c r="C1268" s="90">
        <v>33306</v>
      </c>
      <c r="D1268" s="103">
        <v>499000</v>
      </c>
      <c r="E1268" s="104">
        <f t="shared" si="38"/>
        <v>11000</v>
      </c>
      <c r="F1268" s="103">
        <v>3384000</v>
      </c>
      <c r="G1268" s="104">
        <f t="shared" si="39"/>
        <v>27000</v>
      </c>
    </row>
    <row r="1269" spans="3:7" x14ac:dyDescent="0.4">
      <c r="C1269" s="90">
        <v>33313</v>
      </c>
      <c r="D1269" s="103">
        <v>498000</v>
      </c>
      <c r="E1269" s="104">
        <f t="shared" si="38"/>
        <v>-1000</v>
      </c>
      <c r="F1269" s="103">
        <v>3448000</v>
      </c>
      <c r="G1269" s="104">
        <f t="shared" si="39"/>
        <v>64000</v>
      </c>
    </row>
    <row r="1270" spans="3:7" x14ac:dyDescent="0.4">
      <c r="C1270" s="90">
        <v>33320</v>
      </c>
      <c r="D1270" s="103">
        <v>509000</v>
      </c>
      <c r="E1270" s="104">
        <f t="shared" si="38"/>
        <v>11000</v>
      </c>
      <c r="F1270" s="103">
        <v>3404000</v>
      </c>
      <c r="G1270" s="104">
        <f t="shared" si="39"/>
        <v>-44000</v>
      </c>
    </row>
    <row r="1271" spans="3:7" x14ac:dyDescent="0.4">
      <c r="C1271" s="90">
        <v>33327</v>
      </c>
      <c r="D1271" s="103">
        <v>499000</v>
      </c>
      <c r="E1271" s="104">
        <f t="shared" si="38"/>
        <v>-10000</v>
      </c>
      <c r="F1271" s="103">
        <v>3502000</v>
      </c>
      <c r="G1271" s="104">
        <f t="shared" si="39"/>
        <v>98000</v>
      </c>
    </row>
    <row r="1272" spans="3:7" x14ac:dyDescent="0.4">
      <c r="C1272" s="90">
        <v>33334</v>
      </c>
      <c r="D1272" s="103">
        <v>452000</v>
      </c>
      <c r="E1272" s="104">
        <f t="shared" si="38"/>
        <v>-47000</v>
      </c>
      <c r="F1272" s="103">
        <v>3493000</v>
      </c>
      <c r="G1272" s="104">
        <f t="shared" si="39"/>
        <v>-9000</v>
      </c>
    </row>
    <row r="1273" spans="3:7" x14ac:dyDescent="0.4">
      <c r="C1273" s="90">
        <v>33341</v>
      </c>
      <c r="D1273" s="103">
        <v>477000</v>
      </c>
      <c r="E1273" s="104">
        <f t="shared" si="38"/>
        <v>25000</v>
      </c>
      <c r="F1273" s="103">
        <v>3464000</v>
      </c>
      <c r="G1273" s="104">
        <f t="shared" si="39"/>
        <v>-29000</v>
      </c>
    </row>
    <row r="1274" spans="3:7" x14ac:dyDescent="0.4">
      <c r="C1274" s="90">
        <v>33348</v>
      </c>
      <c r="D1274" s="103">
        <v>478000</v>
      </c>
      <c r="E1274" s="104">
        <f t="shared" si="38"/>
        <v>1000</v>
      </c>
      <c r="F1274" s="103">
        <v>3502000</v>
      </c>
      <c r="G1274" s="104">
        <f t="shared" si="39"/>
        <v>38000</v>
      </c>
    </row>
    <row r="1275" spans="3:7" x14ac:dyDescent="0.4">
      <c r="C1275" s="90">
        <v>33355</v>
      </c>
      <c r="D1275" s="103">
        <v>462000</v>
      </c>
      <c r="E1275" s="104">
        <f t="shared" si="38"/>
        <v>-16000</v>
      </c>
      <c r="F1275" s="103">
        <v>3474000</v>
      </c>
      <c r="G1275" s="104">
        <f t="shared" si="39"/>
        <v>-28000</v>
      </c>
    </row>
    <row r="1276" spans="3:7" x14ac:dyDescent="0.4">
      <c r="C1276" s="90">
        <v>33362</v>
      </c>
      <c r="D1276" s="103">
        <v>451000</v>
      </c>
      <c r="E1276" s="104">
        <f t="shared" si="38"/>
        <v>-11000</v>
      </c>
      <c r="F1276" s="103">
        <v>3524000</v>
      </c>
      <c r="G1276" s="104">
        <f t="shared" si="39"/>
        <v>50000</v>
      </c>
    </row>
    <row r="1277" spans="3:7" x14ac:dyDescent="0.4">
      <c r="C1277" s="90">
        <v>33369</v>
      </c>
      <c r="D1277" s="103">
        <v>446000</v>
      </c>
      <c r="E1277" s="104">
        <f t="shared" si="38"/>
        <v>-5000</v>
      </c>
      <c r="F1277" s="103">
        <v>3492000</v>
      </c>
      <c r="G1277" s="104">
        <f t="shared" si="39"/>
        <v>-32000</v>
      </c>
    </row>
    <row r="1278" spans="3:7" x14ac:dyDescent="0.4">
      <c r="C1278" s="90">
        <v>33376</v>
      </c>
      <c r="D1278" s="103">
        <v>448000</v>
      </c>
      <c r="E1278" s="104">
        <f t="shared" si="38"/>
        <v>2000</v>
      </c>
      <c r="F1278" s="103">
        <v>3459000</v>
      </c>
      <c r="G1278" s="104">
        <f t="shared" si="39"/>
        <v>-33000</v>
      </c>
    </row>
    <row r="1279" spans="3:7" x14ac:dyDescent="0.4">
      <c r="C1279" s="90">
        <v>33383</v>
      </c>
      <c r="D1279" s="103">
        <v>443000</v>
      </c>
      <c r="E1279" s="104">
        <f t="shared" si="38"/>
        <v>-5000</v>
      </c>
      <c r="F1279" s="103">
        <v>3472000</v>
      </c>
      <c r="G1279" s="104">
        <f t="shared" si="39"/>
        <v>13000</v>
      </c>
    </row>
    <row r="1280" spans="3:7" x14ac:dyDescent="0.4">
      <c r="C1280" s="90">
        <v>33390</v>
      </c>
      <c r="D1280" s="103">
        <v>432000</v>
      </c>
      <c r="E1280" s="104">
        <f t="shared" si="38"/>
        <v>-11000</v>
      </c>
      <c r="F1280" s="103">
        <v>3522000</v>
      </c>
      <c r="G1280" s="104">
        <f t="shared" si="39"/>
        <v>50000</v>
      </c>
    </row>
    <row r="1281" spans="3:7" x14ac:dyDescent="0.4">
      <c r="C1281" s="90">
        <v>33397</v>
      </c>
      <c r="D1281" s="103">
        <v>441000</v>
      </c>
      <c r="E1281" s="104">
        <f t="shared" si="38"/>
        <v>9000</v>
      </c>
      <c r="F1281" s="103">
        <v>3439000</v>
      </c>
      <c r="G1281" s="104">
        <f t="shared" si="39"/>
        <v>-83000</v>
      </c>
    </row>
    <row r="1282" spans="3:7" x14ac:dyDescent="0.4">
      <c r="C1282" s="90">
        <v>33404</v>
      </c>
      <c r="D1282" s="103">
        <v>429000</v>
      </c>
      <c r="E1282" s="104">
        <f t="shared" si="38"/>
        <v>-12000</v>
      </c>
      <c r="F1282" s="103">
        <v>3428000</v>
      </c>
      <c r="G1282" s="104">
        <f t="shared" si="39"/>
        <v>-11000</v>
      </c>
    </row>
    <row r="1283" spans="3:7" x14ac:dyDescent="0.4">
      <c r="C1283" s="90">
        <v>33411</v>
      </c>
      <c r="D1283" s="103">
        <v>423000</v>
      </c>
      <c r="E1283" s="104">
        <f t="shared" si="38"/>
        <v>-6000</v>
      </c>
      <c r="F1283" s="103">
        <v>3389000</v>
      </c>
      <c r="G1283" s="104">
        <f t="shared" si="39"/>
        <v>-39000</v>
      </c>
    </row>
    <row r="1284" spans="3:7" x14ac:dyDescent="0.4">
      <c r="C1284" s="90">
        <v>33418</v>
      </c>
      <c r="D1284" s="103">
        <v>418000</v>
      </c>
      <c r="E1284" s="104">
        <f t="shared" si="38"/>
        <v>-5000</v>
      </c>
      <c r="F1284" s="103">
        <v>3356000</v>
      </c>
      <c r="G1284" s="104">
        <f t="shared" si="39"/>
        <v>-33000</v>
      </c>
    </row>
    <row r="1285" spans="3:7" x14ac:dyDescent="0.4">
      <c r="C1285" s="90">
        <v>33425</v>
      </c>
      <c r="D1285" s="103">
        <v>422000</v>
      </c>
      <c r="E1285" s="104">
        <f t="shared" si="38"/>
        <v>4000</v>
      </c>
      <c r="F1285" s="103">
        <v>3393000</v>
      </c>
      <c r="G1285" s="104">
        <f t="shared" si="39"/>
        <v>37000</v>
      </c>
    </row>
    <row r="1286" spans="3:7" x14ac:dyDescent="0.4">
      <c r="C1286" s="90">
        <v>33432</v>
      </c>
      <c r="D1286" s="103">
        <v>420000</v>
      </c>
      <c r="E1286" s="104">
        <f t="shared" si="38"/>
        <v>-2000</v>
      </c>
      <c r="F1286" s="103">
        <v>3255000</v>
      </c>
      <c r="G1286" s="104">
        <f t="shared" si="39"/>
        <v>-138000</v>
      </c>
    </row>
    <row r="1287" spans="3:7" x14ac:dyDescent="0.4">
      <c r="C1287" s="90">
        <v>33439</v>
      </c>
      <c r="D1287" s="103">
        <v>408000</v>
      </c>
      <c r="E1287" s="104">
        <f t="shared" si="38"/>
        <v>-12000</v>
      </c>
      <c r="F1287" s="103">
        <v>3276000</v>
      </c>
      <c r="G1287" s="104">
        <f t="shared" si="39"/>
        <v>21000</v>
      </c>
    </row>
    <row r="1288" spans="3:7" x14ac:dyDescent="0.4">
      <c r="C1288" s="90">
        <v>33446</v>
      </c>
      <c r="D1288" s="103">
        <v>423000</v>
      </c>
      <c r="E1288" s="104">
        <f t="shared" si="38"/>
        <v>15000</v>
      </c>
      <c r="F1288" s="103">
        <v>3306000</v>
      </c>
      <c r="G1288" s="104">
        <f t="shared" si="39"/>
        <v>30000</v>
      </c>
    </row>
    <row r="1289" spans="3:7" x14ac:dyDescent="0.4">
      <c r="C1289" s="90">
        <v>33453</v>
      </c>
      <c r="D1289" s="103">
        <v>438000</v>
      </c>
      <c r="E1289" s="104">
        <f t="shared" si="38"/>
        <v>15000</v>
      </c>
      <c r="F1289" s="103">
        <v>3307000</v>
      </c>
      <c r="G1289" s="104">
        <f t="shared" si="39"/>
        <v>1000</v>
      </c>
    </row>
    <row r="1290" spans="3:7" x14ac:dyDescent="0.4">
      <c r="C1290" s="90">
        <v>33460</v>
      </c>
      <c r="D1290" s="103">
        <v>437000</v>
      </c>
      <c r="E1290" s="104">
        <f t="shared" ref="E1290:E1353" si="40">D1290-D1289</f>
        <v>-1000</v>
      </c>
      <c r="F1290" s="103">
        <v>3314000</v>
      </c>
      <c r="G1290" s="104">
        <f t="shared" ref="G1290:G1353" si="41">F1290-F1289</f>
        <v>7000</v>
      </c>
    </row>
    <row r="1291" spans="3:7" x14ac:dyDescent="0.4">
      <c r="C1291" s="90">
        <v>33467</v>
      </c>
      <c r="D1291" s="103">
        <v>433000</v>
      </c>
      <c r="E1291" s="104">
        <f t="shared" si="40"/>
        <v>-4000</v>
      </c>
      <c r="F1291" s="103">
        <v>3282000</v>
      </c>
      <c r="G1291" s="104">
        <f t="shared" si="41"/>
        <v>-32000</v>
      </c>
    </row>
    <row r="1292" spans="3:7" x14ac:dyDescent="0.4">
      <c r="C1292" s="90">
        <v>33474</v>
      </c>
      <c r="D1292" s="103">
        <v>425000</v>
      </c>
      <c r="E1292" s="104">
        <f t="shared" si="40"/>
        <v>-8000</v>
      </c>
      <c r="F1292" s="103">
        <v>3277000</v>
      </c>
      <c r="G1292" s="104">
        <f t="shared" si="41"/>
        <v>-5000</v>
      </c>
    </row>
    <row r="1293" spans="3:7" x14ac:dyDescent="0.4">
      <c r="C1293" s="90">
        <v>33481</v>
      </c>
      <c r="D1293" s="103">
        <v>425000</v>
      </c>
      <c r="E1293" s="104">
        <f t="shared" si="40"/>
        <v>0</v>
      </c>
      <c r="F1293" s="103">
        <v>3279000</v>
      </c>
      <c r="G1293" s="104">
        <f t="shared" si="41"/>
        <v>2000</v>
      </c>
    </row>
    <row r="1294" spans="3:7" x14ac:dyDescent="0.4">
      <c r="C1294" s="90">
        <v>33488</v>
      </c>
      <c r="D1294" s="103">
        <v>424000</v>
      </c>
      <c r="E1294" s="104">
        <f t="shared" si="40"/>
        <v>-1000</v>
      </c>
      <c r="F1294" s="103">
        <v>3326000</v>
      </c>
      <c r="G1294" s="104">
        <f t="shared" si="41"/>
        <v>47000</v>
      </c>
    </row>
    <row r="1295" spans="3:7" x14ac:dyDescent="0.4">
      <c r="C1295" s="90">
        <v>33495</v>
      </c>
      <c r="D1295" s="103">
        <v>418000</v>
      </c>
      <c r="E1295" s="104">
        <f t="shared" si="40"/>
        <v>-6000</v>
      </c>
      <c r="F1295" s="103">
        <v>3275000</v>
      </c>
      <c r="G1295" s="104">
        <f t="shared" si="41"/>
        <v>-51000</v>
      </c>
    </row>
    <row r="1296" spans="3:7" x14ac:dyDescent="0.4">
      <c r="C1296" s="90">
        <v>33502</v>
      </c>
      <c r="D1296" s="103">
        <v>419000</v>
      </c>
      <c r="E1296" s="104">
        <f t="shared" si="40"/>
        <v>1000</v>
      </c>
      <c r="F1296" s="103">
        <v>3294000</v>
      </c>
      <c r="G1296" s="104">
        <f t="shared" si="41"/>
        <v>19000</v>
      </c>
    </row>
    <row r="1297" spans="3:7" x14ac:dyDescent="0.4">
      <c r="C1297" s="90">
        <v>33509</v>
      </c>
      <c r="D1297" s="103">
        <v>437000</v>
      </c>
      <c r="E1297" s="104">
        <f t="shared" si="40"/>
        <v>18000</v>
      </c>
      <c r="F1297" s="103">
        <v>3290000</v>
      </c>
      <c r="G1297" s="104">
        <f t="shared" si="41"/>
        <v>-4000</v>
      </c>
    </row>
    <row r="1298" spans="3:7" x14ac:dyDescent="0.4">
      <c r="C1298" s="90">
        <v>33516</v>
      </c>
      <c r="D1298" s="103">
        <v>424000</v>
      </c>
      <c r="E1298" s="104">
        <f t="shared" si="40"/>
        <v>-13000</v>
      </c>
      <c r="F1298" s="103">
        <v>3388000</v>
      </c>
      <c r="G1298" s="104">
        <f t="shared" si="41"/>
        <v>98000</v>
      </c>
    </row>
    <row r="1299" spans="3:7" x14ac:dyDescent="0.4">
      <c r="C1299" s="90">
        <v>33523</v>
      </c>
      <c r="D1299" s="103">
        <v>425000</v>
      </c>
      <c r="E1299" s="104">
        <f t="shared" si="40"/>
        <v>1000</v>
      </c>
      <c r="F1299" s="103">
        <v>3237000</v>
      </c>
      <c r="G1299" s="104">
        <f t="shared" si="41"/>
        <v>-151000</v>
      </c>
    </row>
    <row r="1300" spans="3:7" x14ac:dyDescent="0.4">
      <c r="C1300" s="90">
        <v>33530</v>
      </c>
      <c r="D1300" s="103">
        <v>419000</v>
      </c>
      <c r="E1300" s="104">
        <f t="shared" si="40"/>
        <v>-6000</v>
      </c>
      <c r="F1300" s="103">
        <v>3320000</v>
      </c>
      <c r="G1300" s="104">
        <f t="shared" si="41"/>
        <v>83000</v>
      </c>
    </row>
    <row r="1301" spans="3:7" x14ac:dyDescent="0.4">
      <c r="C1301" s="90">
        <v>33537</v>
      </c>
      <c r="D1301" s="103">
        <v>423000</v>
      </c>
      <c r="E1301" s="104">
        <f t="shared" si="40"/>
        <v>4000</v>
      </c>
      <c r="F1301" s="103">
        <v>3299000</v>
      </c>
      <c r="G1301" s="104">
        <f t="shared" si="41"/>
        <v>-21000</v>
      </c>
    </row>
    <row r="1302" spans="3:7" x14ac:dyDescent="0.4">
      <c r="C1302" s="90">
        <v>33544</v>
      </c>
      <c r="D1302" s="103">
        <v>447000</v>
      </c>
      <c r="E1302" s="104">
        <f t="shared" si="40"/>
        <v>24000</v>
      </c>
      <c r="F1302" s="103">
        <v>3336000</v>
      </c>
      <c r="G1302" s="104">
        <f t="shared" si="41"/>
        <v>37000</v>
      </c>
    </row>
    <row r="1303" spans="3:7" x14ac:dyDescent="0.4">
      <c r="C1303" s="90">
        <v>33551</v>
      </c>
      <c r="D1303" s="103">
        <v>453000</v>
      </c>
      <c r="E1303" s="104">
        <f t="shared" si="40"/>
        <v>6000</v>
      </c>
      <c r="F1303" s="103">
        <v>3328000</v>
      </c>
      <c r="G1303" s="104">
        <f t="shared" si="41"/>
        <v>-8000</v>
      </c>
    </row>
    <row r="1304" spans="3:7" x14ac:dyDescent="0.4">
      <c r="C1304" s="90">
        <v>33558</v>
      </c>
      <c r="D1304" s="103">
        <v>439000</v>
      </c>
      <c r="E1304" s="104">
        <f t="shared" si="40"/>
        <v>-14000</v>
      </c>
      <c r="F1304" s="103">
        <v>3315000</v>
      </c>
      <c r="G1304" s="104">
        <f t="shared" si="41"/>
        <v>-13000</v>
      </c>
    </row>
    <row r="1305" spans="3:7" x14ac:dyDescent="0.4">
      <c r="C1305" s="90">
        <v>33565</v>
      </c>
      <c r="D1305" s="103">
        <v>444000</v>
      </c>
      <c r="E1305" s="104">
        <f t="shared" si="40"/>
        <v>5000</v>
      </c>
      <c r="F1305" s="103">
        <v>3226000</v>
      </c>
      <c r="G1305" s="104">
        <f t="shared" si="41"/>
        <v>-89000</v>
      </c>
    </row>
    <row r="1306" spans="3:7" x14ac:dyDescent="0.4">
      <c r="C1306" s="90">
        <v>33572</v>
      </c>
      <c r="D1306" s="103">
        <v>444000</v>
      </c>
      <c r="E1306" s="104">
        <f t="shared" si="40"/>
        <v>0</v>
      </c>
      <c r="F1306" s="103">
        <v>3348000</v>
      </c>
      <c r="G1306" s="104">
        <f t="shared" si="41"/>
        <v>122000</v>
      </c>
    </row>
    <row r="1307" spans="3:7" x14ac:dyDescent="0.4">
      <c r="C1307" s="90">
        <v>33579</v>
      </c>
      <c r="D1307" s="103">
        <v>475000</v>
      </c>
      <c r="E1307" s="104">
        <f t="shared" si="40"/>
        <v>31000</v>
      </c>
      <c r="F1307" s="103">
        <v>3388000</v>
      </c>
      <c r="G1307" s="104">
        <f t="shared" si="41"/>
        <v>40000</v>
      </c>
    </row>
    <row r="1308" spans="3:7" x14ac:dyDescent="0.4">
      <c r="C1308" s="90">
        <v>33586</v>
      </c>
      <c r="D1308" s="103">
        <v>475000</v>
      </c>
      <c r="E1308" s="104">
        <f t="shared" si="40"/>
        <v>0</v>
      </c>
      <c r="F1308" s="103">
        <v>3405000</v>
      </c>
      <c r="G1308" s="104">
        <f t="shared" si="41"/>
        <v>17000</v>
      </c>
    </row>
    <row r="1309" spans="3:7" x14ac:dyDescent="0.4">
      <c r="C1309" s="90">
        <v>33593</v>
      </c>
      <c r="D1309" s="103">
        <v>436000</v>
      </c>
      <c r="E1309" s="104">
        <f t="shared" si="40"/>
        <v>-39000</v>
      </c>
      <c r="F1309" s="103">
        <v>3264000</v>
      </c>
      <c r="G1309" s="104">
        <f t="shared" si="41"/>
        <v>-141000</v>
      </c>
    </row>
    <row r="1310" spans="3:7" x14ac:dyDescent="0.4">
      <c r="C1310" s="90">
        <v>33600</v>
      </c>
      <c r="D1310" s="103">
        <v>441000</v>
      </c>
      <c r="E1310" s="104">
        <f t="shared" si="40"/>
        <v>5000</v>
      </c>
      <c r="F1310" s="103">
        <v>3340000</v>
      </c>
      <c r="G1310" s="104">
        <f t="shared" si="41"/>
        <v>76000</v>
      </c>
    </row>
    <row r="1311" spans="3:7" x14ac:dyDescent="0.4">
      <c r="C1311" s="90">
        <v>33607</v>
      </c>
      <c r="D1311" s="103">
        <v>432000</v>
      </c>
      <c r="E1311" s="104">
        <f t="shared" si="40"/>
        <v>-9000</v>
      </c>
      <c r="F1311" s="103">
        <v>3410000</v>
      </c>
      <c r="G1311" s="104">
        <f t="shared" si="41"/>
        <v>70000</v>
      </c>
    </row>
    <row r="1312" spans="3:7" x14ac:dyDescent="0.4">
      <c r="C1312" s="90">
        <v>33614</v>
      </c>
      <c r="D1312" s="103">
        <v>440000</v>
      </c>
      <c r="E1312" s="104">
        <f t="shared" si="40"/>
        <v>8000</v>
      </c>
      <c r="F1312" s="103">
        <v>3342000</v>
      </c>
      <c r="G1312" s="104">
        <f t="shared" si="41"/>
        <v>-68000</v>
      </c>
    </row>
    <row r="1313" spans="3:7" x14ac:dyDescent="0.4">
      <c r="C1313" s="90">
        <v>33621</v>
      </c>
      <c r="D1313" s="103">
        <v>443000</v>
      </c>
      <c r="E1313" s="104">
        <f t="shared" si="40"/>
        <v>3000</v>
      </c>
      <c r="F1313" s="103">
        <v>3297000</v>
      </c>
      <c r="G1313" s="104">
        <f t="shared" si="41"/>
        <v>-45000</v>
      </c>
    </row>
    <row r="1314" spans="3:7" x14ac:dyDescent="0.4">
      <c r="C1314" s="90">
        <v>33628</v>
      </c>
      <c r="D1314" s="103">
        <v>441000</v>
      </c>
      <c r="E1314" s="104">
        <f t="shared" si="40"/>
        <v>-2000</v>
      </c>
      <c r="F1314" s="103">
        <v>3364000</v>
      </c>
      <c r="G1314" s="104">
        <f t="shared" si="41"/>
        <v>67000</v>
      </c>
    </row>
    <row r="1315" spans="3:7" x14ac:dyDescent="0.4">
      <c r="C1315" s="90">
        <v>33635</v>
      </c>
      <c r="D1315" s="103">
        <v>440000</v>
      </c>
      <c r="E1315" s="104">
        <f t="shared" si="40"/>
        <v>-1000</v>
      </c>
      <c r="F1315" s="103">
        <v>3301000</v>
      </c>
      <c r="G1315" s="104">
        <f t="shared" si="41"/>
        <v>-63000</v>
      </c>
    </row>
    <row r="1316" spans="3:7" x14ac:dyDescent="0.4">
      <c r="C1316" s="90">
        <v>33642</v>
      </c>
      <c r="D1316" s="103">
        <v>445000</v>
      </c>
      <c r="E1316" s="104">
        <f t="shared" si="40"/>
        <v>5000</v>
      </c>
      <c r="F1316" s="103">
        <v>3320000</v>
      </c>
      <c r="G1316" s="104">
        <f t="shared" si="41"/>
        <v>19000</v>
      </c>
    </row>
    <row r="1317" spans="3:7" x14ac:dyDescent="0.4">
      <c r="C1317" s="90">
        <v>33649</v>
      </c>
      <c r="D1317" s="103">
        <v>446000</v>
      </c>
      <c r="E1317" s="104">
        <f t="shared" si="40"/>
        <v>1000</v>
      </c>
      <c r="F1317" s="103">
        <v>3260000</v>
      </c>
      <c r="G1317" s="104">
        <f t="shared" si="41"/>
        <v>-60000</v>
      </c>
    </row>
    <row r="1318" spans="3:7" x14ac:dyDescent="0.4">
      <c r="C1318" s="90">
        <v>33656</v>
      </c>
      <c r="D1318" s="103">
        <v>436000</v>
      </c>
      <c r="E1318" s="104">
        <f t="shared" si="40"/>
        <v>-10000</v>
      </c>
      <c r="F1318" s="103">
        <v>3412000</v>
      </c>
      <c r="G1318" s="104">
        <f t="shared" si="41"/>
        <v>152000</v>
      </c>
    </row>
    <row r="1319" spans="3:7" x14ac:dyDescent="0.4">
      <c r="C1319" s="90">
        <v>33663</v>
      </c>
      <c r="D1319" s="103">
        <v>444000</v>
      </c>
      <c r="E1319" s="104">
        <f t="shared" si="40"/>
        <v>8000</v>
      </c>
      <c r="F1319" s="103">
        <v>3280000</v>
      </c>
      <c r="G1319" s="104">
        <f t="shared" si="41"/>
        <v>-132000</v>
      </c>
    </row>
    <row r="1320" spans="3:7" x14ac:dyDescent="0.4">
      <c r="C1320" s="90">
        <v>33670</v>
      </c>
      <c r="D1320" s="103">
        <v>421000</v>
      </c>
      <c r="E1320" s="104">
        <f t="shared" si="40"/>
        <v>-23000</v>
      </c>
      <c r="F1320" s="103">
        <v>3288000</v>
      </c>
      <c r="G1320" s="104">
        <f t="shared" si="41"/>
        <v>8000</v>
      </c>
    </row>
    <row r="1321" spans="3:7" x14ac:dyDescent="0.4">
      <c r="C1321" s="90">
        <v>33677</v>
      </c>
      <c r="D1321" s="103">
        <v>437000</v>
      </c>
      <c r="E1321" s="104">
        <f t="shared" si="40"/>
        <v>16000</v>
      </c>
      <c r="F1321" s="103">
        <v>3280000</v>
      </c>
      <c r="G1321" s="104">
        <f t="shared" si="41"/>
        <v>-8000</v>
      </c>
    </row>
    <row r="1322" spans="3:7" x14ac:dyDescent="0.4">
      <c r="C1322" s="90">
        <v>33684</v>
      </c>
      <c r="D1322" s="103">
        <v>440000</v>
      </c>
      <c r="E1322" s="104">
        <f t="shared" si="40"/>
        <v>3000</v>
      </c>
      <c r="F1322" s="103">
        <v>3344000</v>
      </c>
      <c r="G1322" s="104">
        <f t="shared" si="41"/>
        <v>64000</v>
      </c>
    </row>
    <row r="1323" spans="3:7" x14ac:dyDescent="0.4">
      <c r="C1323" s="90">
        <v>33691</v>
      </c>
      <c r="D1323" s="103">
        <v>420000</v>
      </c>
      <c r="E1323" s="104">
        <f t="shared" si="40"/>
        <v>-20000</v>
      </c>
      <c r="F1323" s="103">
        <v>3336000</v>
      </c>
      <c r="G1323" s="104">
        <f t="shared" si="41"/>
        <v>-8000</v>
      </c>
    </row>
    <row r="1324" spans="3:7" x14ac:dyDescent="0.4">
      <c r="C1324" s="90">
        <v>33698</v>
      </c>
      <c r="D1324" s="103">
        <v>412000</v>
      </c>
      <c r="E1324" s="104">
        <f t="shared" si="40"/>
        <v>-8000</v>
      </c>
      <c r="F1324" s="103">
        <v>3383000</v>
      </c>
      <c r="G1324" s="104">
        <f t="shared" si="41"/>
        <v>47000</v>
      </c>
    </row>
    <row r="1325" spans="3:7" x14ac:dyDescent="0.4">
      <c r="C1325" s="90">
        <v>33705</v>
      </c>
      <c r="D1325" s="103">
        <v>413000</v>
      </c>
      <c r="E1325" s="104">
        <f t="shared" si="40"/>
        <v>1000</v>
      </c>
      <c r="F1325" s="103">
        <v>3288000</v>
      </c>
      <c r="G1325" s="104">
        <f t="shared" si="41"/>
        <v>-95000</v>
      </c>
    </row>
    <row r="1326" spans="3:7" x14ac:dyDescent="0.4">
      <c r="C1326" s="90">
        <v>33712</v>
      </c>
      <c r="D1326" s="103">
        <v>424000</v>
      </c>
      <c r="E1326" s="104">
        <f t="shared" si="40"/>
        <v>11000</v>
      </c>
      <c r="F1326" s="103">
        <v>3339000</v>
      </c>
      <c r="G1326" s="104">
        <f t="shared" si="41"/>
        <v>51000</v>
      </c>
    </row>
    <row r="1327" spans="3:7" x14ac:dyDescent="0.4">
      <c r="C1327" s="90">
        <v>33719</v>
      </c>
      <c r="D1327" s="103">
        <v>424000</v>
      </c>
      <c r="E1327" s="104">
        <f t="shared" si="40"/>
        <v>0</v>
      </c>
      <c r="F1327" s="103">
        <v>3365000</v>
      </c>
      <c r="G1327" s="104">
        <f t="shared" si="41"/>
        <v>26000</v>
      </c>
    </row>
    <row r="1328" spans="3:7" x14ac:dyDescent="0.4">
      <c r="C1328" s="90">
        <v>33726</v>
      </c>
      <c r="D1328" s="103">
        <v>431000</v>
      </c>
      <c r="E1328" s="104">
        <f t="shared" si="40"/>
        <v>7000</v>
      </c>
      <c r="F1328" s="103">
        <v>3397000</v>
      </c>
      <c r="G1328" s="104">
        <f t="shared" si="41"/>
        <v>32000</v>
      </c>
    </row>
    <row r="1329" spans="3:7" x14ac:dyDescent="0.4">
      <c r="C1329" s="90">
        <v>33733</v>
      </c>
      <c r="D1329" s="103">
        <v>417000</v>
      </c>
      <c r="E1329" s="104">
        <f t="shared" si="40"/>
        <v>-14000</v>
      </c>
      <c r="F1329" s="103">
        <v>3354000</v>
      </c>
      <c r="G1329" s="104">
        <f t="shared" si="41"/>
        <v>-43000</v>
      </c>
    </row>
    <row r="1330" spans="3:7" x14ac:dyDescent="0.4">
      <c r="C1330" s="90">
        <v>33740</v>
      </c>
      <c r="D1330" s="103">
        <v>414000</v>
      </c>
      <c r="E1330" s="104">
        <f t="shared" si="40"/>
        <v>-3000</v>
      </c>
      <c r="F1330" s="103">
        <v>3296000</v>
      </c>
      <c r="G1330" s="104">
        <f t="shared" si="41"/>
        <v>-58000</v>
      </c>
    </row>
    <row r="1331" spans="3:7" x14ac:dyDescent="0.4">
      <c r="C1331" s="90">
        <v>33747</v>
      </c>
      <c r="D1331" s="103">
        <v>414000</v>
      </c>
      <c r="E1331" s="104">
        <f t="shared" si="40"/>
        <v>0</v>
      </c>
      <c r="F1331" s="103">
        <v>3285000</v>
      </c>
      <c r="G1331" s="104">
        <f t="shared" si="41"/>
        <v>-11000</v>
      </c>
    </row>
    <row r="1332" spans="3:7" x14ac:dyDescent="0.4">
      <c r="C1332" s="90">
        <v>33754</v>
      </c>
      <c r="D1332" s="103">
        <v>411000</v>
      </c>
      <c r="E1332" s="104">
        <f t="shared" si="40"/>
        <v>-3000</v>
      </c>
      <c r="F1332" s="103">
        <v>3392000</v>
      </c>
      <c r="G1332" s="104">
        <f t="shared" si="41"/>
        <v>107000</v>
      </c>
    </row>
    <row r="1333" spans="3:7" x14ac:dyDescent="0.4">
      <c r="C1333" s="90">
        <v>33761</v>
      </c>
      <c r="D1333" s="103">
        <v>416000</v>
      </c>
      <c r="E1333" s="104">
        <f t="shared" si="40"/>
        <v>5000</v>
      </c>
      <c r="F1333" s="103">
        <v>3265000</v>
      </c>
      <c r="G1333" s="104">
        <f t="shared" si="41"/>
        <v>-127000</v>
      </c>
    </row>
    <row r="1334" spans="3:7" x14ac:dyDescent="0.4">
      <c r="C1334" s="90">
        <v>33768</v>
      </c>
      <c r="D1334" s="103">
        <v>420000</v>
      </c>
      <c r="E1334" s="104">
        <f t="shared" si="40"/>
        <v>4000</v>
      </c>
      <c r="F1334" s="103">
        <v>3270000</v>
      </c>
      <c r="G1334" s="104">
        <f t="shared" si="41"/>
        <v>5000</v>
      </c>
    </row>
    <row r="1335" spans="3:7" x14ac:dyDescent="0.4">
      <c r="C1335" s="90">
        <v>33775</v>
      </c>
      <c r="D1335" s="103">
        <v>419000</v>
      </c>
      <c r="E1335" s="104">
        <f t="shared" si="40"/>
        <v>-1000</v>
      </c>
      <c r="F1335" s="103">
        <v>3284000</v>
      </c>
      <c r="G1335" s="104">
        <f t="shared" si="41"/>
        <v>14000</v>
      </c>
    </row>
    <row r="1336" spans="3:7" x14ac:dyDescent="0.4">
      <c r="C1336" s="90">
        <v>33782</v>
      </c>
      <c r="D1336" s="103">
        <v>420000</v>
      </c>
      <c r="E1336" s="104">
        <f t="shared" si="40"/>
        <v>1000</v>
      </c>
      <c r="F1336" s="103">
        <v>3340000</v>
      </c>
      <c r="G1336" s="104">
        <f t="shared" si="41"/>
        <v>56000</v>
      </c>
    </row>
    <row r="1337" spans="3:7" x14ac:dyDescent="0.4">
      <c r="C1337" s="90">
        <v>33789</v>
      </c>
      <c r="D1337" s="103">
        <v>407000</v>
      </c>
      <c r="E1337" s="104">
        <f t="shared" si="40"/>
        <v>-13000</v>
      </c>
      <c r="F1337" s="103">
        <v>3212000</v>
      </c>
      <c r="G1337" s="104">
        <f t="shared" si="41"/>
        <v>-128000</v>
      </c>
    </row>
    <row r="1338" spans="3:7" x14ac:dyDescent="0.4">
      <c r="C1338" s="90">
        <v>33796</v>
      </c>
      <c r="D1338" s="103">
        <v>408000</v>
      </c>
      <c r="E1338" s="104">
        <f t="shared" si="40"/>
        <v>1000</v>
      </c>
      <c r="F1338" s="103">
        <v>3103000</v>
      </c>
      <c r="G1338" s="104">
        <f t="shared" si="41"/>
        <v>-109000</v>
      </c>
    </row>
    <row r="1339" spans="3:7" x14ac:dyDescent="0.4">
      <c r="C1339" s="90">
        <v>33803</v>
      </c>
      <c r="D1339" s="103">
        <v>392000</v>
      </c>
      <c r="E1339" s="104">
        <f t="shared" si="40"/>
        <v>-16000</v>
      </c>
      <c r="F1339" s="103">
        <v>3238000</v>
      </c>
      <c r="G1339" s="104">
        <f t="shared" si="41"/>
        <v>135000</v>
      </c>
    </row>
    <row r="1340" spans="3:7" x14ac:dyDescent="0.4">
      <c r="C1340" s="90">
        <v>33810</v>
      </c>
      <c r="D1340" s="103">
        <v>564000</v>
      </c>
      <c r="E1340" s="104">
        <f t="shared" si="40"/>
        <v>172000</v>
      </c>
      <c r="F1340" s="103">
        <v>3318000</v>
      </c>
      <c r="G1340" s="104">
        <f t="shared" si="41"/>
        <v>80000</v>
      </c>
    </row>
    <row r="1341" spans="3:7" x14ac:dyDescent="0.4">
      <c r="C1341" s="90">
        <v>33817</v>
      </c>
      <c r="D1341" s="103">
        <v>423000</v>
      </c>
      <c r="E1341" s="104">
        <f t="shared" si="40"/>
        <v>-141000</v>
      </c>
      <c r="F1341" s="103">
        <v>3467000</v>
      </c>
      <c r="G1341" s="104">
        <f t="shared" si="41"/>
        <v>149000</v>
      </c>
    </row>
    <row r="1342" spans="3:7" x14ac:dyDescent="0.4">
      <c r="C1342" s="90">
        <v>33824</v>
      </c>
      <c r="D1342" s="103">
        <v>406000</v>
      </c>
      <c r="E1342" s="104">
        <f t="shared" si="40"/>
        <v>-17000</v>
      </c>
      <c r="F1342" s="103">
        <v>3211000</v>
      </c>
      <c r="G1342" s="104">
        <f t="shared" si="41"/>
        <v>-256000</v>
      </c>
    </row>
    <row r="1343" spans="3:7" x14ac:dyDescent="0.4">
      <c r="C1343" s="90">
        <v>33831</v>
      </c>
      <c r="D1343" s="103">
        <v>401000</v>
      </c>
      <c r="E1343" s="104">
        <f t="shared" si="40"/>
        <v>-5000</v>
      </c>
      <c r="F1343" s="103">
        <v>3210000</v>
      </c>
      <c r="G1343" s="104">
        <f t="shared" si="41"/>
        <v>-1000</v>
      </c>
    </row>
    <row r="1344" spans="3:7" x14ac:dyDescent="0.4">
      <c r="C1344" s="90">
        <v>33838</v>
      </c>
      <c r="D1344" s="103">
        <v>398000</v>
      </c>
      <c r="E1344" s="104">
        <f t="shared" si="40"/>
        <v>-3000</v>
      </c>
      <c r="F1344" s="103">
        <v>3188000</v>
      </c>
      <c r="G1344" s="104">
        <f t="shared" si="41"/>
        <v>-22000</v>
      </c>
    </row>
    <row r="1345" spans="3:7" x14ac:dyDescent="0.4">
      <c r="C1345" s="90">
        <v>33845</v>
      </c>
      <c r="D1345" s="103">
        <v>408000</v>
      </c>
      <c r="E1345" s="104">
        <f t="shared" si="40"/>
        <v>10000</v>
      </c>
      <c r="F1345" s="103">
        <v>3175000</v>
      </c>
      <c r="G1345" s="104">
        <f t="shared" si="41"/>
        <v>-13000</v>
      </c>
    </row>
    <row r="1346" spans="3:7" x14ac:dyDescent="0.4">
      <c r="C1346" s="90">
        <v>33852</v>
      </c>
      <c r="D1346" s="103">
        <v>416000</v>
      </c>
      <c r="E1346" s="104">
        <f t="shared" si="40"/>
        <v>8000</v>
      </c>
      <c r="F1346" s="103">
        <v>3167000</v>
      </c>
      <c r="G1346" s="104">
        <f t="shared" si="41"/>
        <v>-8000</v>
      </c>
    </row>
    <row r="1347" spans="3:7" x14ac:dyDescent="0.4">
      <c r="C1347" s="90">
        <v>33859</v>
      </c>
      <c r="D1347" s="103">
        <v>416000</v>
      </c>
      <c r="E1347" s="104">
        <f t="shared" si="40"/>
        <v>0</v>
      </c>
      <c r="F1347" s="103">
        <v>3261000</v>
      </c>
      <c r="G1347" s="104">
        <f t="shared" si="41"/>
        <v>94000</v>
      </c>
    </row>
    <row r="1348" spans="3:7" x14ac:dyDescent="0.4">
      <c r="C1348" s="90">
        <v>33866</v>
      </c>
      <c r="D1348" s="103">
        <v>427000</v>
      </c>
      <c r="E1348" s="104">
        <f t="shared" si="40"/>
        <v>11000</v>
      </c>
      <c r="F1348" s="103">
        <v>3195000</v>
      </c>
      <c r="G1348" s="104">
        <f t="shared" si="41"/>
        <v>-66000</v>
      </c>
    </row>
    <row r="1349" spans="3:7" x14ac:dyDescent="0.4">
      <c r="C1349" s="90">
        <v>33873</v>
      </c>
      <c r="D1349" s="103">
        <v>409000</v>
      </c>
      <c r="E1349" s="104">
        <f t="shared" si="40"/>
        <v>-18000</v>
      </c>
      <c r="F1349" s="103">
        <v>3194000</v>
      </c>
      <c r="G1349" s="104">
        <f t="shared" si="41"/>
        <v>-1000</v>
      </c>
    </row>
    <row r="1350" spans="3:7" x14ac:dyDescent="0.4">
      <c r="C1350" s="90">
        <v>33880</v>
      </c>
      <c r="D1350" s="103">
        <v>398000</v>
      </c>
      <c r="E1350" s="104">
        <f t="shared" si="40"/>
        <v>-11000</v>
      </c>
      <c r="F1350" s="103">
        <v>3121000</v>
      </c>
      <c r="G1350" s="104">
        <f t="shared" si="41"/>
        <v>-73000</v>
      </c>
    </row>
    <row r="1351" spans="3:7" x14ac:dyDescent="0.4">
      <c r="C1351" s="90">
        <v>33887</v>
      </c>
      <c r="D1351" s="103">
        <v>374000</v>
      </c>
      <c r="E1351" s="104">
        <f t="shared" si="40"/>
        <v>-24000</v>
      </c>
      <c r="F1351" s="103">
        <v>3072000</v>
      </c>
      <c r="G1351" s="104">
        <f t="shared" si="41"/>
        <v>-49000</v>
      </c>
    </row>
    <row r="1352" spans="3:7" x14ac:dyDescent="0.4">
      <c r="C1352" s="90">
        <v>33894</v>
      </c>
      <c r="D1352" s="103">
        <v>385000</v>
      </c>
      <c r="E1352" s="104">
        <f t="shared" si="40"/>
        <v>11000</v>
      </c>
      <c r="F1352" s="103">
        <v>3083000</v>
      </c>
      <c r="G1352" s="104">
        <f t="shared" si="41"/>
        <v>11000</v>
      </c>
    </row>
    <row r="1353" spans="3:7" x14ac:dyDescent="0.4">
      <c r="C1353" s="90">
        <v>33901</v>
      </c>
      <c r="D1353" s="103">
        <v>367000</v>
      </c>
      <c r="E1353" s="104">
        <f t="shared" si="40"/>
        <v>-18000</v>
      </c>
      <c r="F1353" s="103">
        <v>3063000</v>
      </c>
      <c r="G1353" s="104">
        <f t="shared" si="41"/>
        <v>-20000</v>
      </c>
    </row>
    <row r="1354" spans="3:7" x14ac:dyDescent="0.4">
      <c r="C1354" s="90">
        <v>33908</v>
      </c>
      <c r="D1354" s="103">
        <v>365000</v>
      </c>
      <c r="E1354" s="104">
        <f t="shared" ref="E1354:E1417" si="42">D1354-D1353</f>
        <v>-2000</v>
      </c>
      <c r="F1354" s="103">
        <v>2973000</v>
      </c>
      <c r="G1354" s="104">
        <f t="shared" ref="G1354:G1417" si="43">F1354-F1353</f>
        <v>-90000</v>
      </c>
    </row>
    <row r="1355" spans="3:7" x14ac:dyDescent="0.4">
      <c r="C1355" s="90">
        <v>33915</v>
      </c>
      <c r="D1355" s="103">
        <v>374000</v>
      </c>
      <c r="E1355" s="104">
        <f t="shared" si="42"/>
        <v>9000</v>
      </c>
      <c r="F1355" s="103">
        <v>3017000</v>
      </c>
      <c r="G1355" s="104">
        <f t="shared" si="43"/>
        <v>44000</v>
      </c>
    </row>
    <row r="1356" spans="3:7" x14ac:dyDescent="0.4">
      <c r="C1356" s="90">
        <v>33922</v>
      </c>
      <c r="D1356" s="103">
        <v>377000</v>
      </c>
      <c r="E1356" s="104">
        <f t="shared" si="42"/>
        <v>3000</v>
      </c>
      <c r="F1356" s="103">
        <v>2962000</v>
      </c>
      <c r="G1356" s="104">
        <f t="shared" si="43"/>
        <v>-55000</v>
      </c>
    </row>
    <row r="1357" spans="3:7" x14ac:dyDescent="0.4">
      <c r="C1357" s="90">
        <v>33929</v>
      </c>
      <c r="D1357" s="103">
        <v>357000</v>
      </c>
      <c r="E1357" s="104">
        <f t="shared" si="42"/>
        <v>-20000</v>
      </c>
      <c r="F1357" s="103">
        <v>2906000</v>
      </c>
      <c r="G1357" s="104">
        <f t="shared" si="43"/>
        <v>-56000</v>
      </c>
    </row>
    <row r="1358" spans="3:7" x14ac:dyDescent="0.4">
      <c r="C1358" s="90">
        <v>33936</v>
      </c>
      <c r="D1358" s="103">
        <v>341000</v>
      </c>
      <c r="E1358" s="104">
        <f t="shared" si="42"/>
        <v>-16000</v>
      </c>
      <c r="F1358" s="103">
        <v>2911000</v>
      </c>
      <c r="G1358" s="104">
        <f t="shared" si="43"/>
        <v>5000</v>
      </c>
    </row>
    <row r="1359" spans="3:7" x14ac:dyDescent="0.4">
      <c r="C1359" s="90">
        <v>33943</v>
      </c>
      <c r="D1359" s="103">
        <v>350000</v>
      </c>
      <c r="E1359" s="104">
        <f t="shared" si="42"/>
        <v>9000</v>
      </c>
      <c r="F1359" s="103">
        <v>2918000</v>
      </c>
      <c r="G1359" s="104">
        <f t="shared" si="43"/>
        <v>7000</v>
      </c>
    </row>
    <row r="1360" spans="3:7" x14ac:dyDescent="0.4">
      <c r="C1360" s="90">
        <v>33950</v>
      </c>
      <c r="D1360" s="103">
        <v>359000</v>
      </c>
      <c r="E1360" s="104">
        <f t="shared" si="42"/>
        <v>9000</v>
      </c>
      <c r="F1360" s="103">
        <v>2807000</v>
      </c>
      <c r="G1360" s="104">
        <f t="shared" si="43"/>
        <v>-111000</v>
      </c>
    </row>
    <row r="1361" spans="3:7" x14ac:dyDescent="0.4">
      <c r="C1361" s="90">
        <v>33957</v>
      </c>
      <c r="D1361" s="103">
        <v>334000</v>
      </c>
      <c r="E1361" s="104">
        <f t="shared" si="42"/>
        <v>-25000</v>
      </c>
      <c r="F1361" s="103">
        <v>2770000</v>
      </c>
      <c r="G1361" s="104">
        <f t="shared" si="43"/>
        <v>-37000</v>
      </c>
    </row>
    <row r="1362" spans="3:7" x14ac:dyDescent="0.4">
      <c r="C1362" s="90">
        <v>33964</v>
      </c>
      <c r="D1362" s="103">
        <v>313000</v>
      </c>
      <c r="E1362" s="104">
        <f t="shared" si="42"/>
        <v>-21000</v>
      </c>
      <c r="F1362" s="103">
        <v>2800000</v>
      </c>
      <c r="G1362" s="104">
        <f t="shared" si="43"/>
        <v>30000</v>
      </c>
    </row>
    <row r="1363" spans="3:7" x14ac:dyDescent="0.4">
      <c r="C1363" s="90">
        <v>33971</v>
      </c>
      <c r="D1363" s="103">
        <v>341000</v>
      </c>
      <c r="E1363" s="104">
        <f t="shared" si="42"/>
        <v>28000</v>
      </c>
      <c r="F1363" s="103">
        <v>2729000</v>
      </c>
      <c r="G1363" s="104">
        <f t="shared" si="43"/>
        <v>-71000</v>
      </c>
    </row>
    <row r="1364" spans="3:7" x14ac:dyDescent="0.4">
      <c r="C1364" s="90">
        <v>33978</v>
      </c>
      <c r="D1364" s="103">
        <v>354000</v>
      </c>
      <c r="E1364" s="104">
        <f t="shared" si="42"/>
        <v>13000</v>
      </c>
      <c r="F1364" s="103">
        <v>2697000</v>
      </c>
      <c r="G1364" s="104">
        <f t="shared" si="43"/>
        <v>-32000</v>
      </c>
    </row>
    <row r="1365" spans="3:7" x14ac:dyDescent="0.4">
      <c r="C1365" s="90">
        <v>33985</v>
      </c>
      <c r="D1365" s="103">
        <v>352000</v>
      </c>
      <c r="E1365" s="104">
        <f t="shared" si="42"/>
        <v>-2000</v>
      </c>
      <c r="F1365" s="103">
        <v>2749000</v>
      </c>
      <c r="G1365" s="104">
        <f t="shared" si="43"/>
        <v>52000</v>
      </c>
    </row>
    <row r="1366" spans="3:7" x14ac:dyDescent="0.4">
      <c r="C1366" s="90">
        <v>33992</v>
      </c>
      <c r="D1366" s="103">
        <v>341000</v>
      </c>
      <c r="E1366" s="104">
        <f t="shared" si="42"/>
        <v>-11000</v>
      </c>
      <c r="F1366" s="103">
        <v>2727000</v>
      </c>
      <c r="G1366" s="104">
        <f t="shared" si="43"/>
        <v>-22000</v>
      </c>
    </row>
    <row r="1367" spans="3:7" x14ac:dyDescent="0.4">
      <c r="C1367" s="90">
        <v>33999</v>
      </c>
      <c r="D1367" s="103">
        <v>340000</v>
      </c>
      <c r="E1367" s="104">
        <f t="shared" si="42"/>
        <v>-1000</v>
      </c>
      <c r="F1367" s="103">
        <v>2663000</v>
      </c>
      <c r="G1367" s="104">
        <f t="shared" si="43"/>
        <v>-64000</v>
      </c>
    </row>
    <row r="1368" spans="3:7" x14ac:dyDescent="0.4">
      <c r="C1368" s="90">
        <v>34006</v>
      </c>
      <c r="D1368" s="103">
        <v>319000</v>
      </c>
      <c r="E1368" s="104">
        <f t="shared" si="42"/>
        <v>-21000</v>
      </c>
      <c r="F1368" s="103">
        <v>2645000</v>
      </c>
      <c r="G1368" s="104">
        <f t="shared" si="43"/>
        <v>-18000</v>
      </c>
    </row>
    <row r="1369" spans="3:7" x14ac:dyDescent="0.4">
      <c r="C1369" s="90">
        <v>34013</v>
      </c>
      <c r="D1369" s="103">
        <v>321000</v>
      </c>
      <c r="E1369" s="104">
        <f t="shared" si="42"/>
        <v>2000</v>
      </c>
      <c r="F1369" s="103">
        <v>2628000</v>
      </c>
      <c r="G1369" s="104">
        <f t="shared" si="43"/>
        <v>-17000</v>
      </c>
    </row>
    <row r="1370" spans="3:7" x14ac:dyDescent="0.4">
      <c r="C1370" s="90">
        <v>34020</v>
      </c>
      <c r="D1370" s="103">
        <v>351000</v>
      </c>
      <c r="E1370" s="104">
        <f t="shared" si="42"/>
        <v>30000</v>
      </c>
      <c r="F1370" s="103">
        <v>2646000</v>
      </c>
      <c r="G1370" s="104">
        <f t="shared" si="43"/>
        <v>18000</v>
      </c>
    </row>
    <row r="1371" spans="3:7" x14ac:dyDescent="0.4">
      <c r="C1371" s="90">
        <v>34027</v>
      </c>
      <c r="D1371" s="103">
        <v>362000</v>
      </c>
      <c r="E1371" s="104">
        <f t="shared" si="42"/>
        <v>11000</v>
      </c>
      <c r="F1371" s="103">
        <v>2645000</v>
      </c>
      <c r="G1371" s="104">
        <f t="shared" si="43"/>
        <v>-1000</v>
      </c>
    </row>
    <row r="1372" spans="3:7" x14ac:dyDescent="0.4">
      <c r="C1372" s="90">
        <v>34034</v>
      </c>
      <c r="D1372" s="103">
        <v>354000</v>
      </c>
      <c r="E1372" s="104">
        <f t="shared" si="42"/>
        <v>-8000</v>
      </c>
      <c r="F1372" s="103">
        <v>2683000</v>
      </c>
      <c r="G1372" s="104">
        <f t="shared" si="43"/>
        <v>38000</v>
      </c>
    </row>
    <row r="1373" spans="3:7" x14ac:dyDescent="0.4">
      <c r="C1373" s="90">
        <v>34041</v>
      </c>
      <c r="D1373" s="103">
        <v>346000</v>
      </c>
      <c r="E1373" s="104">
        <f t="shared" si="42"/>
        <v>-8000</v>
      </c>
      <c r="F1373" s="103">
        <v>2618000</v>
      </c>
      <c r="G1373" s="104">
        <f t="shared" si="43"/>
        <v>-65000</v>
      </c>
    </row>
    <row r="1374" spans="3:7" x14ac:dyDescent="0.4">
      <c r="C1374" s="90">
        <v>34048</v>
      </c>
      <c r="D1374" s="103">
        <v>338000</v>
      </c>
      <c r="E1374" s="104">
        <f t="shared" si="42"/>
        <v>-8000</v>
      </c>
      <c r="F1374" s="103">
        <v>2724000</v>
      </c>
      <c r="G1374" s="104">
        <f t="shared" si="43"/>
        <v>106000</v>
      </c>
    </row>
    <row r="1375" spans="3:7" x14ac:dyDescent="0.4">
      <c r="C1375" s="90">
        <v>34055</v>
      </c>
      <c r="D1375" s="103">
        <v>366000</v>
      </c>
      <c r="E1375" s="104">
        <f t="shared" si="42"/>
        <v>28000</v>
      </c>
      <c r="F1375" s="103">
        <v>2725000</v>
      </c>
      <c r="G1375" s="104">
        <f t="shared" si="43"/>
        <v>1000</v>
      </c>
    </row>
    <row r="1376" spans="3:7" x14ac:dyDescent="0.4">
      <c r="C1376" s="90">
        <v>34062</v>
      </c>
      <c r="D1376" s="103">
        <v>365000</v>
      </c>
      <c r="E1376" s="104">
        <f t="shared" si="42"/>
        <v>-1000</v>
      </c>
      <c r="F1376" s="103">
        <v>2729000</v>
      </c>
      <c r="G1376" s="104">
        <f t="shared" si="43"/>
        <v>4000</v>
      </c>
    </row>
    <row r="1377" spans="3:7" x14ac:dyDescent="0.4">
      <c r="C1377" s="90">
        <v>34069</v>
      </c>
      <c r="D1377" s="103">
        <v>353000</v>
      </c>
      <c r="E1377" s="104">
        <f t="shared" si="42"/>
        <v>-12000</v>
      </c>
      <c r="F1377" s="103">
        <v>2781000</v>
      </c>
      <c r="G1377" s="104">
        <f t="shared" si="43"/>
        <v>52000</v>
      </c>
    </row>
    <row r="1378" spans="3:7" x14ac:dyDescent="0.4">
      <c r="C1378" s="90">
        <v>34076</v>
      </c>
      <c r="D1378" s="103">
        <v>351000</v>
      </c>
      <c r="E1378" s="104">
        <f t="shared" si="42"/>
        <v>-2000</v>
      </c>
      <c r="F1378" s="103">
        <v>2800000</v>
      </c>
      <c r="G1378" s="104">
        <f t="shared" si="43"/>
        <v>19000</v>
      </c>
    </row>
    <row r="1379" spans="3:7" x14ac:dyDescent="0.4">
      <c r="C1379" s="90">
        <v>34083</v>
      </c>
      <c r="D1379" s="103">
        <v>350000</v>
      </c>
      <c r="E1379" s="104">
        <f t="shared" si="42"/>
        <v>-1000</v>
      </c>
      <c r="F1379" s="103">
        <v>2792000</v>
      </c>
      <c r="G1379" s="104">
        <f t="shared" si="43"/>
        <v>-8000</v>
      </c>
    </row>
    <row r="1380" spans="3:7" x14ac:dyDescent="0.4">
      <c r="C1380" s="90">
        <v>34090</v>
      </c>
      <c r="D1380" s="103">
        <v>343000</v>
      </c>
      <c r="E1380" s="104">
        <f t="shared" si="42"/>
        <v>-7000</v>
      </c>
      <c r="F1380" s="103">
        <v>2747000</v>
      </c>
      <c r="G1380" s="104">
        <f t="shared" si="43"/>
        <v>-45000</v>
      </c>
    </row>
    <row r="1381" spans="3:7" x14ac:dyDescent="0.4">
      <c r="C1381" s="90">
        <v>34097</v>
      </c>
      <c r="D1381" s="103">
        <v>339000</v>
      </c>
      <c r="E1381" s="104">
        <f t="shared" si="42"/>
        <v>-4000</v>
      </c>
      <c r="F1381" s="103">
        <v>2820000</v>
      </c>
      <c r="G1381" s="104">
        <f t="shared" si="43"/>
        <v>73000</v>
      </c>
    </row>
    <row r="1382" spans="3:7" x14ac:dyDescent="0.4">
      <c r="C1382" s="90">
        <v>34104</v>
      </c>
      <c r="D1382" s="103">
        <v>345000</v>
      </c>
      <c r="E1382" s="104">
        <f t="shared" si="42"/>
        <v>6000</v>
      </c>
      <c r="F1382" s="103">
        <v>2772000</v>
      </c>
      <c r="G1382" s="104">
        <f t="shared" si="43"/>
        <v>-48000</v>
      </c>
    </row>
    <row r="1383" spans="3:7" x14ac:dyDescent="0.4">
      <c r="C1383" s="90">
        <v>34111</v>
      </c>
      <c r="D1383" s="103">
        <v>342000</v>
      </c>
      <c r="E1383" s="104">
        <f t="shared" si="42"/>
        <v>-3000</v>
      </c>
      <c r="F1383" s="103">
        <v>2816000</v>
      </c>
      <c r="G1383" s="104">
        <f t="shared" si="43"/>
        <v>44000</v>
      </c>
    </row>
    <row r="1384" spans="3:7" x14ac:dyDescent="0.4">
      <c r="C1384" s="90">
        <v>34118</v>
      </c>
      <c r="D1384" s="103">
        <v>349000</v>
      </c>
      <c r="E1384" s="104">
        <f t="shared" si="42"/>
        <v>7000</v>
      </c>
      <c r="F1384" s="103">
        <v>2737000</v>
      </c>
      <c r="G1384" s="104">
        <f t="shared" si="43"/>
        <v>-79000</v>
      </c>
    </row>
    <row r="1385" spans="3:7" x14ac:dyDescent="0.4">
      <c r="C1385" s="90">
        <v>34125</v>
      </c>
      <c r="D1385" s="103">
        <v>343000</v>
      </c>
      <c r="E1385" s="104">
        <f t="shared" si="42"/>
        <v>-6000</v>
      </c>
      <c r="F1385" s="103">
        <v>2808000</v>
      </c>
      <c r="G1385" s="104">
        <f t="shared" si="43"/>
        <v>71000</v>
      </c>
    </row>
    <row r="1386" spans="3:7" x14ac:dyDescent="0.4">
      <c r="C1386" s="90">
        <v>34132</v>
      </c>
      <c r="D1386" s="103">
        <v>343000</v>
      </c>
      <c r="E1386" s="104">
        <f t="shared" si="42"/>
        <v>0</v>
      </c>
      <c r="F1386" s="103">
        <v>2836000</v>
      </c>
      <c r="G1386" s="104">
        <f t="shared" si="43"/>
        <v>28000</v>
      </c>
    </row>
    <row r="1387" spans="3:7" x14ac:dyDescent="0.4">
      <c r="C1387" s="90">
        <v>34139</v>
      </c>
      <c r="D1387" s="103">
        <v>345000</v>
      </c>
      <c r="E1387" s="104">
        <f t="shared" si="42"/>
        <v>2000</v>
      </c>
      <c r="F1387" s="103">
        <v>2857000</v>
      </c>
      <c r="G1387" s="104">
        <f t="shared" si="43"/>
        <v>21000</v>
      </c>
    </row>
    <row r="1388" spans="3:7" x14ac:dyDescent="0.4">
      <c r="C1388" s="90">
        <v>34146</v>
      </c>
      <c r="D1388" s="103">
        <v>340000</v>
      </c>
      <c r="E1388" s="104">
        <f t="shared" si="42"/>
        <v>-5000</v>
      </c>
      <c r="F1388" s="103">
        <v>2747000</v>
      </c>
      <c r="G1388" s="104">
        <f t="shared" si="43"/>
        <v>-110000</v>
      </c>
    </row>
    <row r="1389" spans="3:7" x14ac:dyDescent="0.4">
      <c r="C1389" s="90">
        <v>34153</v>
      </c>
      <c r="D1389" s="103">
        <v>334000</v>
      </c>
      <c r="E1389" s="104">
        <f t="shared" si="42"/>
        <v>-6000</v>
      </c>
      <c r="F1389" s="103">
        <v>2724000</v>
      </c>
      <c r="G1389" s="104">
        <f t="shared" si="43"/>
        <v>-23000</v>
      </c>
    </row>
    <row r="1390" spans="3:7" x14ac:dyDescent="0.4">
      <c r="C1390" s="90">
        <v>34160</v>
      </c>
      <c r="D1390" s="103">
        <v>314000</v>
      </c>
      <c r="E1390" s="104">
        <f t="shared" si="42"/>
        <v>-20000</v>
      </c>
      <c r="F1390" s="103">
        <v>2778000</v>
      </c>
      <c r="G1390" s="104">
        <f t="shared" si="43"/>
        <v>54000</v>
      </c>
    </row>
    <row r="1391" spans="3:7" x14ac:dyDescent="0.4">
      <c r="C1391" s="90">
        <v>34167</v>
      </c>
      <c r="D1391" s="103">
        <v>335000</v>
      </c>
      <c r="E1391" s="104">
        <f t="shared" si="42"/>
        <v>21000</v>
      </c>
      <c r="F1391" s="103">
        <v>2766000</v>
      </c>
      <c r="G1391" s="104">
        <f t="shared" si="43"/>
        <v>-12000</v>
      </c>
    </row>
    <row r="1392" spans="3:7" x14ac:dyDescent="0.4">
      <c r="C1392" s="90">
        <v>34174</v>
      </c>
      <c r="D1392" s="103">
        <v>415000</v>
      </c>
      <c r="E1392" s="104">
        <f t="shared" si="42"/>
        <v>80000</v>
      </c>
      <c r="F1392" s="103">
        <v>2803000</v>
      </c>
      <c r="G1392" s="104">
        <f t="shared" si="43"/>
        <v>37000</v>
      </c>
    </row>
    <row r="1393" spans="3:7" x14ac:dyDescent="0.4">
      <c r="C1393" s="90">
        <v>34181</v>
      </c>
      <c r="D1393" s="103">
        <v>356000</v>
      </c>
      <c r="E1393" s="104">
        <f t="shared" si="42"/>
        <v>-59000</v>
      </c>
      <c r="F1393" s="103">
        <v>2843000</v>
      </c>
      <c r="G1393" s="104">
        <f t="shared" si="43"/>
        <v>40000</v>
      </c>
    </row>
    <row r="1394" spans="3:7" x14ac:dyDescent="0.4">
      <c r="C1394" s="90">
        <v>34188</v>
      </c>
      <c r="D1394" s="103">
        <v>346000</v>
      </c>
      <c r="E1394" s="104">
        <f t="shared" si="42"/>
        <v>-10000</v>
      </c>
      <c r="F1394" s="103">
        <v>2813000</v>
      </c>
      <c r="G1394" s="104">
        <f t="shared" si="43"/>
        <v>-30000</v>
      </c>
    </row>
    <row r="1395" spans="3:7" x14ac:dyDescent="0.4">
      <c r="C1395" s="90">
        <v>34195</v>
      </c>
      <c r="D1395" s="103">
        <v>339000</v>
      </c>
      <c r="E1395" s="104">
        <f t="shared" si="42"/>
        <v>-7000</v>
      </c>
      <c r="F1395" s="103">
        <v>2791000</v>
      </c>
      <c r="G1395" s="104">
        <f t="shared" si="43"/>
        <v>-22000</v>
      </c>
    </row>
    <row r="1396" spans="3:7" x14ac:dyDescent="0.4">
      <c r="C1396" s="90">
        <v>34202</v>
      </c>
      <c r="D1396" s="103">
        <v>342000</v>
      </c>
      <c r="E1396" s="104">
        <f t="shared" si="42"/>
        <v>3000</v>
      </c>
      <c r="F1396" s="103">
        <v>2821000</v>
      </c>
      <c r="G1396" s="104">
        <f t="shared" si="43"/>
        <v>30000</v>
      </c>
    </row>
    <row r="1397" spans="3:7" x14ac:dyDescent="0.4">
      <c r="C1397" s="90">
        <v>34209</v>
      </c>
      <c r="D1397" s="103">
        <v>337000</v>
      </c>
      <c r="E1397" s="104">
        <f t="shared" si="42"/>
        <v>-5000</v>
      </c>
      <c r="F1397" s="103">
        <v>2788000</v>
      </c>
      <c r="G1397" s="104">
        <f t="shared" si="43"/>
        <v>-33000</v>
      </c>
    </row>
    <row r="1398" spans="3:7" x14ac:dyDescent="0.4">
      <c r="C1398" s="90">
        <v>34216</v>
      </c>
      <c r="D1398" s="103">
        <v>334000</v>
      </c>
      <c r="E1398" s="104">
        <f t="shared" si="42"/>
        <v>-3000</v>
      </c>
      <c r="F1398" s="103">
        <v>2768000</v>
      </c>
      <c r="G1398" s="104">
        <f t="shared" si="43"/>
        <v>-20000</v>
      </c>
    </row>
    <row r="1399" spans="3:7" x14ac:dyDescent="0.4">
      <c r="C1399" s="90">
        <v>34223</v>
      </c>
      <c r="D1399" s="103">
        <v>333000</v>
      </c>
      <c r="E1399" s="104">
        <f t="shared" si="42"/>
        <v>-1000</v>
      </c>
      <c r="F1399" s="103">
        <v>2844000</v>
      </c>
      <c r="G1399" s="104">
        <f t="shared" si="43"/>
        <v>76000</v>
      </c>
    </row>
    <row r="1400" spans="3:7" x14ac:dyDescent="0.4">
      <c r="C1400" s="90">
        <v>34230</v>
      </c>
      <c r="D1400" s="103">
        <v>346000</v>
      </c>
      <c r="E1400" s="104">
        <f t="shared" si="42"/>
        <v>13000</v>
      </c>
      <c r="F1400" s="103">
        <v>2856000</v>
      </c>
      <c r="G1400" s="104">
        <f t="shared" si="43"/>
        <v>12000</v>
      </c>
    </row>
    <row r="1401" spans="3:7" x14ac:dyDescent="0.4">
      <c r="C1401" s="90">
        <v>34237</v>
      </c>
      <c r="D1401" s="103">
        <v>343000</v>
      </c>
      <c r="E1401" s="104">
        <f t="shared" si="42"/>
        <v>-3000</v>
      </c>
      <c r="F1401" s="103">
        <v>2836000</v>
      </c>
      <c r="G1401" s="104">
        <f t="shared" si="43"/>
        <v>-20000</v>
      </c>
    </row>
    <row r="1402" spans="3:7" x14ac:dyDescent="0.4">
      <c r="C1402" s="90">
        <v>34244</v>
      </c>
      <c r="D1402" s="103">
        <v>333000</v>
      </c>
      <c r="E1402" s="104">
        <f t="shared" si="42"/>
        <v>-10000</v>
      </c>
      <c r="F1402" s="103">
        <v>2810000</v>
      </c>
      <c r="G1402" s="104">
        <f t="shared" si="43"/>
        <v>-26000</v>
      </c>
    </row>
    <row r="1403" spans="3:7" x14ac:dyDescent="0.4">
      <c r="C1403" s="90">
        <v>34251</v>
      </c>
      <c r="D1403" s="103">
        <v>355000</v>
      </c>
      <c r="E1403" s="104">
        <f t="shared" si="42"/>
        <v>22000</v>
      </c>
      <c r="F1403" s="103">
        <v>2799000</v>
      </c>
      <c r="G1403" s="104">
        <f t="shared" si="43"/>
        <v>-11000</v>
      </c>
    </row>
    <row r="1404" spans="3:7" x14ac:dyDescent="0.4">
      <c r="C1404" s="90">
        <v>34258</v>
      </c>
      <c r="D1404" s="103">
        <v>359000</v>
      </c>
      <c r="E1404" s="104">
        <f t="shared" si="42"/>
        <v>4000</v>
      </c>
      <c r="F1404" s="103">
        <v>2833000</v>
      </c>
      <c r="G1404" s="104">
        <f t="shared" si="43"/>
        <v>34000</v>
      </c>
    </row>
    <row r="1405" spans="3:7" x14ac:dyDescent="0.4">
      <c r="C1405" s="90">
        <v>34265</v>
      </c>
      <c r="D1405" s="103">
        <v>354000</v>
      </c>
      <c r="E1405" s="104">
        <f t="shared" si="42"/>
        <v>-5000</v>
      </c>
      <c r="F1405" s="103">
        <v>2882000</v>
      </c>
      <c r="G1405" s="104">
        <f t="shared" si="43"/>
        <v>49000</v>
      </c>
    </row>
    <row r="1406" spans="3:7" x14ac:dyDescent="0.4">
      <c r="C1406" s="90">
        <v>34272</v>
      </c>
      <c r="D1406" s="103">
        <v>348000</v>
      </c>
      <c r="E1406" s="104">
        <f t="shared" si="42"/>
        <v>-6000</v>
      </c>
      <c r="F1406" s="103">
        <v>2801000</v>
      </c>
      <c r="G1406" s="104">
        <f t="shared" si="43"/>
        <v>-81000</v>
      </c>
    </row>
    <row r="1407" spans="3:7" x14ac:dyDescent="0.4">
      <c r="C1407" s="90">
        <v>34279</v>
      </c>
      <c r="D1407" s="103">
        <v>350000</v>
      </c>
      <c r="E1407" s="104">
        <f t="shared" si="42"/>
        <v>2000</v>
      </c>
      <c r="F1407" s="103">
        <v>2833000</v>
      </c>
      <c r="G1407" s="104">
        <f t="shared" si="43"/>
        <v>32000</v>
      </c>
    </row>
    <row r="1408" spans="3:7" x14ac:dyDescent="0.4">
      <c r="C1408" s="90">
        <v>34286</v>
      </c>
      <c r="D1408" s="103">
        <v>341000</v>
      </c>
      <c r="E1408" s="104">
        <f t="shared" si="42"/>
        <v>-9000</v>
      </c>
      <c r="F1408" s="103">
        <v>2785000</v>
      </c>
      <c r="G1408" s="104">
        <f t="shared" si="43"/>
        <v>-48000</v>
      </c>
    </row>
    <row r="1409" spans="3:7" x14ac:dyDescent="0.4">
      <c r="C1409" s="90">
        <v>34293</v>
      </c>
      <c r="D1409" s="103">
        <v>336000</v>
      </c>
      <c r="E1409" s="104">
        <f t="shared" si="42"/>
        <v>-5000</v>
      </c>
      <c r="F1409" s="103">
        <v>2801000</v>
      </c>
      <c r="G1409" s="104">
        <f t="shared" si="43"/>
        <v>16000</v>
      </c>
    </row>
    <row r="1410" spans="3:7" x14ac:dyDescent="0.4">
      <c r="C1410" s="90">
        <v>34300</v>
      </c>
      <c r="D1410" s="103">
        <v>337000</v>
      </c>
      <c r="E1410" s="104">
        <f t="shared" si="42"/>
        <v>1000</v>
      </c>
      <c r="F1410" s="103">
        <v>2784000</v>
      </c>
      <c r="G1410" s="104">
        <f t="shared" si="43"/>
        <v>-17000</v>
      </c>
    </row>
    <row r="1411" spans="3:7" x14ac:dyDescent="0.4">
      <c r="C1411" s="90">
        <v>34307</v>
      </c>
      <c r="D1411" s="103">
        <v>337000</v>
      </c>
      <c r="E1411" s="104">
        <f t="shared" si="42"/>
        <v>0</v>
      </c>
      <c r="F1411" s="103">
        <v>2802000</v>
      </c>
      <c r="G1411" s="104">
        <f t="shared" si="43"/>
        <v>18000</v>
      </c>
    </row>
    <row r="1412" spans="3:7" x14ac:dyDescent="0.4">
      <c r="C1412" s="90">
        <v>34314</v>
      </c>
      <c r="D1412" s="103">
        <v>334000</v>
      </c>
      <c r="E1412" s="104">
        <f t="shared" si="42"/>
        <v>-3000</v>
      </c>
      <c r="F1412" s="103">
        <v>2747000</v>
      </c>
      <c r="G1412" s="104">
        <f t="shared" si="43"/>
        <v>-55000</v>
      </c>
    </row>
    <row r="1413" spans="3:7" x14ac:dyDescent="0.4">
      <c r="C1413" s="90">
        <v>34321</v>
      </c>
      <c r="D1413" s="103">
        <v>331000</v>
      </c>
      <c r="E1413" s="104">
        <f t="shared" si="42"/>
        <v>-3000</v>
      </c>
      <c r="F1413" s="103">
        <v>2780000</v>
      </c>
      <c r="G1413" s="104">
        <f t="shared" si="43"/>
        <v>33000</v>
      </c>
    </row>
    <row r="1414" spans="3:7" x14ac:dyDescent="0.4">
      <c r="C1414" s="90">
        <v>34328</v>
      </c>
      <c r="D1414" s="103">
        <v>290000</v>
      </c>
      <c r="E1414" s="104">
        <f t="shared" si="42"/>
        <v>-41000</v>
      </c>
      <c r="F1414" s="103">
        <v>2720000</v>
      </c>
      <c r="G1414" s="104">
        <f t="shared" si="43"/>
        <v>-60000</v>
      </c>
    </row>
    <row r="1415" spans="3:7" x14ac:dyDescent="0.4">
      <c r="C1415" s="90">
        <v>34335</v>
      </c>
      <c r="D1415" s="103">
        <v>341000</v>
      </c>
      <c r="E1415" s="104">
        <f t="shared" si="42"/>
        <v>51000</v>
      </c>
      <c r="F1415" s="103">
        <v>2633000</v>
      </c>
      <c r="G1415" s="104">
        <f t="shared" si="43"/>
        <v>-87000</v>
      </c>
    </row>
    <row r="1416" spans="3:7" x14ac:dyDescent="0.4">
      <c r="C1416" s="90">
        <v>34342</v>
      </c>
      <c r="D1416" s="103">
        <v>343000</v>
      </c>
      <c r="E1416" s="104">
        <f t="shared" si="42"/>
        <v>2000</v>
      </c>
      <c r="F1416" s="103">
        <v>2705000</v>
      </c>
      <c r="G1416" s="104">
        <f t="shared" si="43"/>
        <v>72000</v>
      </c>
    </row>
    <row r="1417" spans="3:7" x14ac:dyDescent="0.4">
      <c r="C1417" s="90">
        <v>34349</v>
      </c>
      <c r="D1417" s="103">
        <v>355000</v>
      </c>
      <c r="E1417" s="104">
        <f t="shared" si="42"/>
        <v>12000</v>
      </c>
      <c r="F1417" s="103">
        <v>2634000</v>
      </c>
      <c r="G1417" s="104">
        <f t="shared" si="43"/>
        <v>-71000</v>
      </c>
    </row>
    <row r="1418" spans="3:7" x14ac:dyDescent="0.4">
      <c r="C1418" s="90">
        <v>34356</v>
      </c>
      <c r="D1418" s="103">
        <v>351000</v>
      </c>
      <c r="E1418" s="104">
        <f t="shared" ref="E1418:E1481" si="44">D1418-D1417</f>
        <v>-4000</v>
      </c>
      <c r="F1418" s="103">
        <v>2814000</v>
      </c>
      <c r="G1418" s="104">
        <f t="shared" ref="G1418:G1481" si="45">F1418-F1417</f>
        <v>180000</v>
      </c>
    </row>
    <row r="1419" spans="3:7" x14ac:dyDescent="0.4">
      <c r="C1419" s="90">
        <v>34363</v>
      </c>
      <c r="D1419" s="103">
        <v>406000</v>
      </c>
      <c r="E1419" s="104">
        <f t="shared" si="44"/>
        <v>55000</v>
      </c>
      <c r="F1419" s="103">
        <v>2762000</v>
      </c>
      <c r="G1419" s="104">
        <f t="shared" si="45"/>
        <v>-52000</v>
      </c>
    </row>
    <row r="1420" spans="3:7" x14ac:dyDescent="0.4">
      <c r="C1420" s="90">
        <v>34370</v>
      </c>
      <c r="D1420" s="103">
        <v>361000</v>
      </c>
      <c r="E1420" s="104">
        <f t="shared" si="44"/>
        <v>-45000</v>
      </c>
      <c r="F1420" s="103">
        <v>2764000</v>
      </c>
      <c r="G1420" s="104">
        <f t="shared" si="45"/>
        <v>2000</v>
      </c>
    </row>
    <row r="1421" spans="3:7" x14ac:dyDescent="0.4">
      <c r="C1421" s="90">
        <v>34377</v>
      </c>
      <c r="D1421" s="103">
        <v>354000</v>
      </c>
      <c r="E1421" s="104">
        <f t="shared" si="44"/>
        <v>-7000</v>
      </c>
      <c r="F1421" s="103">
        <v>2861000</v>
      </c>
      <c r="G1421" s="104">
        <f t="shared" si="45"/>
        <v>97000</v>
      </c>
    </row>
    <row r="1422" spans="3:7" x14ac:dyDescent="0.4">
      <c r="C1422" s="90">
        <v>34384</v>
      </c>
      <c r="D1422" s="103">
        <v>352000</v>
      </c>
      <c r="E1422" s="104">
        <f t="shared" si="44"/>
        <v>-2000</v>
      </c>
      <c r="F1422" s="103">
        <v>2748000</v>
      </c>
      <c r="G1422" s="104">
        <f t="shared" si="45"/>
        <v>-113000</v>
      </c>
    </row>
    <row r="1423" spans="3:7" x14ac:dyDescent="0.4">
      <c r="C1423" s="90">
        <v>34391</v>
      </c>
      <c r="D1423" s="103">
        <v>327000</v>
      </c>
      <c r="E1423" s="104">
        <f t="shared" si="44"/>
        <v>-25000</v>
      </c>
      <c r="F1423" s="103">
        <v>2797000</v>
      </c>
      <c r="G1423" s="104">
        <f t="shared" si="45"/>
        <v>49000</v>
      </c>
    </row>
    <row r="1424" spans="3:7" x14ac:dyDescent="0.4">
      <c r="C1424" s="90">
        <v>34398</v>
      </c>
      <c r="D1424" s="103">
        <v>348000</v>
      </c>
      <c r="E1424" s="104">
        <f t="shared" si="44"/>
        <v>21000</v>
      </c>
      <c r="F1424" s="103">
        <v>2779000</v>
      </c>
      <c r="G1424" s="104">
        <f t="shared" si="45"/>
        <v>-18000</v>
      </c>
    </row>
    <row r="1425" spans="3:7" x14ac:dyDescent="0.4">
      <c r="C1425" s="90">
        <v>34405</v>
      </c>
      <c r="D1425" s="103">
        <v>341000</v>
      </c>
      <c r="E1425" s="104">
        <f t="shared" si="44"/>
        <v>-7000</v>
      </c>
      <c r="F1425" s="103">
        <v>2783000</v>
      </c>
      <c r="G1425" s="104">
        <f t="shared" si="45"/>
        <v>4000</v>
      </c>
    </row>
    <row r="1426" spans="3:7" x14ac:dyDescent="0.4">
      <c r="C1426" s="90">
        <v>34412</v>
      </c>
      <c r="D1426" s="103">
        <v>332000</v>
      </c>
      <c r="E1426" s="104">
        <f t="shared" si="44"/>
        <v>-9000</v>
      </c>
      <c r="F1426" s="103">
        <v>2746000</v>
      </c>
      <c r="G1426" s="104">
        <f t="shared" si="45"/>
        <v>-37000</v>
      </c>
    </row>
    <row r="1427" spans="3:7" x14ac:dyDescent="0.4">
      <c r="C1427" s="90">
        <v>34419</v>
      </c>
      <c r="D1427" s="103">
        <v>322000</v>
      </c>
      <c r="E1427" s="104">
        <f t="shared" si="44"/>
        <v>-10000</v>
      </c>
      <c r="F1427" s="103">
        <v>2710000</v>
      </c>
      <c r="G1427" s="104">
        <f t="shared" si="45"/>
        <v>-36000</v>
      </c>
    </row>
    <row r="1428" spans="3:7" x14ac:dyDescent="0.4">
      <c r="C1428" s="90">
        <v>34426</v>
      </c>
      <c r="D1428" s="103">
        <v>342000</v>
      </c>
      <c r="E1428" s="104">
        <f t="shared" si="44"/>
        <v>20000</v>
      </c>
      <c r="F1428" s="103">
        <v>2730000</v>
      </c>
      <c r="G1428" s="104">
        <f t="shared" si="45"/>
        <v>20000</v>
      </c>
    </row>
    <row r="1429" spans="3:7" x14ac:dyDescent="0.4">
      <c r="C1429" s="90">
        <v>34433</v>
      </c>
      <c r="D1429" s="103">
        <v>349000</v>
      </c>
      <c r="E1429" s="104">
        <f t="shared" si="44"/>
        <v>7000</v>
      </c>
      <c r="F1429" s="103">
        <v>2773000</v>
      </c>
      <c r="G1429" s="104">
        <f t="shared" si="45"/>
        <v>43000</v>
      </c>
    </row>
    <row r="1430" spans="3:7" x14ac:dyDescent="0.4">
      <c r="C1430" s="90">
        <v>34440</v>
      </c>
      <c r="D1430" s="103">
        <v>354000</v>
      </c>
      <c r="E1430" s="104">
        <f t="shared" si="44"/>
        <v>5000</v>
      </c>
      <c r="F1430" s="103">
        <v>2716000</v>
      </c>
      <c r="G1430" s="104">
        <f t="shared" si="45"/>
        <v>-57000</v>
      </c>
    </row>
    <row r="1431" spans="3:7" x14ac:dyDescent="0.4">
      <c r="C1431" s="90">
        <v>34447</v>
      </c>
      <c r="D1431" s="103">
        <v>331000</v>
      </c>
      <c r="E1431" s="104">
        <f t="shared" si="44"/>
        <v>-23000</v>
      </c>
      <c r="F1431" s="103">
        <v>2695000</v>
      </c>
      <c r="G1431" s="104">
        <f t="shared" si="45"/>
        <v>-21000</v>
      </c>
    </row>
    <row r="1432" spans="3:7" x14ac:dyDescent="0.4">
      <c r="C1432" s="90">
        <v>34454</v>
      </c>
      <c r="D1432" s="103">
        <v>344000</v>
      </c>
      <c r="E1432" s="104">
        <f t="shared" si="44"/>
        <v>13000</v>
      </c>
      <c r="F1432" s="103">
        <v>2769000</v>
      </c>
      <c r="G1432" s="104">
        <f t="shared" si="45"/>
        <v>74000</v>
      </c>
    </row>
    <row r="1433" spans="3:7" x14ac:dyDescent="0.4">
      <c r="C1433" s="90">
        <v>34461</v>
      </c>
      <c r="D1433" s="103">
        <v>371000</v>
      </c>
      <c r="E1433" s="104">
        <f t="shared" si="44"/>
        <v>27000</v>
      </c>
      <c r="F1433" s="103">
        <v>2726000</v>
      </c>
      <c r="G1433" s="104">
        <f t="shared" si="45"/>
        <v>-43000</v>
      </c>
    </row>
    <row r="1434" spans="3:7" x14ac:dyDescent="0.4">
      <c r="C1434" s="90">
        <v>34468</v>
      </c>
      <c r="D1434" s="103">
        <v>360000</v>
      </c>
      <c r="E1434" s="104">
        <f t="shared" si="44"/>
        <v>-11000</v>
      </c>
      <c r="F1434" s="103">
        <v>2792000</v>
      </c>
      <c r="G1434" s="104">
        <f t="shared" si="45"/>
        <v>66000</v>
      </c>
    </row>
    <row r="1435" spans="3:7" x14ac:dyDescent="0.4">
      <c r="C1435" s="90">
        <v>34475</v>
      </c>
      <c r="D1435" s="103">
        <v>357000</v>
      </c>
      <c r="E1435" s="104">
        <f t="shared" si="44"/>
        <v>-3000</v>
      </c>
      <c r="F1435" s="103">
        <v>2766000</v>
      </c>
      <c r="G1435" s="104">
        <f t="shared" si="45"/>
        <v>-26000</v>
      </c>
    </row>
    <row r="1436" spans="3:7" x14ac:dyDescent="0.4">
      <c r="C1436" s="90">
        <v>34482</v>
      </c>
      <c r="D1436" s="103">
        <v>348000</v>
      </c>
      <c r="E1436" s="104">
        <f t="shared" si="44"/>
        <v>-9000</v>
      </c>
      <c r="F1436" s="103">
        <v>2727000</v>
      </c>
      <c r="G1436" s="104">
        <f t="shared" si="45"/>
        <v>-39000</v>
      </c>
    </row>
    <row r="1437" spans="3:7" x14ac:dyDescent="0.4">
      <c r="C1437" s="90">
        <v>34489</v>
      </c>
      <c r="D1437" s="103">
        <v>345000</v>
      </c>
      <c r="E1437" s="104">
        <f t="shared" si="44"/>
        <v>-3000</v>
      </c>
      <c r="F1437" s="103">
        <v>2740000</v>
      </c>
      <c r="G1437" s="104">
        <f t="shared" si="45"/>
        <v>13000</v>
      </c>
    </row>
    <row r="1438" spans="3:7" x14ac:dyDescent="0.4">
      <c r="C1438" s="90">
        <v>34496</v>
      </c>
      <c r="D1438" s="103">
        <v>338000</v>
      </c>
      <c r="E1438" s="104">
        <f t="shared" si="44"/>
        <v>-7000</v>
      </c>
      <c r="F1438" s="103">
        <v>2755000</v>
      </c>
      <c r="G1438" s="104">
        <f t="shared" si="45"/>
        <v>15000</v>
      </c>
    </row>
    <row r="1439" spans="3:7" x14ac:dyDescent="0.4">
      <c r="C1439" s="90">
        <v>34503</v>
      </c>
      <c r="D1439" s="103">
        <v>336000</v>
      </c>
      <c r="E1439" s="104">
        <f t="shared" si="44"/>
        <v>-2000</v>
      </c>
      <c r="F1439" s="103">
        <v>2698000</v>
      </c>
      <c r="G1439" s="104">
        <f t="shared" si="45"/>
        <v>-57000</v>
      </c>
    </row>
    <row r="1440" spans="3:7" x14ac:dyDescent="0.4">
      <c r="C1440" s="90">
        <v>34510</v>
      </c>
      <c r="D1440" s="103">
        <v>341000</v>
      </c>
      <c r="E1440" s="104">
        <f t="shared" si="44"/>
        <v>5000</v>
      </c>
      <c r="F1440" s="103">
        <v>2687000</v>
      </c>
      <c r="G1440" s="104">
        <f t="shared" si="45"/>
        <v>-11000</v>
      </c>
    </row>
    <row r="1441" spans="3:7" x14ac:dyDescent="0.4">
      <c r="C1441" s="90">
        <v>34517</v>
      </c>
      <c r="D1441" s="103">
        <v>334000</v>
      </c>
      <c r="E1441" s="104">
        <f t="shared" si="44"/>
        <v>-7000</v>
      </c>
      <c r="F1441" s="103">
        <v>2672000</v>
      </c>
      <c r="G1441" s="104">
        <f t="shared" si="45"/>
        <v>-15000</v>
      </c>
    </row>
    <row r="1442" spans="3:7" x14ac:dyDescent="0.4">
      <c r="C1442" s="90">
        <v>34524</v>
      </c>
      <c r="D1442" s="103">
        <v>341000</v>
      </c>
      <c r="E1442" s="104">
        <f t="shared" si="44"/>
        <v>7000</v>
      </c>
      <c r="F1442" s="103">
        <v>2670000</v>
      </c>
      <c r="G1442" s="104">
        <f t="shared" si="45"/>
        <v>-2000</v>
      </c>
    </row>
    <row r="1443" spans="3:7" x14ac:dyDescent="0.4">
      <c r="C1443" s="90">
        <v>34531</v>
      </c>
      <c r="D1443" s="103">
        <v>359000</v>
      </c>
      <c r="E1443" s="104">
        <f t="shared" si="44"/>
        <v>18000</v>
      </c>
      <c r="F1443" s="103">
        <v>2680000</v>
      </c>
      <c r="G1443" s="104">
        <f t="shared" si="45"/>
        <v>10000</v>
      </c>
    </row>
    <row r="1444" spans="3:7" x14ac:dyDescent="0.4">
      <c r="C1444" s="90">
        <v>34538</v>
      </c>
      <c r="D1444" s="103">
        <v>345000</v>
      </c>
      <c r="E1444" s="104">
        <f t="shared" si="44"/>
        <v>-14000</v>
      </c>
      <c r="F1444" s="103">
        <v>2650000</v>
      </c>
      <c r="G1444" s="104">
        <f t="shared" si="45"/>
        <v>-30000</v>
      </c>
    </row>
    <row r="1445" spans="3:7" x14ac:dyDescent="0.4">
      <c r="C1445" s="90">
        <v>34545</v>
      </c>
      <c r="D1445" s="103">
        <v>332000</v>
      </c>
      <c r="E1445" s="104">
        <f t="shared" si="44"/>
        <v>-13000</v>
      </c>
      <c r="F1445" s="103">
        <v>2626000</v>
      </c>
      <c r="G1445" s="104">
        <f t="shared" si="45"/>
        <v>-24000</v>
      </c>
    </row>
    <row r="1446" spans="3:7" x14ac:dyDescent="0.4">
      <c r="C1446" s="90">
        <v>34552</v>
      </c>
      <c r="D1446" s="103">
        <v>338000</v>
      </c>
      <c r="E1446" s="104">
        <f t="shared" si="44"/>
        <v>6000</v>
      </c>
      <c r="F1446" s="103">
        <v>2644000</v>
      </c>
      <c r="G1446" s="104">
        <f t="shared" si="45"/>
        <v>18000</v>
      </c>
    </row>
    <row r="1447" spans="3:7" x14ac:dyDescent="0.4">
      <c r="C1447" s="90">
        <v>34559</v>
      </c>
      <c r="D1447" s="103">
        <v>335000</v>
      </c>
      <c r="E1447" s="104">
        <f t="shared" si="44"/>
        <v>-3000</v>
      </c>
      <c r="F1447" s="103">
        <v>2639000</v>
      </c>
      <c r="G1447" s="104">
        <f t="shared" si="45"/>
        <v>-5000</v>
      </c>
    </row>
    <row r="1448" spans="3:7" x14ac:dyDescent="0.4">
      <c r="C1448" s="90">
        <v>34566</v>
      </c>
      <c r="D1448" s="103">
        <v>331000</v>
      </c>
      <c r="E1448" s="104">
        <f t="shared" si="44"/>
        <v>-4000</v>
      </c>
      <c r="F1448" s="103">
        <v>2659000</v>
      </c>
      <c r="G1448" s="104">
        <f t="shared" si="45"/>
        <v>20000</v>
      </c>
    </row>
    <row r="1449" spans="3:7" x14ac:dyDescent="0.4">
      <c r="C1449" s="90">
        <v>34573</v>
      </c>
      <c r="D1449" s="103">
        <v>341000</v>
      </c>
      <c r="E1449" s="104">
        <f t="shared" si="44"/>
        <v>10000</v>
      </c>
      <c r="F1449" s="103">
        <v>2648000</v>
      </c>
      <c r="G1449" s="104">
        <f t="shared" si="45"/>
        <v>-11000</v>
      </c>
    </row>
    <row r="1450" spans="3:7" x14ac:dyDescent="0.4">
      <c r="C1450" s="90">
        <v>34580</v>
      </c>
      <c r="D1450" s="103">
        <v>339000</v>
      </c>
      <c r="E1450" s="104">
        <f t="shared" si="44"/>
        <v>-2000</v>
      </c>
      <c r="F1450" s="103">
        <v>2645000</v>
      </c>
      <c r="G1450" s="104">
        <f t="shared" si="45"/>
        <v>-3000</v>
      </c>
    </row>
    <row r="1451" spans="3:7" x14ac:dyDescent="0.4">
      <c r="C1451" s="90">
        <v>34587</v>
      </c>
      <c r="D1451" s="103">
        <v>331000</v>
      </c>
      <c r="E1451" s="104">
        <f t="shared" si="44"/>
        <v>-8000</v>
      </c>
      <c r="F1451" s="103">
        <v>2633000</v>
      </c>
      <c r="G1451" s="104">
        <f t="shared" si="45"/>
        <v>-12000</v>
      </c>
    </row>
    <row r="1452" spans="3:7" x14ac:dyDescent="0.4">
      <c r="C1452" s="90">
        <v>34594</v>
      </c>
      <c r="D1452" s="103">
        <v>326000</v>
      </c>
      <c r="E1452" s="104">
        <f t="shared" si="44"/>
        <v>-5000</v>
      </c>
      <c r="F1452" s="103">
        <v>2638000</v>
      </c>
      <c r="G1452" s="104">
        <f t="shared" si="45"/>
        <v>5000</v>
      </c>
    </row>
    <row r="1453" spans="3:7" x14ac:dyDescent="0.4">
      <c r="C1453" s="90">
        <v>34601</v>
      </c>
      <c r="D1453" s="103">
        <v>325000</v>
      </c>
      <c r="E1453" s="104">
        <f t="shared" si="44"/>
        <v>-1000</v>
      </c>
      <c r="F1453" s="103">
        <v>2601000</v>
      </c>
      <c r="G1453" s="104">
        <f t="shared" si="45"/>
        <v>-37000</v>
      </c>
    </row>
    <row r="1454" spans="3:7" x14ac:dyDescent="0.4">
      <c r="C1454" s="90">
        <v>34608</v>
      </c>
      <c r="D1454" s="103">
        <v>330000</v>
      </c>
      <c r="E1454" s="104">
        <f t="shared" si="44"/>
        <v>5000</v>
      </c>
      <c r="F1454" s="103">
        <v>2597000</v>
      </c>
      <c r="G1454" s="104">
        <f t="shared" si="45"/>
        <v>-4000</v>
      </c>
    </row>
    <row r="1455" spans="3:7" x14ac:dyDescent="0.4">
      <c r="C1455" s="90">
        <v>34615</v>
      </c>
      <c r="D1455" s="103">
        <v>341000</v>
      </c>
      <c r="E1455" s="104">
        <f t="shared" si="44"/>
        <v>11000</v>
      </c>
      <c r="F1455" s="103">
        <v>2561000</v>
      </c>
      <c r="G1455" s="104">
        <f t="shared" si="45"/>
        <v>-36000</v>
      </c>
    </row>
    <row r="1456" spans="3:7" x14ac:dyDescent="0.4">
      <c r="C1456" s="90">
        <v>34622</v>
      </c>
      <c r="D1456" s="103">
        <v>335000</v>
      </c>
      <c r="E1456" s="104">
        <f t="shared" si="44"/>
        <v>-6000</v>
      </c>
      <c r="F1456" s="103">
        <v>2620000</v>
      </c>
      <c r="G1456" s="104">
        <f t="shared" si="45"/>
        <v>59000</v>
      </c>
    </row>
    <row r="1457" spans="3:7" x14ac:dyDescent="0.4">
      <c r="C1457" s="90">
        <v>34629</v>
      </c>
      <c r="D1457" s="103">
        <v>330000</v>
      </c>
      <c r="E1457" s="104">
        <f t="shared" si="44"/>
        <v>-5000</v>
      </c>
      <c r="F1457" s="103">
        <v>2556000</v>
      </c>
      <c r="G1457" s="104">
        <f t="shared" si="45"/>
        <v>-64000</v>
      </c>
    </row>
    <row r="1458" spans="3:7" x14ac:dyDescent="0.4">
      <c r="C1458" s="90">
        <v>34636</v>
      </c>
      <c r="D1458" s="103">
        <v>331000</v>
      </c>
      <c r="E1458" s="104">
        <f t="shared" si="44"/>
        <v>1000</v>
      </c>
      <c r="F1458" s="103">
        <v>2536000</v>
      </c>
      <c r="G1458" s="104">
        <f t="shared" si="45"/>
        <v>-20000</v>
      </c>
    </row>
    <row r="1459" spans="3:7" x14ac:dyDescent="0.4">
      <c r="C1459" s="90">
        <v>34643</v>
      </c>
      <c r="D1459" s="103">
        <v>328000</v>
      </c>
      <c r="E1459" s="104">
        <f t="shared" si="44"/>
        <v>-3000</v>
      </c>
      <c r="F1459" s="103">
        <v>2538000</v>
      </c>
      <c r="G1459" s="104">
        <f t="shared" si="45"/>
        <v>2000</v>
      </c>
    </row>
    <row r="1460" spans="3:7" x14ac:dyDescent="0.4">
      <c r="C1460" s="90">
        <v>34650</v>
      </c>
      <c r="D1460" s="103">
        <v>329000</v>
      </c>
      <c r="E1460" s="104">
        <f t="shared" si="44"/>
        <v>1000</v>
      </c>
      <c r="F1460" s="103">
        <v>2528000</v>
      </c>
      <c r="G1460" s="104">
        <f t="shared" si="45"/>
        <v>-10000</v>
      </c>
    </row>
    <row r="1461" spans="3:7" x14ac:dyDescent="0.4">
      <c r="C1461" s="90">
        <v>34657</v>
      </c>
      <c r="D1461" s="103">
        <v>326000</v>
      </c>
      <c r="E1461" s="104">
        <f t="shared" si="44"/>
        <v>-3000</v>
      </c>
      <c r="F1461" s="103">
        <v>2533000</v>
      </c>
      <c r="G1461" s="104">
        <f t="shared" si="45"/>
        <v>5000</v>
      </c>
    </row>
    <row r="1462" spans="3:7" x14ac:dyDescent="0.4">
      <c r="C1462" s="90">
        <v>34664</v>
      </c>
      <c r="D1462" s="103">
        <v>329000</v>
      </c>
      <c r="E1462" s="104">
        <f t="shared" si="44"/>
        <v>3000</v>
      </c>
      <c r="F1462" s="103">
        <v>2530000</v>
      </c>
      <c r="G1462" s="104">
        <f t="shared" si="45"/>
        <v>-3000</v>
      </c>
    </row>
    <row r="1463" spans="3:7" x14ac:dyDescent="0.4">
      <c r="C1463" s="90">
        <v>34671</v>
      </c>
      <c r="D1463" s="103">
        <v>324000</v>
      </c>
      <c r="E1463" s="104">
        <f t="shared" si="44"/>
        <v>-5000</v>
      </c>
      <c r="F1463" s="103">
        <v>2513000</v>
      </c>
      <c r="G1463" s="104">
        <f t="shared" si="45"/>
        <v>-17000</v>
      </c>
    </row>
    <row r="1464" spans="3:7" x14ac:dyDescent="0.4">
      <c r="C1464" s="90">
        <v>34678</v>
      </c>
      <c r="D1464" s="103">
        <v>329000</v>
      </c>
      <c r="E1464" s="104">
        <f t="shared" si="44"/>
        <v>5000</v>
      </c>
      <c r="F1464" s="103">
        <v>2508000</v>
      </c>
      <c r="G1464" s="104">
        <f t="shared" si="45"/>
        <v>-5000</v>
      </c>
    </row>
    <row r="1465" spans="3:7" x14ac:dyDescent="0.4">
      <c r="C1465" s="90">
        <v>34685</v>
      </c>
      <c r="D1465" s="103">
        <v>330000</v>
      </c>
      <c r="E1465" s="104">
        <f t="shared" si="44"/>
        <v>1000</v>
      </c>
      <c r="F1465" s="103">
        <v>2557000</v>
      </c>
      <c r="G1465" s="104">
        <f t="shared" si="45"/>
        <v>49000</v>
      </c>
    </row>
    <row r="1466" spans="3:7" x14ac:dyDescent="0.4">
      <c r="C1466" s="90">
        <v>34692</v>
      </c>
      <c r="D1466" s="103">
        <v>314000</v>
      </c>
      <c r="E1466" s="104">
        <f t="shared" si="44"/>
        <v>-16000</v>
      </c>
      <c r="F1466" s="103">
        <v>2567000</v>
      </c>
      <c r="G1466" s="104">
        <f t="shared" si="45"/>
        <v>10000</v>
      </c>
    </row>
    <row r="1467" spans="3:7" x14ac:dyDescent="0.4">
      <c r="C1467" s="90">
        <v>34699</v>
      </c>
      <c r="D1467" s="103">
        <v>319000</v>
      </c>
      <c r="E1467" s="104">
        <f t="shared" si="44"/>
        <v>5000</v>
      </c>
      <c r="F1467" s="103">
        <v>2499000</v>
      </c>
      <c r="G1467" s="104">
        <f t="shared" si="45"/>
        <v>-68000</v>
      </c>
    </row>
    <row r="1468" spans="3:7" x14ac:dyDescent="0.4">
      <c r="C1468" s="90">
        <v>34706</v>
      </c>
      <c r="D1468" s="103">
        <v>338000</v>
      </c>
      <c r="E1468" s="104">
        <f t="shared" si="44"/>
        <v>19000</v>
      </c>
      <c r="F1468" s="103">
        <v>2486000</v>
      </c>
      <c r="G1468" s="104">
        <f t="shared" si="45"/>
        <v>-13000</v>
      </c>
    </row>
    <row r="1469" spans="3:7" x14ac:dyDescent="0.4">
      <c r="C1469" s="90">
        <v>34713</v>
      </c>
      <c r="D1469" s="103">
        <v>347000</v>
      </c>
      <c r="E1469" s="104">
        <f t="shared" si="44"/>
        <v>9000</v>
      </c>
      <c r="F1469" s="103">
        <v>2559000</v>
      </c>
      <c r="G1469" s="104">
        <f t="shared" si="45"/>
        <v>73000</v>
      </c>
    </row>
    <row r="1470" spans="3:7" x14ac:dyDescent="0.4">
      <c r="C1470" s="90">
        <v>34720</v>
      </c>
      <c r="D1470" s="103">
        <v>325000</v>
      </c>
      <c r="E1470" s="104">
        <f t="shared" si="44"/>
        <v>-22000</v>
      </c>
      <c r="F1470" s="103">
        <v>2473000</v>
      </c>
      <c r="G1470" s="104">
        <f t="shared" si="45"/>
        <v>-86000</v>
      </c>
    </row>
    <row r="1471" spans="3:7" x14ac:dyDescent="0.4">
      <c r="C1471" s="90">
        <v>34727</v>
      </c>
      <c r="D1471" s="103">
        <v>324000</v>
      </c>
      <c r="E1471" s="104">
        <f t="shared" si="44"/>
        <v>-1000</v>
      </c>
      <c r="F1471" s="103">
        <v>2532000</v>
      </c>
      <c r="G1471" s="104">
        <f t="shared" si="45"/>
        <v>59000</v>
      </c>
    </row>
    <row r="1472" spans="3:7" x14ac:dyDescent="0.4">
      <c r="C1472" s="90">
        <v>34734</v>
      </c>
      <c r="D1472" s="103">
        <v>324000</v>
      </c>
      <c r="E1472" s="104">
        <f t="shared" si="44"/>
        <v>0</v>
      </c>
      <c r="F1472" s="103">
        <v>2501000</v>
      </c>
      <c r="G1472" s="104">
        <f t="shared" si="45"/>
        <v>-31000</v>
      </c>
    </row>
    <row r="1473" spans="3:7" x14ac:dyDescent="0.4">
      <c r="C1473" s="90">
        <v>34741</v>
      </c>
      <c r="D1473" s="103">
        <v>348000</v>
      </c>
      <c r="E1473" s="104">
        <f t="shared" si="44"/>
        <v>24000</v>
      </c>
      <c r="F1473" s="103">
        <v>2515000</v>
      </c>
      <c r="G1473" s="104">
        <f t="shared" si="45"/>
        <v>14000</v>
      </c>
    </row>
    <row r="1474" spans="3:7" x14ac:dyDescent="0.4">
      <c r="C1474" s="90">
        <v>34748</v>
      </c>
      <c r="D1474" s="103">
        <v>343000</v>
      </c>
      <c r="E1474" s="104">
        <f t="shared" si="44"/>
        <v>-5000</v>
      </c>
      <c r="F1474" s="103">
        <v>2541000</v>
      </c>
      <c r="G1474" s="104">
        <f t="shared" si="45"/>
        <v>26000</v>
      </c>
    </row>
    <row r="1475" spans="3:7" x14ac:dyDescent="0.4">
      <c r="C1475" s="90">
        <v>34755</v>
      </c>
      <c r="D1475" s="103">
        <v>336000</v>
      </c>
      <c r="E1475" s="104">
        <f t="shared" si="44"/>
        <v>-7000</v>
      </c>
      <c r="F1475" s="103">
        <v>2533000</v>
      </c>
      <c r="G1475" s="104">
        <f t="shared" si="45"/>
        <v>-8000</v>
      </c>
    </row>
    <row r="1476" spans="3:7" x14ac:dyDescent="0.4">
      <c r="C1476" s="90">
        <v>34762</v>
      </c>
      <c r="D1476" s="103">
        <v>339000</v>
      </c>
      <c r="E1476" s="104">
        <f t="shared" si="44"/>
        <v>3000</v>
      </c>
      <c r="F1476" s="103">
        <v>2518000</v>
      </c>
      <c r="G1476" s="104">
        <f t="shared" si="45"/>
        <v>-15000</v>
      </c>
    </row>
    <row r="1477" spans="3:7" x14ac:dyDescent="0.4">
      <c r="C1477" s="90">
        <v>34769</v>
      </c>
      <c r="D1477" s="103">
        <v>347000</v>
      </c>
      <c r="E1477" s="104">
        <f t="shared" si="44"/>
        <v>8000</v>
      </c>
      <c r="F1477" s="103">
        <v>2564000</v>
      </c>
      <c r="G1477" s="104">
        <f t="shared" si="45"/>
        <v>46000</v>
      </c>
    </row>
    <row r="1478" spans="3:7" x14ac:dyDescent="0.4">
      <c r="C1478" s="90">
        <v>34776</v>
      </c>
      <c r="D1478" s="103">
        <v>343000</v>
      </c>
      <c r="E1478" s="104">
        <f t="shared" si="44"/>
        <v>-4000</v>
      </c>
      <c r="F1478" s="103">
        <v>2513000</v>
      </c>
      <c r="G1478" s="104">
        <f t="shared" si="45"/>
        <v>-51000</v>
      </c>
    </row>
    <row r="1479" spans="3:7" x14ac:dyDescent="0.4">
      <c r="C1479" s="90">
        <v>34783</v>
      </c>
      <c r="D1479" s="103">
        <v>332000</v>
      </c>
      <c r="E1479" s="104">
        <f t="shared" si="44"/>
        <v>-11000</v>
      </c>
      <c r="F1479" s="103">
        <v>2530000</v>
      </c>
      <c r="G1479" s="104">
        <f t="shared" si="45"/>
        <v>17000</v>
      </c>
    </row>
    <row r="1480" spans="3:7" x14ac:dyDescent="0.4">
      <c r="C1480" s="90">
        <v>34790</v>
      </c>
      <c r="D1480" s="103">
        <v>335000</v>
      </c>
      <c r="E1480" s="104">
        <f t="shared" si="44"/>
        <v>3000</v>
      </c>
      <c r="F1480" s="103">
        <v>2484000</v>
      </c>
      <c r="G1480" s="104">
        <f t="shared" si="45"/>
        <v>-46000</v>
      </c>
    </row>
    <row r="1481" spans="3:7" x14ac:dyDescent="0.4">
      <c r="C1481" s="90">
        <v>34797</v>
      </c>
      <c r="D1481" s="103">
        <v>347000</v>
      </c>
      <c r="E1481" s="104">
        <f t="shared" si="44"/>
        <v>12000</v>
      </c>
      <c r="F1481" s="103">
        <v>2500000</v>
      </c>
      <c r="G1481" s="104">
        <f t="shared" si="45"/>
        <v>16000</v>
      </c>
    </row>
    <row r="1482" spans="3:7" x14ac:dyDescent="0.4">
      <c r="C1482" s="90">
        <v>34804</v>
      </c>
      <c r="D1482" s="103">
        <v>355000</v>
      </c>
      <c r="E1482" s="104">
        <f t="shared" ref="E1482:E1545" si="46">D1482-D1481</f>
        <v>8000</v>
      </c>
      <c r="F1482" s="103">
        <v>2505000</v>
      </c>
      <c r="G1482" s="104">
        <f t="shared" ref="G1482:G1545" si="47">F1482-F1481</f>
        <v>5000</v>
      </c>
    </row>
    <row r="1483" spans="3:7" x14ac:dyDescent="0.4">
      <c r="C1483" s="90">
        <v>34811</v>
      </c>
      <c r="D1483" s="103">
        <v>349000</v>
      </c>
      <c r="E1483" s="104">
        <f t="shared" si="46"/>
        <v>-6000</v>
      </c>
      <c r="F1483" s="103">
        <v>2569000</v>
      </c>
      <c r="G1483" s="104">
        <f t="shared" si="47"/>
        <v>64000</v>
      </c>
    </row>
    <row r="1484" spans="3:7" x14ac:dyDescent="0.4">
      <c r="C1484" s="90">
        <v>34818</v>
      </c>
      <c r="D1484" s="103">
        <v>365000</v>
      </c>
      <c r="E1484" s="104">
        <f t="shared" si="46"/>
        <v>16000</v>
      </c>
      <c r="F1484" s="103">
        <v>2539000</v>
      </c>
      <c r="G1484" s="104">
        <f t="shared" si="47"/>
        <v>-30000</v>
      </c>
    </row>
    <row r="1485" spans="3:7" x14ac:dyDescent="0.4">
      <c r="C1485" s="90">
        <v>34825</v>
      </c>
      <c r="D1485" s="103">
        <v>364000</v>
      </c>
      <c r="E1485" s="104">
        <f t="shared" si="46"/>
        <v>-1000</v>
      </c>
      <c r="F1485" s="103">
        <v>2535000</v>
      </c>
      <c r="G1485" s="104">
        <f t="shared" si="47"/>
        <v>-4000</v>
      </c>
    </row>
    <row r="1486" spans="3:7" x14ac:dyDescent="0.4">
      <c r="C1486" s="90">
        <v>34832</v>
      </c>
      <c r="D1486" s="103">
        <v>366000</v>
      </c>
      <c r="E1486" s="104">
        <f t="shared" si="46"/>
        <v>2000</v>
      </c>
      <c r="F1486" s="103">
        <v>2567000</v>
      </c>
      <c r="G1486" s="104">
        <f t="shared" si="47"/>
        <v>32000</v>
      </c>
    </row>
    <row r="1487" spans="3:7" x14ac:dyDescent="0.4">
      <c r="C1487" s="90">
        <v>34839</v>
      </c>
      <c r="D1487" s="103">
        <v>377000</v>
      </c>
      <c r="E1487" s="104">
        <f t="shared" si="46"/>
        <v>11000</v>
      </c>
      <c r="F1487" s="103">
        <v>2616000</v>
      </c>
      <c r="G1487" s="104">
        <f t="shared" si="47"/>
        <v>49000</v>
      </c>
    </row>
    <row r="1488" spans="3:7" x14ac:dyDescent="0.4">
      <c r="C1488" s="90">
        <v>34846</v>
      </c>
      <c r="D1488" s="103">
        <v>374000</v>
      </c>
      <c r="E1488" s="104">
        <f t="shared" si="46"/>
        <v>-3000</v>
      </c>
      <c r="F1488" s="103">
        <v>2574000</v>
      </c>
      <c r="G1488" s="104">
        <f t="shared" si="47"/>
        <v>-42000</v>
      </c>
    </row>
    <row r="1489" spans="3:7" x14ac:dyDescent="0.4">
      <c r="C1489" s="90">
        <v>34853</v>
      </c>
      <c r="D1489" s="103">
        <v>362000</v>
      </c>
      <c r="E1489" s="104">
        <f t="shared" si="46"/>
        <v>-12000</v>
      </c>
      <c r="F1489" s="103">
        <v>2608000</v>
      </c>
      <c r="G1489" s="104">
        <f t="shared" si="47"/>
        <v>34000</v>
      </c>
    </row>
    <row r="1490" spans="3:7" x14ac:dyDescent="0.4">
      <c r="C1490" s="90">
        <v>34860</v>
      </c>
      <c r="D1490" s="103">
        <v>367000</v>
      </c>
      <c r="E1490" s="104">
        <f t="shared" si="46"/>
        <v>5000</v>
      </c>
      <c r="F1490" s="103">
        <v>2614000</v>
      </c>
      <c r="G1490" s="104">
        <f t="shared" si="47"/>
        <v>6000</v>
      </c>
    </row>
    <row r="1491" spans="3:7" x14ac:dyDescent="0.4">
      <c r="C1491" s="90">
        <v>34867</v>
      </c>
      <c r="D1491" s="103">
        <v>378000</v>
      </c>
      <c r="E1491" s="104">
        <f t="shared" si="46"/>
        <v>11000</v>
      </c>
      <c r="F1491" s="103">
        <v>2603000</v>
      </c>
      <c r="G1491" s="104">
        <f t="shared" si="47"/>
        <v>-11000</v>
      </c>
    </row>
    <row r="1492" spans="3:7" x14ac:dyDescent="0.4">
      <c r="C1492" s="90">
        <v>34874</v>
      </c>
      <c r="D1492" s="103">
        <v>358000</v>
      </c>
      <c r="E1492" s="104">
        <f t="shared" si="46"/>
        <v>-20000</v>
      </c>
      <c r="F1492" s="103">
        <v>2602000</v>
      </c>
      <c r="G1492" s="104">
        <f t="shared" si="47"/>
        <v>-1000</v>
      </c>
    </row>
    <row r="1493" spans="3:7" x14ac:dyDescent="0.4">
      <c r="C1493" s="90">
        <v>34881</v>
      </c>
      <c r="D1493" s="103">
        <v>355000</v>
      </c>
      <c r="E1493" s="104">
        <f t="shared" si="46"/>
        <v>-3000</v>
      </c>
      <c r="F1493" s="103">
        <v>2596000</v>
      </c>
      <c r="G1493" s="104">
        <f t="shared" si="47"/>
        <v>-6000</v>
      </c>
    </row>
    <row r="1494" spans="3:7" x14ac:dyDescent="0.4">
      <c r="C1494" s="90">
        <v>34888</v>
      </c>
      <c r="D1494" s="103">
        <v>372000</v>
      </c>
      <c r="E1494" s="104">
        <f t="shared" si="46"/>
        <v>17000</v>
      </c>
      <c r="F1494" s="103">
        <v>2651000</v>
      </c>
      <c r="G1494" s="104">
        <f t="shared" si="47"/>
        <v>55000</v>
      </c>
    </row>
    <row r="1495" spans="3:7" x14ac:dyDescent="0.4">
      <c r="C1495" s="90">
        <v>34895</v>
      </c>
      <c r="D1495" s="103">
        <v>389000</v>
      </c>
      <c r="E1495" s="104">
        <f t="shared" si="46"/>
        <v>17000</v>
      </c>
      <c r="F1495" s="103">
        <v>2677000</v>
      </c>
      <c r="G1495" s="104">
        <f t="shared" si="47"/>
        <v>26000</v>
      </c>
    </row>
    <row r="1496" spans="3:7" x14ac:dyDescent="0.4">
      <c r="C1496" s="90">
        <v>34902</v>
      </c>
      <c r="D1496" s="103">
        <v>390000</v>
      </c>
      <c r="E1496" s="104">
        <f t="shared" si="46"/>
        <v>1000</v>
      </c>
      <c r="F1496" s="103">
        <v>2605000</v>
      </c>
      <c r="G1496" s="104">
        <f t="shared" si="47"/>
        <v>-72000</v>
      </c>
    </row>
    <row r="1497" spans="3:7" x14ac:dyDescent="0.4">
      <c r="C1497" s="90">
        <v>34909</v>
      </c>
      <c r="D1497" s="103">
        <v>351000</v>
      </c>
      <c r="E1497" s="104">
        <f t="shared" si="46"/>
        <v>-39000</v>
      </c>
      <c r="F1497" s="103">
        <v>2585000</v>
      </c>
      <c r="G1497" s="104">
        <f t="shared" si="47"/>
        <v>-20000</v>
      </c>
    </row>
    <row r="1498" spans="3:7" x14ac:dyDescent="0.4">
      <c r="C1498" s="90">
        <v>34916</v>
      </c>
      <c r="D1498" s="103">
        <v>351000</v>
      </c>
      <c r="E1498" s="104">
        <f t="shared" si="46"/>
        <v>0</v>
      </c>
      <c r="F1498" s="103">
        <v>2592000</v>
      </c>
      <c r="G1498" s="104">
        <f t="shared" si="47"/>
        <v>7000</v>
      </c>
    </row>
    <row r="1499" spans="3:7" x14ac:dyDescent="0.4">
      <c r="C1499" s="90">
        <v>34923</v>
      </c>
      <c r="D1499" s="103">
        <v>353000</v>
      </c>
      <c r="E1499" s="104">
        <f t="shared" si="46"/>
        <v>2000</v>
      </c>
      <c r="F1499" s="103">
        <v>2612000</v>
      </c>
      <c r="G1499" s="104">
        <f t="shared" si="47"/>
        <v>20000</v>
      </c>
    </row>
    <row r="1500" spans="3:7" x14ac:dyDescent="0.4">
      <c r="C1500" s="90">
        <v>34930</v>
      </c>
      <c r="D1500" s="103">
        <v>362000</v>
      </c>
      <c r="E1500" s="104">
        <f t="shared" si="46"/>
        <v>9000</v>
      </c>
      <c r="F1500" s="103">
        <v>2615000</v>
      </c>
      <c r="G1500" s="104">
        <f t="shared" si="47"/>
        <v>3000</v>
      </c>
    </row>
    <row r="1501" spans="3:7" x14ac:dyDescent="0.4">
      <c r="C1501" s="90">
        <v>34937</v>
      </c>
      <c r="D1501" s="103">
        <v>359000</v>
      </c>
      <c r="E1501" s="104">
        <f t="shared" si="46"/>
        <v>-3000</v>
      </c>
      <c r="F1501" s="103">
        <v>2610000</v>
      </c>
      <c r="G1501" s="104">
        <f t="shared" si="47"/>
        <v>-5000</v>
      </c>
    </row>
    <row r="1502" spans="3:7" x14ac:dyDescent="0.4">
      <c r="C1502" s="90">
        <v>34944</v>
      </c>
      <c r="D1502" s="103">
        <v>355000</v>
      </c>
      <c r="E1502" s="104">
        <f t="shared" si="46"/>
        <v>-4000</v>
      </c>
      <c r="F1502" s="103">
        <v>2613000</v>
      </c>
      <c r="G1502" s="104">
        <f t="shared" si="47"/>
        <v>3000</v>
      </c>
    </row>
    <row r="1503" spans="3:7" x14ac:dyDescent="0.4">
      <c r="C1503" s="90">
        <v>34951</v>
      </c>
      <c r="D1503" s="103">
        <v>371000</v>
      </c>
      <c r="E1503" s="104">
        <f t="shared" si="46"/>
        <v>16000</v>
      </c>
      <c r="F1503" s="103">
        <v>2636000</v>
      </c>
      <c r="G1503" s="104">
        <f t="shared" si="47"/>
        <v>23000</v>
      </c>
    </row>
    <row r="1504" spans="3:7" x14ac:dyDescent="0.4">
      <c r="C1504" s="90">
        <v>34958</v>
      </c>
      <c r="D1504" s="103">
        <v>376000</v>
      </c>
      <c r="E1504" s="104">
        <f t="shared" si="46"/>
        <v>5000</v>
      </c>
      <c r="F1504" s="103">
        <v>2650000</v>
      </c>
      <c r="G1504" s="104">
        <f t="shared" si="47"/>
        <v>14000</v>
      </c>
    </row>
    <row r="1505" spans="3:7" x14ac:dyDescent="0.4">
      <c r="C1505" s="90">
        <v>34965</v>
      </c>
      <c r="D1505" s="103">
        <v>353000</v>
      </c>
      <c r="E1505" s="104">
        <f t="shared" si="46"/>
        <v>-23000</v>
      </c>
      <c r="F1505" s="103">
        <v>2626000</v>
      </c>
      <c r="G1505" s="104">
        <f t="shared" si="47"/>
        <v>-24000</v>
      </c>
    </row>
    <row r="1506" spans="3:7" x14ac:dyDescent="0.4">
      <c r="C1506" s="90">
        <v>34972</v>
      </c>
      <c r="D1506" s="103">
        <v>355000</v>
      </c>
      <c r="E1506" s="104">
        <f t="shared" si="46"/>
        <v>2000</v>
      </c>
      <c r="F1506" s="103">
        <v>2609000</v>
      </c>
      <c r="G1506" s="104">
        <f t="shared" si="47"/>
        <v>-17000</v>
      </c>
    </row>
    <row r="1507" spans="3:7" x14ac:dyDescent="0.4">
      <c r="C1507" s="90">
        <v>34979</v>
      </c>
      <c r="D1507" s="103">
        <v>374000</v>
      </c>
      <c r="E1507" s="104">
        <f t="shared" si="46"/>
        <v>19000</v>
      </c>
      <c r="F1507" s="103">
        <v>2651000</v>
      </c>
      <c r="G1507" s="104">
        <f t="shared" si="47"/>
        <v>42000</v>
      </c>
    </row>
    <row r="1508" spans="3:7" x14ac:dyDescent="0.4">
      <c r="C1508" s="90">
        <v>34986</v>
      </c>
      <c r="D1508" s="103">
        <v>369000</v>
      </c>
      <c r="E1508" s="104">
        <f t="shared" si="46"/>
        <v>-5000</v>
      </c>
      <c r="F1508" s="103">
        <v>2688000</v>
      </c>
      <c r="G1508" s="104">
        <f t="shared" si="47"/>
        <v>37000</v>
      </c>
    </row>
    <row r="1509" spans="3:7" x14ac:dyDescent="0.4">
      <c r="C1509" s="90">
        <v>34993</v>
      </c>
      <c r="D1509" s="103">
        <v>366000</v>
      </c>
      <c r="E1509" s="104">
        <f t="shared" si="46"/>
        <v>-3000</v>
      </c>
      <c r="F1509" s="103">
        <v>2640000</v>
      </c>
      <c r="G1509" s="104">
        <f t="shared" si="47"/>
        <v>-48000</v>
      </c>
    </row>
    <row r="1510" spans="3:7" x14ac:dyDescent="0.4">
      <c r="C1510" s="90">
        <v>35000</v>
      </c>
      <c r="D1510" s="103">
        <v>377000</v>
      </c>
      <c r="E1510" s="104">
        <f t="shared" si="46"/>
        <v>11000</v>
      </c>
      <c r="F1510" s="103">
        <v>2674000</v>
      </c>
      <c r="G1510" s="104">
        <f t="shared" si="47"/>
        <v>34000</v>
      </c>
    </row>
    <row r="1511" spans="3:7" x14ac:dyDescent="0.4">
      <c r="C1511" s="90">
        <v>35007</v>
      </c>
      <c r="D1511" s="103">
        <v>380000</v>
      </c>
      <c r="E1511" s="104">
        <f t="shared" si="46"/>
        <v>3000</v>
      </c>
      <c r="F1511" s="103">
        <v>2649000</v>
      </c>
      <c r="G1511" s="104">
        <f t="shared" si="47"/>
        <v>-25000</v>
      </c>
    </row>
    <row r="1512" spans="3:7" x14ac:dyDescent="0.4">
      <c r="C1512" s="90">
        <v>35014</v>
      </c>
      <c r="D1512" s="103">
        <v>370000</v>
      </c>
      <c r="E1512" s="104">
        <f t="shared" si="46"/>
        <v>-10000</v>
      </c>
      <c r="F1512" s="103">
        <v>2674000</v>
      </c>
      <c r="G1512" s="104">
        <f t="shared" si="47"/>
        <v>25000</v>
      </c>
    </row>
    <row r="1513" spans="3:7" x14ac:dyDescent="0.4">
      <c r="C1513" s="90">
        <v>35021</v>
      </c>
      <c r="D1513" s="103">
        <v>379000</v>
      </c>
      <c r="E1513" s="104">
        <f t="shared" si="46"/>
        <v>9000</v>
      </c>
      <c r="F1513" s="103">
        <v>2653000</v>
      </c>
      <c r="G1513" s="104">
        <f t="shared" si="47"/>
        <v>-21000</v>
      </c>
    </row>
    <row r="1514" spans="3:7" x14ac:dyDescent="0.4">
      <c r="C1514" s="90">
        <v>35028</v>
      </c>
      <c r="D1514" s="103">
        <v>379000</v>
      </c>
      <c r="E1514" s="104">
        <f t="shared" si="46"/>
        <v>0</v>
      </c>
      <c r="F1514" s="103">
        <v>2712000</v>
      </c>
      <c r="G1514" s="104">
        <f t="shared" si="47"/>
        <v>59000</v>
      </c>
    </row>
    <row r="1515" spans="3:7" x14ac:dyDescent="0.4">
      <c r="C1515" s="90">
        <v>35035</v>
      </c>
      <c r="D1515" s="103">
        <v>373000</v>
      </c>
      <c r="E1515" s="104">
        <f t="shared" si="46"/>
        <v>-6000</v>
      </c>
      <c r="F1515" s="103">
        <v>2623000</v>
      </c>
      <c r="G1515" s="104">
        <f t="shared" si="47"/>
        <v>-89000</v>
      </c>
    </row>
    <row r="1516" spans="3:7" x14ac:dyDescent="0.4">
      <c r="C1516" s="90">
        <v>35042</v>
      </c>
      <c r="D1516" s="103">
        <v>346000</v>
      </c>
      <c r="E1516" s="104">
        <f t="shared" si="46"/>
        <v>-27000</v>
      </c>
      <c r="F1516" s="103">
        <v>2629000</v>
      </c>
      <c r="G1516" s="104">
        <f t="shared" si="47"/>
        <v>6000</v>
      </c>
    </row>
    <row r="1517" spans="3:7" x14ac:dyDescent="0.4">
      <c r="C1517" s="90">
        <v>35049</v>
      </c>
      <c r="D1517" s="103">
        <v>373000</v>
      </c>
      <c r="E1517" s="104">
        <f t="shared" si="46"/>
        <v>27000</v>
      </c>
      <c r="F1517" s="103">
        <v>2631000</v>
      </c>
      <c r="G1517" s="104">
        <f t="shared" si="47"/>
        <v>2000</v>
      </c>
    </row>
    <row r="1518" spans="3:7" x14ac:dyDescent="0.4">
      <c r="C1518" s="90">
        <v>35056</v>
      </c>
      <c r="D1518" s="103">
        <v>374000</v>
      </c>
      <c r="E1518" s="104">
        <f t="shared" si="46"/>
        <v>1000</v>
      </c>
      <c r="F1518" s="103">
        <v>2622000</v>
      </c>
      <c r="G1518" s="104">
        <f t="shared" si="47"/>
        <v>-9000</v>
      </c>
    </row>
    <row r="1519" spans="3:7" x14ac:dyDescent="0.4">
      <c r="C1519" s="90">
        <v>35063</v>
      </c>
      <c r="D1519" s="103">
        <v>359000</v>
      </c>
      <c r="E1519" s="104">
        <f t="shared" si="46"/>
        <v>-15000</v>
      </c>
      <c r="F1519" s="103">
        <v>2558000</v>
      </c>
      <c r="G1519" s="104">
        <f t="shared" si="47"/>
        <v>-64000</v>
      </c>
    </row>
    <row r="1520" spans="3:7" x14ac:dyDescent="0.4">
      <c r="C1520" s="90">
        <v>35070</v>
      </c>
      <c r="D1520" s="103">
        <v>361000</v>
      </c>
      <c r="E1520" s="104">
        <f t="shared" si="46"/>
        <v>2000</v>
      </c>
      <c r="F1520" s="103">
        <v>2549000</v>
      </c>
      <c r="G1520" s="104">
        <f t="shared" si="47"/>
        <v>-9000</v>
      </c>
    </row>
    <row r="1521" spans="3:7" x14ac:dyDescent="0.4">
      <c r="C1521" s="90">
        <v>35077</v>
      </c>
      <c r="D1521" s="103">
        <v>333000</v>
      </c>
      <c r="E1521" s="104">
        <f t="shared" si="46"/>
        <v>-28000</v>
      </c>
      <c r="F1521" s="103">
        <v>2702000</v>
      </c>
      <c r="G1521" s="104">
        <f t="shared" si="47"/>
        <v>153000</v>
      </c>
    </row>
    <row r="1522" spans="3:7" x14ac:dyDescent="0.4">
      <c r="C1522" s="90">
        <v>35084</v>
      </c>
      <c r="D1522" s="103">
        <v>415000</v>
      </c>
      <c r="E1522" s="104">
        <f t="shared" si="46"/>
        <v>82000</v>
      </c>
      <c r="F1522" s="103">
        <v>2707000</v>
      </c>
      <c r="G1522" s="104">
        <f t="shared" si="47"/>
        <v>5000</v>
      </c>
    </row>
    <row r="1523" spans="3:7" x14ac:dyDescent="0.4">
      <c r="C1523" s="90">
        <v>35091</v>
      </c>
      <c r="D1523" s="103">
        <v>387000</v>
      </c>
      <c r="E1523" s="104">
        <f t="shared" si="46"/>
        <v>-28000</v>
      </c>
      <c r="F1523" s="103">
        <v>2637000</v>
      </c>
      <c r="G1523" s="104">
        <f t="shared" si="47"/>
        <v>-70000</v>
      </c>
    </row>
    <row r="1524" spans="3:7" x14ac:dyDescent="0.4">
      <c r="C1524" s="90">
        <v>35098</v>
      </c>
      <c r="D1524" s="103">
        <v>374000</v>
      </c>
      <c r="E1524" s="104">
        <f t="shared" si="46"/>
        <v>-13000</v>
      </c>
      <c r="F1524" s="103">
        <v>2750000</v>
      </c>
      <c r="G1524" s="104">
        <f t="shared" si="47"/>
        <v>113000</v>
      </c>
    </row>
    <row r="1525" spans="3:7" x14ac:dyDescent="0.4">
      <c r="C1525" s="90">
        <v>35105</v>
      </c>
      <c r="D1525" s="103">
        <v>387000</v>
      </c>
      <c r="E1525" s="104">
        <f t="shared" si="46"/>
        <v>13000</v>
      </c>
      <c r="F1525" s="103">
        <v>2672000</v>
      </c>
      <c r="G1525" s="104">
        <f t="shared" si="47"/>
        <v>-78000</v>
      </c>
    </row>
    <row r="1526" spans="3:7" x14ac:dyDescent="0.4">
      <c r="C1526" s="90">
        <v>35112</v>
      </c>
      <c r="D1526" s="103">
        <v>383000</v>
      </c>
      <c r="E1526" s="104">
        <f t="shared" si="46"/>
        <v>-4000</v>
      </c>
      <c r="F1526" s="103">
        <v>2694000</v>
      </c>
      <c r="G1526" s="104">
        <f t="shared" si="47"/>
        <v>22000</v>
      </c>
    </row>
    <row r="1527" spans="3:7" x14ac:dyDescent="0.4">
      <c r="C1527" s="90">
        <v>35119</v>
      </c>
      <c r="D1527" s="103">
        <v>365000</v>
      </c>
      <c r="E1527" s="104">
        <f t="shared" si="46"/>
        <v>-18000</v>
      </c>
      <c r="F1527" s="103">
        <v>2655000</v>
      </c>
      <c r="G1527" s="104">
        <f t="shared" si="47"/>
        <v>-39000</v>
      </c>
    </row>
    <row r="1528" spans="3:7" x14ac:dyDescent="0.4">
      <c r="C1528" s="90">
        <v>35126</v>
      </c>
      <c r="D1528" s="103">
        <v>368000</v>
      </c>
      <c r="E1528" s="104">
        <f t="shared" si="46"/>
        <v>3000</v>
      </c>
      <c r="F1528" s="103">
        <v>2688000</v>
      </c>
      <c r="G1528" s="104">
        <f t="shared" si="47"/>
        <v>33000</v>
      </c>
    </row>
    <row r="1529" spans="3:7" x14ac:dyDescent="0.4">
      <c r="C1529" s="90">
        <v>35133</v>
      </c>
      <c r="D1529" s="103">
        <v>361000</v>
      </c>
      <c r="E1529" s="104">
        <f t="shared" si="46"/>
        <v>-7000</v>
      </c>
      <c r="F1529" s="103">
        <v>2647000</v>
      </c>
      <c r="G1529" s="104">
        <f t="shared" si="47"/>
        <v>-41000</v>
      </c>
    </row>
    <row r="1530" spans="3:7" x14ac:dyDescent="0.4">
      <c r="C1530" s="90">
        <v>35140</v>
      </c>
      <c r="D1530" s="103">
        <v>384000</v>
      </c>
      <c r="E1530" s="104">
        <f t="shared" si="46"/>
        <v>23000</v>
      </c>
      <c r="F1530" s="103">
        <v>2677000</v>
      </c>
      <c r="G1530" s="104">
        <f t="shared" si="47"/>
        <v>30000</v>
      </c>
    </row>
    <row r="1531" spans="3:7" x14ac:dyDescent="0.4">
      <c r="C1531" s="90">
        <v>35147</v>
      </c>
      <c r="D1531" s="103">
        <v>426000</v>
      </c>
      <c r="E1531" s="104">
        <f t="shared" si="46"/>
        <v>42000</v>
      </c>
      <c r="F1531" s="103">
        <v>2738000</v>
      </c>
      <c r="G1531" s="104">
        <f t="shared" si="47"/>
        <v>61000</v>
      </c>
    </row>
    <row r="1532" spans="3:7" x14ac:dyDescent="0.4">
      <c r="C1532" s="90">
        <v>35154</v>
      </c>
      <c r="D1532" s="103">
        <v>393000</v>
      </c>
      <c r="E1532" s="104">
        <f t="shared" si="46"/>
        <v>-33000</v>
      </c>
      <c r="F1532" s="103">
        <v>2675000</v>
      </c>
      <c r="G1532" s="104">
        <f t="shared" si="47"/>
        <v>-63000</v>
      </c>
    </row>
    <row r="1533" spans="3:7" x14ac:dyDescent="0.4">
      <c r="C1533" s="90">
        <v>35161</v>
      </c>
      <c r="D1533" s="103">
        <v>369000</v>
      </c>
      <c r="E1533" s="104">
        <f t="shared" si="46"/>
        <v>-24000</v>
      </c>
      <c r="F1533" s="103">
        <v>2648000</v>
      </c>
      <c r="G1533" s="104">
        <f t="shared" si="47"/>
        <v>-27000</v>
      </c>
    </row>
    <row r="1534" spans="3:7" x14ac:dyDescent="0.4">
      <c r="C1534" s="90">
        <v>35168</v>
      </c>
      <c r="D1534" s="103">
        <v>357000</v>
      </c>
      <c r="E1534" s="104">
        <f t="shared" si="46"/>
        <v>-12000</v>
      </c>
      <c r="F1534" s="103">
        <v>2657000</v>
      </c>
      <c r="G1534" s="104">
        <f t="shared" si="47"/>
        <v>9000</v>
      </c>
    </row>
    <row r="1535" spans="3:7" x14ac:dyDescent="0.4">
      <c r="C1535" s="90">
        <v>35175</v>
      </c>
      <c r="D1535" s="103">
        <v>368000</v>
      </c>
      <c r="E1535" s="104">
        <f t="shared" si="46"/>
        <v>11000</v>
      </c>
      <c r="F1535" s="103">
        <v>2620000</v>
      </c>
      <c r="G1535" s="104">
        <f t="shared" si="47"/>
        <v>-37000</v>
      </c>
    </row>
    <row r="1536" spans="3:7" x14ac:dyDescent="0.4">
      <c r="C1536" s="90">
        <v>35182</v>
      </c>
      <c r="D1536" s="103">
        <v>343000</v>
      </c>
      <c r="E1536" s="104">
        <f t="shared" si="46"/>
        <v>-25000</v>
      </c>
      <c r="F1536" s="103">
        <v>2609000</v>
      </c>
      <c r="G1536" s="104">
        <f t="shared" si="47"/>
        <v>-11000</v>
      </c>
    </row>
    <row r="1537" spans="3:7" x14ac:dyDescent="0.4">
      <c r="C1537" s="90">
        <v>35189</v>
      </c>
      <c r="D1537" s="103">
        <v>338000</v>
      </c>
      <c r="E1537" s="104">
        <f t="shared" si="46"/>
        <v>-5000</v>
      </c>
      <c r="F1537" s="103">
        <v>2602000</v>
      </c>
      <c r="G1537" s="104">
        <f t="shared" si="47"/>
        <v>-7000</v>
      </c>
    </row>
    <row r="1538" spans="3:7" x14ac:dyDescent="0.4">
      <c r="C1538" s="90">
        <v>35196</v>
      </c>
      <c r="D1538" s="103">
        <v>352000</v>
      </c>
      <c r="E1538" s="104">
        <f t="shared" si="46"/>
        <v>14000</v>
      </c>
      <c r="F1538" s="103">
        <v>2586000</v>
      </c>
      <c r="G1538" s="104">
        <f t="shared" si="47"/>
        <v>-16000</v>
      </c>
    </row>
    <row r="1539" spans="3:7" x14ac:dyDescent="0.4">
      <c r="C1539" s="90">
        <v>35203</v>
      </c>
      <c r="D1539" s="103">
        <v>345000</v>
      </c>
      <c r="E1539" s="104">
        <f t="shared" si="46"/>
        <v>-7000</v>
      </c>
      <c r="F1539" s="103">
        <v>2584000</v>
      </c>
      <c r="G1539" s="104">
        <f t="shared" si="47"/>
        <v>-2000</v>
      </c>
    </row>
    <row r="1540" spans="3:7" x14ac:dyDescent="0.4">
      <c r="C1540" s="90">
        <v>35210</v>
      </c>
      <c r="D1540" s="103">
        <v>343000</v>
      </c>
      <c r="E1540" s="104">
        <f t="shared" si="46"/>
        <v>-2000</v>
      </c>
      <c r="F1540" s="103">
        <v>2590000</v>
      </c>
      <c r="G1540" s="104">
        <f t="shared" si="47"/>
        <v>6000</v>
      </c>
    </row>
    <row r="1541" spans="3:7" x14ac:dyDescent="0.4">
      <c r="C1541" s="90">
        <v>35217</v>
      </c>
      <c r="D1541" s="103">
        <v>340000</v>
      </c>
      <c r="E1541" s="104">
        <f t="shared" si="46"/>
        <v>-3000</v>
      </c>
      <c r="F1541" s="103">
        <v>2553000</v>
      </c>
      <c r="G1541" s="104">
        <f t="shared" si="47"/>
        <v>-37000</v>
      </c>
    </row>
    <row r="1542" spans="3:7" x14ac:dyDescent="0.4">
      <c r="C1542" s="90">
        <v>35224</v>
      </c>
      <c r="D1542" s="103">
        <v>351000</v>
      </c>
      <c r="E1542" s="104">
        <f t="shared" si="46"/>
        <v>11000</v>
      </c>
      <c r="F1542" s="103">
        <v>2521000</v>
      </c>
      <c r="G1542" s="104">
        <f t="shared" si="47"/>
        <v>-32000</v>
      </c>
    </row>
    <row r="1543" spans="3:7" x14ac:dyDescent="0.4">
      <c r="C1543" s="90">
        <v>35231</v>
      </c>
      <c r="D1543" s="103">
        <v>342000</v>
      </c>
      <c r="E1543" s="104">
        <f t="shared" si="46"/>
        <v>-9000</v>
      </c>
      <c r="F1543" s="103">
        <v>2560000</v>
      </c>
      <c r="G1543" s="104">
        <f t="shared" si="47"/>
        <v>39000</v>
      </c>
    </row>
    <row r="1544" spans="3:7" x14ac:dyDescent="0.4">
      <c r="C1544" s="90">
        <v>35238</v>
      </c>
      <c r="D1544" s="103">
        <v>341000</v>
      </c>
      <c r="E1544" s="104">
        <f t="shared" si="46"/>
        <v>-1000</v>
      </c>
      <c r="F1544" s="103">
        <v>2550000</v>
      </c>
      <c r="G1544" s="104">
        <f t="shared" si="47"/>
        <v>-10000</v>
      </c>
    </row>
    <row r="1545" spans="3:7" x14ac:dyDescent="0.4">
      <c r="C1545" s="90">
        <v>35245</v>
      </c>
      <c r="D1545" s="103">
        <v>337000</v>
      </c>
      <c r="E1545" s="104">
        <f t="shared" si="46"/>
        <v>-4000</v>
      </c>
      <c r="F1545" s="103">
        <v>2556000</v>
      </c>
      <c r="G1545" s="104">
        <f t="shared" si="47"/>
        <v>6000</v>
      </c>
    </row>
    <row r="1546" spans="3:7" x14ac:dyDescent="0.4">
      <c r="C1546" s="90">
        <v>35252</v>
      </c>
      <c r="D1546" s="103">
        <v>342000</v>
      </c>
      <c r="E1546" s="104">
        <f t="shared" ref="E1546:E1609" si="48">D1546-D1545</f>
        <v>5000</v>
      </c>
      <c r="F1546" s="103">
        <v>2501000</v>
      </c>
      <c r="G1546" s="104">
        <f t="shared" ref="G1546:G1609" si="49">F1546-F1545</f>
        <v>-55000</v>
      </c>
    </row>
    <row r="1547" spans="3:7" x14ac:dyDescent="0.4">
      <c r="C1547" s="90">
        <v>35259</v>
      </c>
      <c r="D1547" s="103">
        <v>347000</v>
      </c>
      <c r="E1547" s="104">
        <f t="shared" si="48"/>
        <v>5000</v>
      </c>
      <c r="F1547" s="103">
        <v>2495000</v>
      </c>
      <c r="G1547" s="104">
        <f t="shared" si="49"/>
        <v>-6000</v>
      </c>
    </row>
    <row r="1548" spans="3:7" x14ac:dyDescent="0.4">
      <c r="C1548" s="90">
        <v>35266</v>
      </c>
      <c r="D1548" s="103">
        <v>332000</v>
      </c>
      <c r="E1548" s="104">
        <f t="shared" si="48"/>
        <v>-15000</v>
      </c>
      <c r="F1548" s="103">
        <v>2492000</v>
      </c>
      <c r="G1548" s="104">
        <f t="shared" si="49"/>
        <v>-3000</v>
      </c>
    </row>
    <row r="1549" spans="3:7" x14ac:dyDescent="0.4">
      <c r="C1549" s="90">
        <v>35273</v>
      </c>
      <c r="D1549" s="103">
        <v>327000</v>
      </c>
      <c r="E1549" s="104">
        <f t="shared" si="48"/>
        <v>-5000</v>
      </c>
      <c r="F1549" s="103">
        <v>2472000</v>
      </c>
      <c r="G1549" s="104">
        <f t="shared" si="49"/>
        <v>-20000</v>
      </c>
    </row>
    <row r="1550" spans="3:7" x14ac:dyDescent="0.4">
      <c r="C1550" s="90">
        <v>35280</v>
      </c>
      <c r="D1550" s="103">
        <v>326000</v>
      </c>
      <c r="E1550" s="104">
        <f t="shared" si="48"/>
        <v>-1000</v>
      </c>
      <c r="F1550" s="103">
        <v>2476000</v>
      </c>
      <c r="G1550" s="104">
        <f t="shared" si="49"/>
        <v>4000</v>
      </c>
    </row>
    <row r="1551" spans="3:7" x14ac:dyDescent="0.4">
      <c r="C1551" s="90">
        <v>35287</v>
      </c>
      <c r="D1551" s="103">
        <v>331000</v>
      </c>
      <c r="E1551" s="104">
        <f t="shared" si="48"/>
        <v>5000</v>
      </c>
      <c r="F1551" s="103">
        <v>2492000</v>
      </c>
      <c r="G1551" s="104">
        <f t="shared" si="49"/>
        <v>16000</v>
      </c>
    </row>
    <row r="1552" spans="3:7" x14ac:dyDescent="0.4">
      <c r="C1552" s="90">
        <v>35294</v>
      </c>
      <c r="D1552" s="103">
        <v>336000</v>
      </c>
      <c r="E1552" s="104">
        <f t="shared" si="48"/>
        <v>5000</v>
      </c>
      <c r="F1552" s="103">
        <v>2495000</v>
      </c>
      <c r="G1552" s="104">
        <f t="shared" si="49"/>
        <v>3000</v>
      </c>
    </row>
    <row r="1553" spans="3:7" x14ac:dyDescent="0.4">
      <c r="C1553" s="90">
        <v>35301</v>
      </c>
      <c r="D1553" s="103">
        <v>337000</v>
      </c>
      <c r="E1553" s="104">
        <f t="shared" si="48"/>
        <v>1000</v>
      </c>
      <c r="F1553" s="103">
        <v>2493000</v>
      </c>
      <c r="G1553" s="104">
        <f t="shared" si="49"/>
        <v>-2000</v>
      </c>
    </row>
    <row r="1554" spans="3:7" x14ac:dyDescent="0.4">
      <c r="C1554" s="90">
        <v>35308</v>
      </c>
      <c r="D1554" s="103">
        <v>329000</v>
      </c>
      <c r="E1554" s="104">
        <f t="shared" si="48"/>
        <v>-8000</v>
      </c>
      <c r="F1554" s="103">
        <v>2516000</v>
      </c>
      <c r="G1554" s="104">
        <f t="shared" si="49"/>
        <v>23000</v>
      </c>
    </row>
    <row r="1555" spans="3:7" x14ac:dyDescent="0.4">
      <c r="C1555" s="90">
        <v>35315</v>
      </c>
      <c r="D1555" s="103">
        <v>333000</v>
      </c>
      <c r="E1555" s="104">
        <f t="shared" si="48"/>
        <v>4000</v>
      </c>
      <c r="F1555" s="103">
        <v>2443000</v>
      </c>
      <c r="G1555" s="104">
        <f t="shared" si="49"/>
        <v>-73000</v>
      </c>
    </row>
    <row r="1556" spans="3:7" x14ac:dyDescent="0.4">
      <c r="C1556" s="90">
        <v>35322</v>
      </c>
      <c r="D1556" s="103">
        <v>338000</v>
      </c>
      <c r="E1556" s="104">
        <f t="shared" si="48"/>
        <v>5000</v>
      </c>
      <c r="F1556" s="103">
        <v>2486000</v>
      </c>
      <c r="G1556" s="104">
        <f t="shared" si="49"/>
        <v>43000</v>
      </c>
    </row>
    <row r="1557" spans="3:7" x14ac:dyDescent="0.4">
      <c r="C1557" s="90">
        <v>35329</v>
      </c>
      <c r="D1557" s="103">
        <v>352000</v>
      </c>
      <c r="E1557" s="104">
        <f t="shared" si="48"/>
        <v>14000</v>
      </c>
      <c r="F1557" s="103">
        <v>2484000</v>
      </c>
      <c r="G1557" s="104">
        <f t="shared" si="49"/>
        <v>-2000</v>
      </c>
    </row>
    <row r="1558" spans="3:7" x14ac:dyDescent="0.4">
      <c r="C1558" s="90">
        <v>35336</v>
      </c>
      <c r="D1558" s="103">
        <v>348000</v>
      </c>
      <c r="E1558" s="104">
        <f t="shared" si="48"/>
        <v>-4000</v>
      </c>
      <c r="F1558" s="103">
        <v>2479000</v>
      </c>
      <c r="G1558" s="104">
        <f t="shared" si="49"/>
        <v>-5000</v>
      </c>
    </row>
    <row r="1559" spans="3:7" x14ac:dyDescent="0.4">
      <c r="C1559" s="90">
        <v>35343</v>
      </c>
      <c r="D1559" s="103">
        <v>335000</v>
      </c>
      <c r="E1559" s="104">
        <f t="shared" si="48"/>
        <v>-13000</v>
      </c>
      <c r="F1559" s="103">
        <v>2496000</v>
      </c>
      <c r="G1559" s="104">
        <f t="shared" si="49"/>
        <v>17000</v>
      </c>
    </row>
    <row r="1560" spans="3:7" x14ac:dyDescent="0.4">
      <c r="C1560" s="90">
        <v>35350</v>
      </c>
      <c r="D1560" s="103">
        <v>334000</v>
      </c>
      <c r="E1560" s="104">
        <f t="shared" si="48"/>
        <v>-1000</v>
      </c>
      <c r="F1560" s="103">
        <v>2422000</v>
      </c>
      <c r="G1560" s="104">
        <f t="shared" si="49"/>
        <v>-74000</v>
      </c>
    </row>
    <row r="1561" spans="3:7" x14ac:dyDescent="0.4">
      <c r="C1561" s="90">
        <v>35357</v>
      </c>
      <c r="D1561" s="103">
        <v>335000</v>
      </c>
      <c r="E1561" s="104">
        <f t="shared" si="48"/>
        <v>1000</v>
      </c>
      <c r="F1561" s="103">
        <v>2449000</v>
      </c>
      <c r="G1561" s="104">
        <f t="shared" si="49"/>
        <v>27000</v>
      </c>
    </row>
    <row r="1562" spans="3:7" x14ac:dyDescent="0.4">
      <c r="C1562" s="90">
        <v>35364</v>
      </c>
      <c r="D1562" s="103">
        <v>352000</v>
      </c>
      <c r="E1562" s="104">
        <f t="shared" si="48"/>
        <v>17000</v>
      </c>
      <c r="F1562" s="103">
        <v>2474000</v>
      </c>
      <c r="G1562" s="104">
        <f t="shared" si="49"/>
        <v>25000</v>
      </c>
    </row>
    <row r="1563" spans="3:7" x14ac:dyDescent="0.4">
      <c r="C1563" s="90">
        <v>35371</v>
      </c>
      <c r="D1563" s="103">
        <v>334000</v>
      </c>
      <c r="E1563" s="104">
        <f t="shared" si="48"/>
        <v>-18000</v>
      </c>
      <c r="F1563" s="103">
        <v>2452000</v>
      </c>
      <c r="G1563" s="104">
        <f t="shared" si="49"/>
        <v>-22000</v>
      </c>
    </row>
    <row r="1564" spans="3:7" x14ac:dyDescent="0.4">
      <c r="C1564" s="90">
        <v>35378</v>
      </c>
      <c r="D1564" s="103">
        <v>327000</v>
      </c>
      <c r="E1564" s="104">
        <f t="shared" si="48"/>
        <v>-7000</v>
      </c>
      <c r="F1564" s="103">
        <v>2475000</v>
      </c>
      <c r="G1564" s="104">
        <f t="shared" si="49"/>
        <v>23000</v>
      </c>
    </row>
    <row r="1565" spans="3:7" x14ac:dyDescent="0.4">
      <c r="C1565" s="90">
        <v>35385</v>
      </c>
      <c r="D1565" s="103">
        <v>342000</v>
      </c>
      <c r="E1565" s="104">
        <f t="shared" si="48"/>
        <v>15000</v>
      </c>
      <c r="F1565" s="103">
        <v>2406000</v>
      </c>
      <c r="G1565" s="104">
        <f t="shared" si="49"/>
        <v>-69000</v>
      </c>
    </row>
    <row r="1566" spans="3:7" x14ac:dyDescent="0.4">
      <c r="C1566" s="90">
        <v>35392</v>
      </c>
      <c r="D1566" s="103">
        <v>347000</v>
      </c>
      <c r="E1566" s="104">
        <f t="shared" si="48"/>
        <v>5000</v>
      </c>
      <c r="F1566" s="103">
        <v>2350000</v>
      </c>
      <c r="G1566" s="104">
        <f t="shared" si="49"/>
        <v>-56000</v>
      </c>
    </row>
    <row r="1567" spans="3:7" x14ac:dyDescent="0.4">
      <c r="C1567" s="90">
        <v>35399</v>
      </c>
      <c r="D1567" s="103">
        <v>332000</v>
      </c>
      <c r="E1567" s="104">
        <f t="shared" si="48"/>
        <v>-15000</v>
      </c>
      <c r="F1567" s="103">
        <v>2460000</v>
      </c>
      <c r="G1567" s="104">
        <f t="shared" si="49"/>
        <v>110000</v>
      </c>
    </row>
    <row r="1568" spans="3:7" x14ac:dyDescent="0.4">
      <c r="C1568" s="90">
        <v>35406</v>
      </c>
      <c r="D1568" s="103">
        <v>355000</v>
      </c>
      <c r="E1568" s="104">
        <f t="shared" si="48"/>
        <v>23000</v>
      </c>
      <c r="F1568" s="103">
        <v>2484000</v>
      </c>
      <c r="G1568" s="104">
        <f t="shared" si="49"/>
        <v>24000</v>
      </c>
    </row>
    <row r="1569" spans="3:7" x14ac:dyDescent="0.4">
      <c r="C1569" s="90">
        <v>35413</v>
      </c>
      <c r="D1569" s="103">
        <v>352000</v>
      </c>
      <c r="E1569" s="104">
        <f t="shared" si="48"/>
        <v>-3000</v>
      </c>
      <c r="F1569" s="103">
        <v>2464000</v>
      </c>
      <c r="G1569" s="104">
        <f t="shared" si="49"/>
        <v>-20000</v>
      </c>
    </row>
    <row r="1570" spans="3:7" x14ac:dyDescent="0.4">
      <c r="C1570" s="90">
        <v>35420</v>
      </c>
      <c r="D1570" s="103">
        <v>350000</v>
      </c>
      <c r="E1570" s="104">
        <f t="shared" si="48"/>
        <v>-2000</v>
      </c>
      <c r="F1570" s="103">
        <v>2506000</v>
      </c>
      <c r="G1570" s="104">
        <f t="shared" si="49"/>
        <v>42000</v>
      </c>
    </row>
    <row r="1571" spans="3:7" x14ac:dyDescent="0.4">
      <c r="C1571" s="90">
        <v>35427</v>
      </c>
      <c r="D1571" s="103">
        <v>357000</v>
      </c>
      <c r="E1571" s="104">
        <f t="shared" si="48"/>
        <v>7000</v>
      </c>
      <c r="F1571" s="103">
        <v>2497000</v>
      </c>
      <c r="G1571" s="104">
        <f t="shared" si="49"/>
        <v>-9000</v>
      </c>
    </row>
    <row r="1572" spans="3:7" x14ac:dyDescent="0.4">
      <c r="C1572" s="90">
        <v>35434</v>
      </c>
      <c r="D1572" s="103">
        <v>347000</v>
      </c>
      <c r="E1572" s="104">
        <f t="shared" si="48"/>
        <v>-10000</v>
      </c>
      <c r="F1572" s="103">
        <v>2552000</v>
      </c>
      <c r="G1572" s="104">
        <f t="shared" si="49"/>
        <v>55000</v>
      </c>
    </row>
    <row r="1573" spans="3:7" x14ac:dyDescent="0.4">
      <c r="C1573" s="90">
        <v>35441</v>
      </c>
      <c r="D1573" s="103">
        <v>324000</v>
      </c>
      <c r="E1573" s="104">
        <f t="shared" si="48"/>
        <v>-23000</v>
      </c>
      <c r="F1573" s="103">
        <v>2473000</v>
      </c>
      <c r="G1573" s="104">
        <f t="shared" si="49"/>
        <v>-79000</v>
      </c>
    </row>
    <row r="1574" spans="3:7" x14ac:dyDescent="0.4">
      <c r="C1574" s="90">
        <v>35448</v>
      </c>
      <c r="D1574" s="103">
        <v>345000</v>
      </c>
      <c r="E1574" s="104">
        <f t="shared" si="48"/>
        <v>21000</v>
      </c>
      <c r="F1574" s="103">
        <v>2434000</v>
      </c>
      <c r="G1574" s="104">
        <f t="shared" si="49"/>
        <v>-39000</v>
      </c>
    </row>
    <row r="1575" spans="3:7" x14ac:dyDescent="0.4">
      <c r="C1575" s="90">
        <v>35455</v>
      </c>
      <c r="D1575" s="103">
        <v>340000</v>
      </c>
      <c r="E1575" s="104">
        <f t="shared" si="48"/>
        <v>-5000</v>
      </c>
      <c r="F1575" s="103">
        <v>2492000</v>
      </c>
      <c r="G1575" s="104">
        <f t="shared" si="49"/>
        <v>58000</v>
      </c>
    </row>
    <row r="1576" spans="3:7" x14ac:dyDescent="0.4">
      <c r="C1576" s="90">
        <v>35462</v>
      </c>
      <c r="D1576" s="103">
        <v>333000</v>
      </c>
      <c r="E1576" s="104">
        <f t="shared" si="48"/>
        <v>-7000</v>
      </c>
      <c r="F1576" s="103">
        <v>2403000</v>
      </c>
      <c r="G1576" s="104">
        <f t="shared" si="49"/>
        <v>-89000</v>
      </c>
    </row>
    <row r="1577" spans="3:7" x14ac:dyDescent="0.4">
      <c r="C1577" s="90">
        <v>35469</v>
      </c>
      <c r="D1577" s="103">
        <v>315000</v>
      </c>
      <c r="E1577" s="104">
        <f t="shared" si="48"/>
        <v>-18000</v>
      </c>
      <c r="F1577" s="103">
        <v>2436000</v>
      </c>
      <c r="G1577" s="104">
        <f t="shared" si="49"/>
        <v>33000</v>
      </c>
    </row>
    <row r="1578" spans="3:7" x14ac:dyDescent="0.4">
      <c r="C1578" s="90">
        <v>35476</v>
      </c>
      <c r="D1578" s="103">
        <v>313000</v>
      </c>
      <c r="E1578" s="104">
        <f t="shared" si="48"/>
        <v>-2000</v>
      </c>
      <c r="F1578" s="103">
        <v>2407000</v>
      </c>
      <c r="G1578" s="104">
        <f t="shared" si="49"/>
        <v>-29000</v>
      </c>
    </row>
    <row r="1579" spans="3:7" x14ac:dyDescent="0.4">
      <c r="C1579" s="90">
        <v>35483</v>
      </c>
      <c r="D1579" s="103">
        <v>322000</v>
      </c>
      <c r="E1579" s="104">
        <f t="shared" si="48"/>
        <v>9000</v>
      </c>
      <c r="F1579" s="103">
        <v>2414000</v>
      </c>
      <c r="G1579" s="104">
        <f t="shared" si="49"/>
        <v>7000</v>
      </c>
    </row>
    <row r="1580" spans="3:7" x14ac:dyDescent="0.4">
      <c r="C1580" s="90">
        <v>35490</v>
      </c>
      <c r="D1580" s="103">
        <v>321000</v>
      </c>
      <c r="E1580" s="104">
        <f t="shared" si="48"/>
        <v>-1000</v>
      </c>
      <c r="F1580" s="103">
        <v>2370000</v>
      </c>
      <c r="G1580" s="104">
        <f t="shared" si="49"/>
        <v>-44000</v>
      </c>
    </row>
    <row r="1581" spans="3:7" x14ac:dyDescent="0.4">
      <c r="C1581" s="90">
        <v>35497</v>
      </c>
      <c r="D1581" s="103">
        <v>317000</v>
      </c>
      <c r="E1581" s="104">
        <f t="shared" si="48"/>
        <v>-4000</v>
      </c>
      <c r="F1581" s="103">
        <v>2371000</v>
      </c>
      <c r="G1581" s="104">
        <f t="shared" si="49"/>
        <v>1000</v>
      </c>
    </row>
    <row r="1582" spans="3:7" x14ac:dyDescent="0.4">
      <c r="C1582" s="90">
        <v>35504</v>
      </c>
      <c r="D1582" s="103">
        <v>319000</v>
      </c>
      <c r="E1582" s="104">
        <f t="shared" si="48"/>
        <v>2000</v>
      </c>
      <c r="F1582" s="103">
        <v>2344000</v>
      </c>
      <c r="G1582" s="104">
        <f t="shared" si="49"/>
        <v>-27000</v>
      </c>
    </row>
    <row r="1583" spans="3:7" x14ac:dyDescent="0.4">
      <c r="C1583" s="90">
        <v>35511</v>
      </c>
      <c r="D1583" s="103">
        <v>315000</v>
      </c>
      <c r="E1583" s="104">
        <f t="shared" si="48"/>
        <v>-4000</v>
      </c>
      <c r="F1583" s="103">
        <v>2322000</v>
      </c>
      <c r="G1583" s="104">
        <f t="shared" si="49"/>
        <v>-22000</v>
      </c>
    </row>
    <row r="1584" spans="3:7" x14ac:dyDescent="0.4">
      <c r="C1584" s="90">
        <v>35518</v>
      </c>
      <c r="D1584" s="103">
        <v>325000</v>
      </c>
      <c r="E1584" s="104">
        <f t="shared" si="48"/>
        <v>10000</v>
      </c>
      <c r="F1584" s="103">
        <v>2331000</v>
      </c>
      <c r="G1584" s="104">
        <f t="shared" si="49"/>
        <v>9000</v>
      </c>
    </row>
    <row r="1585" spans="3:7" x14ac:dyDescent="0.4">
      <c r="C1585" s="90">
        <v>35525</v>
      </c>
      <c r="D1585" s="103">
        <v>325000</v>
      </c>
      <c r="E1585" s="104">
        <f t="shared" si="48"/>
        <v>0</v>
      </c>
      <c r="F1585" s="103">
        <v>2359000</v>
      </c>
      <c r="G1585" s="104">
        <f t="shared" si="49"/>
        <v>28000</v>
      </c>
    </row>
    <row r="1586" spans="3:7" x14ac:dyDescent="0.4">
      <c r="C1586" s="90">
        <v>35532</v>
      </c>
      <c r="D1586" s="103">
        <v>330000</v>
      </c>
      <c r="E1586" s="104">
        <f t="shared" si="48"/>
        <v>5000</v>
      </c>
      <c r="F1586" s="103">
        <v>2307000</v>
      </c>
      <c r="G1586" s="104">
        <f t="shared" si="49"/>
        <v>-52000</v>
      </c>
    </row>
    <row r="1587" spans="3:7" x14ac:dyDescent="0.4">
      <c r="C1587" s="90">
        <v>35539</v>
      </c>
      <c r="D1587" s="103">
        <v>316000</v>
      </c>
      <c r="E1587" s="104">
        <f t="shared" si="48"/>
        <v>-14000</v>
      </c>
      <c r="F1587" s="103">
        <v>2304000</v>
      </c>
      <c r="G1587" s="104">
        <f t="shared" si="49"/>
        <v>-3000</v>
      </c>
    </row>
    <row r="1588" spans="3:7" x14ac:dyDescent="0.4">
      <c r="C1588" s="90">
        <v>35546</v>
      </c>
      <c r="D1588" s="103">
        <v>337000</v>
      </c>
      <c r="E1588" s="104">
        <f t="shared" si="48"/>
        <v>21000</v>
      </c>
      <c r="F1588" s="103">
        <v>2327000</v>
      </c>
      <c r="G1588" s="104">
        <f t="shared" si="49"/>
        <v>23000</v>
      </c>
    </row>
    <row r="1589" spans="3:7" x14ac:dyDescent="0.4">
      <c r="C1589" s="90">
        <v>35553</v>
      </c>
      <c r="D1589" s="103">
        <v>342000</v>
      </c>
      <c r="E1589" s="104">
        <f t="shared" si="48"/>
        <v>5000</v>
      </c>
      <c r="F1589" s="103">
        <v>2339000</v>
      </c>
      <c r="G1589" s="104">
        <f t="shared" si="49"/>
        <v>12000</v>
      </c>
    </row>
    <row r="1590" spans="3:7" x14ac:dyDescent="0.4">
      <c r="C1590" s="90">
        <v>35560</v>
      </c>
      <c r="D1590" s="103">
        <v>318000</v>
      </c>
      <c r="E1590" s="104">
        <f t="shared" si="48"/>
        <v>-24000</v>
      </c>
      <c r="F1590" s="103">
        <v>2318000</v>
      </c>
      <c r="G1590" s="104">
        <f t="shared" si="49"/>
        <v>-21000</v>
      </c>
    </row>
    <row r="1591" spans="3:7" x14ac:dyDescent="0.4">
      <c r="C1591" s="90">
        <v>35567</v>
      </c>
      <c r="D1591" s="103">
        <v>322000</v>
      </c>
      <c r="E1591" s="104">
        <f t="shared" si="48"/>
        <v>4000</v>
      </c>
      <c r="F1591" s="103">
        <v>2276000</v>
      </c>
      <c r="G1591" s="104">
        <f t="shared" si="49"/>
        <v>-42000</v>
      </c>
    </row>
    <row r="1592" spans="3:7" x14ac:dyDescent="0.4">
      <c r="C1592" s="90">
        <v>35574</v>
      </c>
      <c r="D1592" s="103">
        <v>316000</v>
      </c>
      <c r="E1592" s="104">
        <f t="shared" si="48"/>
        <v>-6000</v>
      </c>
      <c r="F1592" s="103">
        <v>2274000</v>
      </c>
      <c r="G1592" s="104">
        <f t="shared" si="49"/>
        <v>-2000</v>
      </c>
    </row>
    <row r="1593" spans="3:7" x14ac:dyDescent="0.4">
      <c r="C1593" s="90">
        <v>35581</v>
      </c>
      <c r="D1593" s="103">
        <v>321000</v>
      </c>
      <c r="E1593" s="104">
        <f t="shared" si="48"/>
        <v>5000</v>
      </c>
      <c r="F1593" s="103">
        <v>2307000</v>
      </c>
      <c r="G1593" s="104">
        <f t="shared" si="49"/>
        <v>33000</v>
      </c>
    </row>
    <row r="1594" spans="3:7" x14ac:dyDescent="0.4">
      <c r="C1594" s="90">
        <v>35588</v>
      </c>
      <c r="D1594" s="103">
        <v>329000</v>
      </c>
      <c r="E1594" s="104">
        <f t="shared" si="48"/>
        <v>8000</v>
      </c>
      <c r="F1594" s="103">
        <v>2276000</v>
      </c>
      <c r="G1594" s="104">
        <f t="shared" si="49"/>
        <v>-31000</v>
      </c>
    </row>
    <row r="1595" spans="3:7" x14ac:dyDescent="0.4">
      <c r="C1595" s="90">
        <v>35595</v>
      </c>
      <c r="D1595" s="103">
        <v>335000</v>
      </c>
      <c r="E1595" s="104">
        <f t="shared" si="48"/>
        <v>6000</v>
      </c>
      <c r="F1595" s="103">
        <v>2265000</v>
      </c>
      <c r="G1595" s="104">
        <f t="shared" si="49"/>
        <v>-11000</v>
      </c>
    </row>
    <row r="1596" spans="3:7" x14ac:dyDescent="0.4">
      <c r="C1596" s="90">
        <v>35602</v>
      </c>
      <c r="D1596" s="103">
        <v>316000</v>
      </c>
      <c r="E1596" s="104">
        <f t="shared" si="48"/>
        <v>-19000</v>
      </c>
      <c r="F1596" s="103">
        <v>2303000</v>
      </c>
      <c r="G1596" s="104">
        <f t="shared" si="49"/>
        <v>38000</v>
      </c>
    </row>
    <row r="1597" spans="3:7" x14ac:dyDescent="0.4">
      <c r="C1597" s="90">
        <v>35609</v>
      </c>
      <c r="D1597" s="103">
        <v>322000</v>
      </c>
      <c r="E1597" s="104">
        <f t="shared" si="48"/>
        <v>6000</v>
      </c>
      <c r="F1597" s="103">
        <v>2338000</v>
      </c>
      <c r="G1597" s="104">
        <f t="shared" si="49"/>
        <v>35000</v>
      </c>
    </row>
    <row r="1598" spans="3:7" x14ac:dyDescent="0.4">
      <c r="C1598" s="90">
        <v>35616</v>
      </c>
      <c r="D1598" s="103">
        <v>346000</v>
      </c>
      <c r="E1598" s="104">
        <f t="shared" si="48"/>
        <v>24000</v>
      </c>
      <c r="F1598" s="103">
        <v>2289000</v>
      </c>
      <c r="G1598" s="104">
        <f t="shared" si="49"/>
        <v>-49000</v>
      </c>
    </row>
    <row r="1599" spans="3:7" x14ac:dyDescent="0.4">
      <c r="C1599" s="90">
        <v>35623</v>
      </c>
      <c r="D1599" s="103">
        <v>328000</v>
      </c>
      <c r="E1599" s="104">
        <f t="shared" si="48"/>
        <v>-18000</v>
      </c>
      <c r="F1599" s="103">
        <v>2262000</v>
      </c>
      <c r="G1599" s="104">
        <f t="shared" si="49"/>
        <v>-27000</v>
      </c>
    </row>
    <row r="1600" spans="3:7" x14ac:dyDescent="0.4">
      <c r="C1600" s="90">
        <v>35630</v>
      </c>
      <c r="D1600" s="103">
        <v>301000</v>
      </c>
      <c r="E1600" s="104">
        <f t="shared" si="48"/>
        <v>-27000</v>
      </c>
      <c r="F1600" s="103">
        <v>2268000</v>
      </c>
      <c r="G1600" s="104">
        <f t="shared" si="49"/>
        <v>6000</v>
      </c>
    </row>
    <row r="1601" spans="3:7" x14ac:dyDescent="0.4">
      <c r="C1601" s="90">
        <v>35637</v>
      </c>
      <c r="D1601" s="103">
        <v>306000</v>
      </c>
      <c r="E1601" s="104">
        <f t="shared" si="48"/>
        <v>5000</v>
      </c>
      <c r="F1601" s="103">
        <v>2259000</v>
      </c>
      <c r="G1601" s="104">
        <f t="shared" si="49"/>
        <v>-9000</v>
      </c>
    </row>
    <row r="1602" spans="3:7" x14ac:dyDescent="0.4">
      <c r="C1602" s="90">
        <v>35644</v>
      </c>
      <c r="D1602" s="103">
        <v>320000</v>
      </c>
      <c r="E1602" s="104">
        <f t="shared" si="48"/>
        <v>14000</v>
      </c>
      <c r="F1602" s="103">
        <v>2235000</v>
      </c>
      <c r="G1602" s="104">
        <f t="shared" si="49"/>
        <v>-24000</v>
      </c>
    </row>
    <row r="1603" spans="3:7" x14ac:dyDescent="0.4">
      <c r="C1603" s="90">
        <v>35651</v>
      </c>
      <c r="D1603" s="103">
        <v>329000</v>
      </c>
      <c r="E1603" s="104">
        <f t="shared" si="48"/>
        <v>9000</v>
      </c>
      <c r="F1603" s="103">
        <v>2270000</v>
      </c>
      <c r="G1603" s="104">
        <f t="shared" si="49"/>
        <v>35000</v>
      </c>
    </row>
    <row r="1604" spans="3:7" x14ac:dyDescent="0.4">
      <c r="C1604" s="90">
        <v>35658</v>
      </c>
      <c r="D1604" s="103">
        <v>343000</v>
      </c>
      <c r="E1604" s="104">
        <f t="shared" si="48"/>
        <v>14000</v>
      </c>
      <c r="F1604" s="103">
        <v>2290000</v>
      </c>
      <c r="G1604" s="104">
        <f t="shared" si="49"/>
        <v>20000</v>
      </c>
    </row>
    <row r="1605" spans="3:7" x14ac:dyDescent="0.4">
      <c r="C1605" s="90">
        <v>35665</v>
      </c>
      <c r="D1605" s="103">
        <v>327000</v>
      </c>
      <c r="E1605" s="104">
        <f t="shared" si="48"/>
        <v>-16000</v>
      </c>
      <c r="F1605" s="103">
        <v>2283000</v>
      </c>
      <c r="G1605" s="104">
        <f t="shared" si="49"/>
        <v>-7000</v>
      </c>
    </row>
    <row r="1606" spans="3:7" x14ac:dyDescent="0.4">
      <c r="C1606" s="90">
        <v>35672</v>
      </c>
      <c r="D1606" s="103">
        <v>332000</v>
      </c>
      <c r="E1606" s="104">
        <f t="shared" si="48"/>
        <v>5000</v>
      </c>
      <c r="F1606" s="103">
        <v>2284000</v>
      </c>
      <c r="G1606" s="104">
        <f t="shared" si="49"/>
        <v>1000</v>
      </c>
    </row>
    <row r="1607" spans="3:7" x14ac:dyDescent="0.4">
      <c r="C1607" s="90">
        <v>35679</v>
      </c>
      <c r="D1607" s="103">
        <v>313000</v>
      </c>
      <c r="E1607" s="104">
        <f t="shared" si="48"/>
        <v>-19000</v>
      </c>
      <c r="F1607" s="103">
        <v>2265000</v>
      </c>
      <c r="G1607" s="104">
        <f t="shared" si="49"/>
        <v>-19000</v>
      </c>
    </row>
    <row r="1608" spans="3:7" x14ac:dyDescent="0.4">
      <c r="C1608" s="90">
        <v>35686</v>
      </c>
      <c r="D1608" s="103">
        <v>314000</v>
      </c>
      <c r="E1608" s="104">
        <f t="shared" si="48"/>
        <v>1000</v>
      </c>
      <c r="F1608" s="103">
        <v>2200000</v>
      </c>
      <c r="G1608" s="104">
        <f t="shared" si="49"/>
        <v>-65000</v>
      </c>
    </row>
    <row r="1609" spans="3:7" x14ac:dyDescent="0.4">
      <c r="C1609" s="90">
        <v>35693</v>
      </c>
      <c r="D1609" s="103">
        <v>317000</v>
      </c>
      <c r="E1609" s="104">
        <f t="shared" si="48"/>
        <v>3000</v>
      </c>
      <c r="F1609" s="103">
        <v>2241000</v>
      </c>
      <c r="G1609" s="104">
        <f t="shared" si="49"/>
        <v>41000</v>
      </c>
    </row>
    <row r="1610" spans="3:7" x14ac:dyDescent="0.4">
      <c r="C1610" s="90">
        <v>35700</v>
      </c>
      <c r="D1610" s="103">
        <v>317000</v>
      </c>
      <c r="E1610" s="104">
        <f t="shared" ref="E1610:E1673" si="50">D1610-D1609</f>
        <v>0</v>
      </c>
      <c r="F1610" s="103">
        <v>2233000</v>
      </c>
      <c r="G1610" s="104">
        <f t="shared" ref="G1610:G1673" si="51">F1610-F1609</f>
        <v>-8000</v>
      </c>
    </row>
    <row r="1611" spans="3:7" x14ac:dyDescent="0.4">
      <c r="C1611" s="90">
        <v>35707</v>
      </c>
      <c r="D1611" s="103">
        <v>311000</v>
      </c>
      <c r="E1611" s="104">
        <f t="shared" si="50"/>
        <v>-6000</v>
      </c>
      <c r="F1611" s="103">
        <v>2239000</v>
      </c>
      <c r="G1611" s="104">
        <f t="shared" si="51"/>
        <v>6000</v>
      </c>
    </row>
    <row r="1612" spans="3:7" x14ac:dyDescent="0.4">
      <c r="C1612" s="90">
        <v>35714</v>
      </c>
      <c r="D1612" s="103">
        <v>305000</v>
      </c>
      <c r="E1612" s="104">
        <f t="shared" si="50"/>
        <v>-6000</v>
      </c>
      <c r="F1612" s="103">
        <v>2213000</v>
      </c>
      <c r="G1612" s="104">
        <f t="shared" si="51"/>
        <v>-26000</v>
      </c>
    </row>
    <row r="1613" spans="3:7" x14ac:dyDescent="0.4">
      <c r="C1613" s="90">
        <v>35721</v>
      </c>
      <c r="D1613" s="103">
        <v>318000</v>
      </c>
      <c r="E1613" s="104">
        <f t="shared" si="50"/>
        <v>13000</v>
      </c>
      <c r="F1613" s="103">
        <v>2182000</v>
      </c>
      <c r="G1613" s="104">
        <f t="shared" si="51"/>
        <v>-31000</v>
      </c>
    </row>
    <row r="1614" spans="3:7" x14ac:dyDescent="0.4">
      <c r="C1614" s="90">
        <v>35728</v>
      </c>
      <c r="D1614" s="103">
        <v>306000</v>
      </c>
      <c r="E1614" s="104">
        <f t="shared" si="50"/>
        <v>-12000</v>
      </c>
      <c r="F1614" s="103">
        <v>2228000</v>
      </c>
      <c r="G1614" s="104">
        <f t="shared" si="51"/>
        <v>46000</v>
      </c>
    </row>
    <row r="1615" spans="3:7" x14ac:dyDescent="0.4">
      <c r="C1615" s="90">
        <v>35735</v>
      </c>
      <c r="D1615" s="103">
        <v>313000</v>
      </c>
      <c r="E1615" s="104">
        <f t="shared" si="50"/>
        <v>7000</v>
      </c>
      <c r="F1615" s="103">
        <v>2201000</v>
      </c>
      <c r="G1615" s="104">
        <f t="shared" si="51"/>
        <v>-27000</v>
      </c>
    </row>
    <row r="1616" spans="3:7" x14ac:dyDescent="0.4">
      <c r="C1616" s="90">
        <v>35742</v>
      </c>
      <c r="D1616" s="103">
        <v>308000</v>
      </c>
      <c r="E1616" s="104">
        <f t="shared" si="50"/>
        <v>-5000</v>
      </c>
      <c r="F1616" s="103">
        <v>2207000</v>
      </c>
      <c r="G1616" s="104">
        <f t="shared" si="51"/>
        <v>6000</v>
      </c>
    </row>
    <row r="1617" spans="3:7" x14ac:dyDescent="0.4">
      <c r="C1617" s="90">
        <v>35749</v>
      </c>
      <c r="D1617" s="103">
        <v>325000</v>
      </c>
      <c r="E1617" s="104">
        <f t="shared" si="50"/>
        <v>17000</v>
      </c>
      <c r="F1617" s="103">
        <v>2209000</v>
      </c>
      <c r="G1617" s="104">
        <f t="shared" si="51"/>
        <v>2000</v>
      </c>
    </row>
    <row r="1618" spans="3:7" x14ac:dyDescent="0.4">
      <c r="C1618" s="90">
        <v>35756</v>
      </c>
      <c r="D1618" s="103">
        <v>309000</v>
      </c>
      <c r="E1618" s="104">
        <f t="shared" si="50"/>
        <v>-16000</v>
      </c>
      <c r="F1618" s="103">
        <v>2216000</v>
      </c>
      <c r="G1618" s="104">
        <f t="shared" si="51"/>
        <v>7000</v>
      </c>
    </row>
    <row r="1619" spans="3:7" x14ac:dyDescent="0.4">
      <c r="C1619" s="90">
        <v>35763</v>
      </c>
      <c r="D1619" s="103">
        <v>318000</v>
      </c>
      <c r="E1619" s="104">
        <f t="shared" si="50"/>
        <v>9000</v>
      </c>
      <c r="F1619" s="103">
        <v>2242000</v>
      </c>
      <c r="G1619" s="104">
        <f t="shared" si="51"/>
        <v>26000</v>
      </c>
    </row>
    <row r="1620" spans="3:7" x14ac:dyDescent="0.4">
      <c r="C1620" s="90">
        <v>35770</v>
      </c>
      <c r="D1620" s="103">
        <v>317000</v>
      </c>
      <c r="E1620" s="104">
        <f t="shared" si="50"/>
        <v>-1000</v>
      </c>
      <c r="F1620" s="103">
        <v>2230000</v>
      </c>
      <c r="G1620" s="104">
        <f t="shared" si="51"/>
        <v>-12000</v>
      </c>
    </row>
    <row r="1621" spans="3:7" x14ac:dyDescent="0.4">
      <c r="C1621" s="90">
        <v>35777</v>
      </c>
      <c r="D1621" s="103">
        <v>323000</v>
      </c>
      <c r="E1621" s="104">
        <f t="shared" si="50"/>
        <v>6000</v>
      </c>
      <c r="F1621" s="103">
        <v>2231000</v>
      </c>
      <c r="G1621" s="104">
        <f t="shared" si="51"/>
        <v>1000</v>
      </c>
    </row>
    <row r="1622" spans="3:7" x14ac:dyDescent="0.4">
      <c r="C1622" s="90">
        <v>35784</v>
      </c>
      <c r="D1622" s="103">
        <v>310000</v>
      </c>
      <c r="E1622" s="104">
        <f t="shared" si="50"/>
        <v>-13000</v>
      </c>
      <c r="F1622" s="103">
        <v>2189000</v>
      </c>
      <c r="G1622" s="104">
        <f t="shared" si="51"/>
        <v>-42000</v>
      </c>
    </row>
    <row r="1623" spans="3:7" x14ac:dyDescent="0.4">
      <c r="C1623" s="90">
        <v>35791</v>
      </c>
      <c r="D1623" s="103">
        <v>303000</v>
      </c>
      <c r="E1623" s="104">
        <f t="shared" si="50"/>
        <v>-7000</v>
      </c>
      <c r="F1623" s="103">
        <v>2291000</v>
      </c>
      <c r="G1623" s="104">
        <f t="shared" si="51"/>
        <v>102000</v>
      </c>
    </row>
    <row r="1624" spans="3:7" x14ac:dyDescent="0.4">
      <c r="C1624" s="90">
        <v>35798</v>
      </c>
      <c r="D1624" s="103">
        <v>312000</v>
      </c>
      <c r="E1624" s="104">
        <f t="shared" si="50"/>
        <v>9000</v>
      </c>
      <c r="F1624" s="103">
        <v>2369000</v>
      </c>
      <c r="G1624" s="104">
        <f t="shared" si="51"/>
        <v>78000</v>
      </c>
    </row>
    <row r="1625" spans="3:7" x14ac:dyDescent="0.4">
      <c r="C1625" s="90">
        <v>35805</v>
      </c>
      <c r="D1625" s="103">
        <v>331000</v>
      </c>
      <c r="E1625" s="104">
        <f t="shared" si="50"/>
        <v>19000</v>
      </c>
      <c r="F1625" s="103">
        <v>2291000</v>
      </c>
      <c r="G1625" s="104">
        <f t="shared" si="51"/>
        <v>-78000</v>
      </c>
    </row>
    <row r="1626" spans="3:7" x14ac:dyDescent="0.4">
      <c r="C1626" s="90">
        <v>35812</v>
      </c>
      <c r="D1626" s="103">
        <v>341000</v>
      </c>
      <c r="E1626" s="104">
        <f t="shared" si="50"/>
        <v>10000</v>
      </c>
      <c r="F1626" s="103">
        <v>2241000</v>
      </c>
      <c r="G1626" s="104">
        <f t="shared" si="51"/>
        <v>-50000</v>
      </c>
    </row>
    <row r="1627" spans="3:7" x14ac:dyDescent="0.4">
      <c r="C1627" s="90">
        <v>35819</v>
      </c>
      <c r="D1627" s="103">
        <v>307000</v>
      </c>
      <c r="E1627" s="104">
        <f t="shared" si="50"/>
        <v>-34000</v>
      </c>
      <c r="F1627" s="103">
        <v>2275000</v>
      </c>
      <c r="G1627" s="104">
        <f t="shared" si="51"/>
        <v>34000</v>
      </c>
    </row>
    <row r="1628" spans="3:7" x14ac:dyDescent="0.4">
      <c r="C1628" s="90">
        <v>35826</v>
      </c>
      <c r="D1628" s="103">
        <v>315000</v>
      </c>
      <c r="E1628" s="104">
        <f t="shared" si="50"/>
        <v>8000</v>
      </c>
      <c r="F1628" s="103">
        <v>2200000</v>
      </c>
      <c r="G1628" s="104">
        <f t="shared" si="51"/>
        <v>-75000</v>
      </c>
    </row>
    <row r="1629" spans="3:7" x14ac:dyDescent="0.4">
      <c r="C1629" s="90">
        <v>35833</v>
      </c>
      <c r="D1629" s="103">
        <v>311000</v>
      </c>
      <c r="E1629" s="104">
        <f t="shared" si="50"/>
        <v>-4000</v>
      </c>
      <c r="F1629" s="103">
        <v>2253000</v>
      </c>
      <c r="G1629" s="104">
        <f t="shared" si="51"/>
        <v>53000</v>
      </c>
    </row>
    <row r="1630" spans="3:7" x14ac:dyDescent="0.4">
      <c r="C1630" s="90">
        <v>35840</v>
      </c>
      <c r="D1630" s="103">
        <v>321000</v>
      </c>
      <c r="E1630" s="104">
        <f t="shared" si="50"/>
        <v>10000</v>
      </c>
      <c r="F1630" s="103">
        <v>2227000</v>
      </c>
      <c r="G1630" s="104">
        <f t="shared" si="51"/>
        <v>-26000</v>
      </c>
    </row>
    <row r="1631" spans="3:7" x14ac:dyDescent="0.4">
      <c r="C1631" s="90">
        <v>35847</v>
      </c>
      <c r="D1631" s="103">
        <v>327000</v>
      </c>
      <c r="E1631" s="104">
        <f t="shared" si="50"/>
        <v>6000</v>
      </c>
      <c r="F1631" s="103">
        <v>2208000</v>
      </c>
      <c r="G1631" s="104">
        <f t="shared" si="51"/>
        <v>-19000</v>
      </c>
    </row>
    <row r="1632" spans="3:7" x14ac:dyDescent="0.4">
      <c r="C1632" s="90">
        <v>35854</v>
      </c>
      <c r="D1632" s="103">
        <v>317000</v>
      </c>
      <c r="E1632" s="104">
        <f t="shared" si="50"/>
        <v>-10000</v>
      </c>
      <c r="F1632" s="103">
        <v>2209000</v>
      </c>
      <c r="G1632" s="104">
        <f t="shared" si="51"/>
        <v>1000</v>
      </c>
    </row>
    <row r="1633" spans="3:7" x14ac:dyDescent="0.4">
      <c r="C1633" s="90">
        <v>35861</v>
      </c>
      <c r="D1633" s="103">
        <v>308000</v>
      </c>
      <c r="E1633" s="104">
        <f t="shared" si="50"/>
        <v>-9000</v>
      </c>
      <c r="F1633" s="103">
        <v>2208000</v>
      </c>
      <c r="G1633" s="104">
        <f t="shared" si="51"/>
        <v>-1000</v>
      </c>
    </row>
    <row r="1634" spans="3:7" x14ac:dyDescent="0.4">
      <c r="C1634" s="90">
        <v>35868</v>
      </c>
      <c r="D1634" s="103">
        <v>319000</v>
      </c>
      <c r="E1634" s="104">
        <f t="shared" si="50"/>
        <v>11000</v>
      </c>
      <c r="F1634" s="103">
        <v>2237000</v>
      </c>
      <c r="G1634" s="104">
        <f t="shared" si="51"/>
        <v>29000</v>
      </c>
    </row>
    <row r="1635" spans="3:7" x14ac:dyDescent="0.4">
      <c r="C1635" s="90">
        <v>35875</v>
      </c>
      <c r="D1635" s="103">
        <v>321000</v>
      </c>
      <c r="E1635" s="104">
        <f t="shared" si="50"/>
        <v>2000</v>
      </c>
      <c r="F1635" s="103">
        <v>2227000</v>
      </c>
      <c r="G1635" s="104">
        <f t="shared" si="51"/>
        <v>-10000</v>
      </c>
    </row>
    <row r="1636" spans="3:7" x14ac:dyDescent="0.4">
      <c r="C1636" s="90">
        <v>35882</v>
      </c>
      <c r="D1636" s="103">
        <v>312000</v>
      </c>
      <c r="E1636" s="104">
        <f t="shared" si="50"/>
        <v>-9000</v>
      </c>
      <c r="F1636" s="103">
        <v>2215000</v>
      </c>
      <c r="G1636" s="104">
        <f t="shared" si="51"/>
        <v>-12000</v>
      </c>
    </row>
    <row r="1637" spans="3:7" x14ac:dyDescent="0.4">
      <c r="C1637" s="90">
        <v>35889</v>
      </c>
      <c r="D1637" s="103">
        <v>312000</v>
      </c>
      <c r="E1637" s="104">
        <f t="shared" si="50"/>
        <v>0</v>
      </c>
      <c r="F1637" s="103">
        <v>2166000</v>
      </c>
      <c r="G1637" s="104">
        <f t="shared" si="51"/>
        <v>-49000</v>
      </c>
    </row>
    <row r="1638" spans="3:7" x14ac:dyDescent="0.4">
      <c r="C1638" s="90">
        <v>35896</v>
      </c>
      <c r="D1638" s="103">
        <v>304000</v>
      </c>
      <c r="E1638" s="104">
        <f t="shared" si="50"/>
        <v>-8000</v>
      </c>
      <c r="F1638" s="103">
        <v>2202000</v>
      </c>
      <c r="G1638" s="104">
        <f t="shared" si="51"/>
        <v>36000</v>
      </c>
    </row>
    <row r="1639" spans="3:7" x14ac:dyDescent="0.4">
      <c r="C1639" s="90">
        <v>35903</v>
      </c>
      <c r="D1639" s="103">
        <v>317000</v>
      </c>
      <c r="E1639" s="104">
        <f t="shared" si="50"/>
        <v>13000</v>
      </c>
      <c r="F1639" s="103">
        <v>2210000</v>
      </c>
      <c r="G1639" s="104">
        <f t="shared" si="51"/>
        <v>8000</v>
      </c>
    </row>
    <row r="1640" spans="3:7" x14ac:dyDescent="0.4">
      <c r="C1640" s="90">
        <v>35910</v>
      </c>
      <c r="D1640" s="103">
        <v>311000</v>
      </c>
      <c r="E1640" s="104">
        <f t="shared" si="50"/>
        <v>-6000</v>
      </c>
      <c r="F1640" s="103">
        <v>2152000</v>
      </c>
      <c r="G1640" s="104">
        <f t="shared" si="51"/>
        <v>-58000</v>
      </c>
    </row>
    <row r="1641" spans="3:7" x14ac:dyDescent="0.4">
      <c r="C1641" s="90">
        <v>35917</v>
      </c>
      <c r="D1641" s="103">
        <v>304000</v>
      </c>
      <c r="E1641" s="104">
        <f t="shared" si="50"/>
        <v>-7000</v>
      </c>
      <c r="F1641" s="103">
        <v>2135000</v>
      </c>
      <c r="G1641" s="104">
        <f t="shared" si="51"/>
        <v>-17000</v>
      </c>
    </row>
    <row r="1642" spans="3:7" x14ac:dyDescent="0.4">
      <c r="C1642" s="90">
        <v>35924</v>
      </c>
      <c r="D1642" s="103">
        <v>306000</v>
      </c>
      <c r="E1642" s="104">
        <f t="shared" si="50"/>
        <v>2000</v>
      </c>
      <c r="F1642" s="103">
        <v>2140000</v>
      </c>
      <c r="G1642" s="104">
        <f t="shared" si="51"/>
        <v>5000</v>
      </c>
    </row>
    <row r="1643" spans="3:7" x14ac:dyDescent="0.4">
      <c r="C1643" s="90">
        <v>35931</v>
      </c>
      <c r="D1643" s="103">
        <v>315000</v>
      </c>
      <c r="E1643" s="104">
        <f t="shared" si="50"/>
        <v>9000</v>
      </c>
      <c r="F1643" s="103">
        <v>2118000</v>
      </c>
      <c r="G1643" s="104">
        <f t="shared" si="51"/>
        <v>-22000</v>
      </c>
    </row>
    <row r="1644" spans="3:7" x14ac:dyDescent="0.4">
      <c r="C1644" s="90">
        <v>35938</v>
      </c>
      <c r="D1644" s="103">
        <v>309000</v>
      </c>
      <c r="E1644" s="104">
        <f t="shared" si="50"/>
        <v>-6000</v>
      </c>
      <c r="F1644" s="103">
        <v>2134000</v>
      </c>
      <c r="G1644" s="104">
        <f t="shared" si="51"/>
        <v>16000</v>
      </c>
    </row>
    <row r="1645" spans="3:7" x14ac:dyDescent="0.4">
      <c r="C1645" s="90">
        <v>35945</v>
      </c>
      <c r="D1645" s="103">
        <v>322000</v>
      </c>
      <c r="E1645" s="104">
        <f t="shared" si="50"/>
        <v>13000</v>
      </c>
      <c r="F1645" s="103">
        <v>2146000</v>
      </c>
      <c r="G1645" s="104">
        <f t="shared" si="51"/>
        <v>12000</v>
      </c>
    </row>
    <row r="1646" spans="3:7" x14ac:dyDescent="0.4">
      <c r="C1646" s="90">
        <v>35952</v>
      </c>
      <c r="D1646" s="103">
        <v>306000</v>
      </c>
      <c r="E1646" s="104">
        <f t="shared" si="50"/>
        <v>-16000</v>
      </c>
      <c r="F1646" s="103">
        <v>2122000</v>
      </c>
      <c r="G1646" s="104">
        <f t="shared" si="51"/>
        <v>-24000</v>
      </c>
    </row>
    <row r="1647" spans="3:7" x14ac:dyDescent="0.4">
      <c r="C1647" s="90">
        <v>35959</v>
      </c>
      <c r="D1647" s="103">
        <v>321000</v>
      </c>
      <c r="E1647" s="104">
        <f t="shared" si="50"/>
        <v>15000</v>
      </c>
      <c r="F1647" s="103">
        <v>2159000</v>
      </c>
      <c r="G1647" s="104">
        <f t="shared" si="51"/>
        <v>37000</v>
      </c>
    </row>
    <row r="1648" spans="3:7" x14ac:dyDescent="0.4">
      <c r="C1648" s="90">
        <v>35966</v>
      </c>
      <c r="D1648" s="103">
        <v>349000</v>
      </c>
      <c r="E1648" s="104">
        <f t="shared" si="50"/>
        <v>28000</v>
      </c>
      <c r="F1648" s="103">
        <v>2188000</v>
      </c>
      <c r="G1648" s="104">
        <f t="shared" si="51"/>
        <v>29000</v>
      </c>
    </row>
    <row r="1649" spans="3:7" x14ac:dyDescent="0.4">
      <c r="C1649" s="90">
        <v>35973</v>
      </c>
      <c r="D1649" s="103">
        <v>376000</v>
      </c>
      <c r="E1649" s="104">
        <f t="shared" si="50"/>
        <v>27000</v>
      </c>
      <c r="F1649" s="103">
        <v>2388000</v>
      </c>
      <c r="G1649" s="104">
        <f t="shared" si="51"/>
        <v>200000</v>
      </c>
    </row>
    <row r="1650" spans="3:7" x14ac:dyDescent="0.4">
      <c r="C1650" s="90">
        <v>35980</v>
      </c>
      <c r="D1650" s="103">
        <v>362000</v>
      </c>
      <c r="E1650" s="104">
        <f t="shared" si="50"/>
        <v>-14000</v>
      </c>
      <c r="F1650" s="103">
        <v>2290000</v>
      </c>
      <c r="G1650" s="104">
        <f t="shared" si="51"/>
        <v>-98000</v>
      </c>
    </row>
    <row r="1651" spans="3:7" x14ac:dyDescent="0.4">
      <c r="C1651" s="90">
        <v>35987</v>
      </c>
      <c r="D1651" s="103">
        <v>320000</v>
      </c>
      <c r="E1651" s="104">
        <f t="shared" si="50"/>
        <v>-42000</v>
      </c>
      <c r="F1651" s="103">
        <v>2323000</v>
      </c>
      <c r="G1651" s="104">
        <f t="shared" si="51"/>
        <v>33000</v>
      </c>
    </row>
    <row r="1652" spans="3:7" x14ac:dyDescent="0.4">
      <c r="C1652" s="90">
        <v>35994</v>
      </c>
      <c r="D1652" s="103">
        <v>315000</v>
      </c>
      <c r="E1652" s="104">
        <f t="shared" si="50"/>
        <v>-5000</v>
      </c>
      <c r="F1652" s="103">
        <v>2339000</v>
      </c>
      <c r="G1652" s="104">
        <f t="shared" si="51"/>
        <v>16000</v>
      </c>
    </row>
    <row r="1653" spans="3:7" x14ac:dyDescent="0.4">
      <c r="C1653" s="90">
        <v>36001</v>
      </c>
      <c r="D1653" s="103">
        <v>335000</v>
      </c>
      <c r="E1653" s="104">
        <f t="shared" si="50"/>
        <v>20000</v>
      </c>
      <c r="F1653" s="103">
        <v>2383000</v>
      </c>
      <c r="G1653" s="104">
        <f t="shared" si="51"/>
        <v>44000</v>
      </c>
    </row>
    <row r="1654" spans="3:7" x14ac:dyDescent="0.4">
      <c r="C1654" s="90">
        <v>36008</v>
      </c>
      <c r="D1654" s="103">
        <v>327000</v>
      </c>
      <c r="E1654" s="104">
        <f t="shared" si="50"/>
        <v>-8000</v>
      </c>
      <c r="F1654" s="103">
        <v>2336000</v>
      </c>
      <c r="G1654" s="104">
        <f t="shared" si="51"/>
        <v>-47000</v>
      </c>
    </row>
    <row r="1655" spans="3:7" x14ac:dyDescent="0.4">
      <c r="C1655" s="90">
        <v>36015</v>
      </c>
      <c r="D1655" s="103">
        <v>316000</v>
      </c>
      <c r="E1655" s="104">
        <f t="shared" si="50"/>
        <v>-11000</v>
      </c>
      <c r="F1655" s="103">
        <v>2258000</v>
      </c>
      <c r="G1655" s="104">
        <f t="shared" si="51"/>
        <v>-78000</v>
      </c>
    </row>
    <row r="1656" spans="3:7" x14ac:dyDescent="0.4">
      <c r="C1656" s="90">
        <v>36022</v>
      </c>
      <c r="D1656" s="103">
        <v>308000</v>
      </c>
      <c r="E1656" s="104">
        <f t="shared" si="50"/>
        <v>-8000</v>
      </c>
      <c r="F1656" s="103">
        <v>2210000</v>
      </c>
      <c r="G1656" s="104">
        <f t="shared" si="51"/>
        <v>-48000</v>
      </c>
    </row>
    <row r="1657" spans="3:7" x14ac:dyDescent="0.4">
      <c r="C1657" s="90">
        <v>36029</v>
      </c>
      <c r="D1657" s="103">
        <v>302000</v>
      </c>
      <c r="E1657" s="104">
        <f t="shared" si="50"/>
        <v>-6000</v>
      </c>
      <c r="F1657" s="103">
        <v>2202000</v>
      </c>
      <c r="G1657" s="104">
        <f t="shared" si="51"/>
        <v>-8000</v>
      </c>
    </row>
    <row r="1658" spans="3:7" x14ac:dyDescent="0.4">
      <c r="C1658" s="90">
        <v>36036</v>
      </c>
      <c r="D1658" s="103">
        <v>310000</v>
      </c>
      <c r="E1658" s="104">
        <f t="shared" si="50"/>
        <v>8000</v>
      </c>
      <c r="F1658" s="103">
        <v>2182000</v>
      </c>
      <c r="G1658" s="104">
        <f t="shared" si="51"/>
        <v>-20000</v>
      </c>
    </row>
    <row r="1659" spans="3:7" x14ac:dyDescent="0.4">
      <c r="C1659" s="90">
        <v>36043</v>
      </c>
      <c r="D1659" s="103">
        <v>313000</v>
      </c>
      <c r="E1659" s="104">
        <f t="shared" si="50"/>
        <v>3000</v>
      </c>
      <c r="F1659" s="103">
        <v>2160000</v>
      </c>
      <c r="G1659" s="104">
        <f t="shared" si="51"/>
        <v>-22000</v>
      </c>
    </row>
    <row r="1660" spans="3:7" x14ac:dyDescent="0.4">
      <c r="C1660" s="90">
        <v>36050</v>
      </c>
      <c r="D1660" s="103">
        <v>304000</v>
      </c>
      <c r="E1660" s="104">
        <f t="shared" si="50"/>
        <v>-9000</v>
      </c>
      <c r="F1660" s="103">
        <v>2190000</v>
      </c>
      <c r="G1660" s="104">
        <f t="shared" si="51"/>
        <v>30000</v>
      </c>
    </row>
    <row r="1661" spans="3:7" x14ac:dyDescent="0.4">
      <c r="C1661" s="90">
        <v>36057</v>
      </c>
      <c r="D1661" s="103">
        <v>305000</v>
      </c>
      <c r="E1661" s="104">
        <f t="shared" si="50"/>
        <v>1000</v>
      </c>
      <c r="F1661" s="103">
        <v>2114000</v>
      </c>
      <c r="G1661" s="104">
        <f t="shared" si="51"/>
        <v>-76000</v>
      </c>
    </row>
    <row r="1662" spans="3:7" x14ac:dyDescent="0.4">
      <c r="C1662" s="90">
        <v>36064</v>
      </c>
      <c r="D1662" s="103">
        <v>294000</v>
      </c>
      <c r="E1662" s="104">
        <f t="shared" si="50"/>
        <v>-11000</v>
      </c>
      <c r="F1662" s="103">
        <v>2148000</v>
      </c>
      <c r="G1662" s="104">
        <f t="shared" si="51"/>
        <v>34000</v>
      </c>
    </row>
    <row r="1663" spans="3:7" x14ac:dyDescent="0.4">
      <c r="C1663" s="90">
        <v>36071</v>
      </c>
      <c r="D1663" s="103">
        <v>302000</v>
      </c>
      <c r="E1663" s="104">
        <f t="shared" si="50"/>
        <v>8000</v>
      </c>
      <c r="F1663" s="103">
        <v>2156000</v>
      </c>
      <c r="G1663" s="104">
        <f t="shared" si="51"/>
        <v>8000</v>
      </c>
    </row>
    <row r="1664" spans="3:7" x14ac:dyDescent="0.4">
      <c r="C1664" s="90">
        <v>36078</v>
      </c>
      <c r="D1664" s="103">
        <v>316000</v>
      </c>
      <c r="E1664" s="104">
        <f t="shared" si="50"/>
        <v>14000</v>
      </c>
      <c r="F1664" s="103">
        <v>2167000</v>
      </c>
      <c r="G1664" s="104">
        <f t="shared" si="51"/>
        <v>11000</v>
      </c>
    </row>
    <row r="1665" spans="3:7" x14ac:dyDescent="0.4">
      <c r="C1665" s="90">
        <v>36085</v>
      </c>
      <c r="D1665" s="103">
        <v>318000</v>
      </c>
      <c r="E1665" s="104">
        <f t="shared" si="50"/>
        <v>2000</v>
      </c>
      <c r="F1665" s="103">
        <v>2168000</v>
      </c>
      <c r="G1665" s="104">
        <f t="shared" si="51"/>
        <v>1000</v>
      </c>
    </row>
    <row r="1666" spans="3:7" x14ac:dyDescent="0.4">
      <c r="C1666" s="90">
        <v>36092</v>
      </c>
      <c r="D1666" s="103">
        <v>309000</v>
      </c>
      <c r="E1666" s="104">
        <f t="shared" si="50"/>
        <v>-9000</v>
      </c>
      <c r="F1666" s="103">
        <v>2169000</v>
      </c>
      <c r="G1666" s="104">
        <f t="shared" si="51"/>
        <v>1000</v>
      </c>
    </row>
    <row r="1667" spans="3:7" x14ac:dyDescent="0.4">
      <c r="C1667" s="90">
        <v>36099</v>
      </c>
      <c r="D1667" s="103">
        <v>308000</v>
      </c>
      <c r="E1667" s="104">
        <f t="shared" si="50"/>
        <v>-1000</v>
      </c>
      <c r="F1667" s="103">
        <v>2162000</v>
      </c>
      <c r="G1667" s="104">
        <f t="shared" si="51"/>
        <v>-7000</v>
      </c>
    </row>
    <row r="1668" spans="3:7" x14ac:dyDescent="0.4">
      <c r="C1668" s="90">
        <v>36106</v>
      </c>
      <c r="D1668" s="103">
        <v>316000</v>
      </c>
      <c r="E1668" s="104">
        <f t="shared" si="50"/>
        <v>8000</v>
      </c>
      <c r="F1668" s="103">
        <v>2195000</v>
      </c>
      <c r="G1668" s="104">
        <f t="shared" si="51"/>
        <v>33000</v>
      </c>
    </row>
    <row r="1669" spans="3:7" x14ac:dyDescent="0.4">
      <c r="C1669" s="90">
        <v>36113</v>
      </c>
      <c r="D1669" s="103">
        <v>334000</v>
      </c>
      <c r="E1669" s="104">
        <f t="shared" si="50"/>
        <v>18000</v>
      </c>
      <c r="F1669" s="103">
        <v>2177000</v>
      </c>
      <c r="G1669" s="104">
        <f t="shared" si="51"/>
        <v>-18000</v>
      </c>
    </row>
    <row r="1670" spans="3:7" x14ac:dyDescent="0.4">
      <c r="C1670" s="90">
        <v>36120</v>
      </c>
      <c r="D1670" s="103">
        <v>304000</v>
      </c>
      <c r="E1670" s="104">
        <f t="shared" si="50"/>
        <v>-30000</v>
      </c>
      <c r="F1670" s="103">
        <v>2207000</v>
      </c>
      <c r="G1670" s="104">
        <f t="shared" si="51"/>
        <v>30000</v>
      </c>
    </row>
    <row r="1671" spans="3:7" x14ac:dyDescent="0.4">
      <c r="C1671" s="90">
        <v>36127</v>
      </c>
      <c r="D1671" s="103">
        <v>310000</v>
      </c>
      <c r="E1671" s="104">
        <f t="shared" si="50"/>
        <v>6000</v>
      </c>
      <c r="F1671" s="103">
        <v>2236000</v>
      </c>
      <c r="G1671" s="104">
        <f t="shared" si="51"/>
        <v>29000</v>
      </c>
    </row>
    <row r="1672" spans="3:7" x14ac:dyDescent="0.4">
      <c r="C1672" s="90">
        <v>36134</v>
      </c>
      <c r="D1672" s="103">
        <v>326000</v>
      </c>
      <c r="E1672" s="104">
        <f t="shared" si="50"/>
        <v>16000</v>
      </c>
      <c r="F1672" s="103">
        <v>2239000</v>
      </c>
      <c r="G1672" s="104">
        <f t="shared" si="51"/>
        <v>3000</v>
      </c>
    </row>
    <row r="1673" spans="3:7" x14ac:dyDescent="0.4">
      <c r="C1673" s="90">
        <v>36141</v>
      </c>
      <c r="D1673" s="103">
        <v>305000</v>
      </c>
      <c r="E1673" s="104">
        <f t="shared" si="50"/>
        <v>-21000</v>
      </c>
      <c r="F1673" s="103">
        <v>2205000</v>
      </c>
      <c r="G1673" s="104">
        <f t="shared" si="51"/>
        <v>-34000</v>
      </c>
    </row>
    <row r="1674" spans="3:7" x14ac:dyDescent="0.4">
      <c r="C1674" s="90">
        <v>36148</v>
      </c>
      <c r="D1674" s="103">
        <v>297000</v>
      </c>
      <c r="E1674" s="104">
        <f t="shared" ref="E1674:E1737" si="52">D1674-D1673</f>
        <v>-8000</v>
      </c>
      <c r="F1674" s="103">
        <v>2171000</v>
      </c>
      <c r="G1674" s="104">
        <f t="shared" ref="G1674:G1737" si="53">F1674-F1673</f>
        <v>-34000</v>
      </c>
    </row>
    <row r="1675" spans="3:7" x14ac:dyDescent="0.4">
      <c r="C1675" s="90">
        <v>36155</v>
      </c>
      <c r="D1675" s="103">
        <v>336000</v>
      </c>
      <c r="E1675" s="104">
        <f t="shared" si="52"/>
        <v>39000</v>
      </c>
      <c r="F1675" s="103">
        <v>2266000</v>
      </c>
      <c r="G1675" s="104">
        <f t="shared" si="53"/>
        <v>95000</v>
      </c>
    </row>
    <row r="1676" spans="3:7" x14ac:dyDescent="0.4">
      <c r="C1676" s="90">
        <v>36162</v>
      </c>
      <c r="D1676" s="103">
        <v>331000</v>
      </c>
      <c r="E1676" s="104">
        <f t="shared" si="52"/>
        <v>-5000</v>
      </c>
      <c r="F1676" s="103">
        <v>2303000</v>
      </c>
      <c r="G1676" s="104">
        <f t="shared" si="53"/>
        <v>37000</v>
      </c>
    </row>
    <row r="1677" spans="3:7" x14ac:dyDescent="0.4">
      <c r="C1677" s="90">
        <v>36169</v>
      </c>
      <c r="D1677" s="103">
        <v>345000</v>
      </c>
      <c r="E1677" s="104">
        <f t="shared" si="52"/>
        <v>14000</v>
      </c>
      <c r="F1677" s="103">
        <v>2289000</v>
      </c>
      <c r="G1677" s="104">
        <f t="shared" si="53"/>
        <v>-14000</v>
      </c>
    </row>
    <row r="1678" spans="3:7" x14ac:dyDescent="0.4">
      <c r="C1678" s="90">
        <v>36176</v>
      </c>
      <c r="D1678" s="103">
        <v>339000</v>
      </c>
      <c r="E1678" s="104">
        <f t="shared" si="52"/>
        <v>-6000</v>
      </c>
      <c r="F1678" s="103">
        <v>2316000</v>
      </c>
      <c r="G1678" s="104">
        <f t="shared" si="53"/>
        <v>27000</v>
      </c>
    </row>
    <row r="1679" spans="3:7" x14ac:dyDescent="0.4">
      <c r="C1679" s="90">
        <v>36183</v>
      </c>
      <c r="D1679" s="103">
        <v>311000</v>
      </c>
      <c r="E1679" s="104">
        <f t="shared" si="52"/>
        <v>-28000</v>
      </c>
      <c r="F1679" s="103">
        <v>2269000</v>
      </c>
      <c r="G1679" s="104">
        <f t="shared" si="53"/>
        <v>-47000</v>
      </c>
    </row>
    <row r="1680" spans="3:7" x14ac:dyDescent="0.4">
      <c r="C1680" s="90">
        <v>36190</v>
      </c>
      <c r="D1680" s="103">
        <v>305000</v>
      </c>
      <c r="E1680" s="104">
        <f t="shared" si="52"/>
        <v>-6000</v>
      </c>
      <c r="F1680" s="103">
        <v>2259000</v>
      </c>
      <c r="G1680" s="104">
        <f t="shared" si="53"/>
        <v>-10000</v>
      </c>
    </row>
    <row r="1681" spans="3:7" x14ac:dyDescent="0.4">
      <c r="C1681" s="90">
        <v>36197</v>
      </c>
      <c r="D1681" s="103">
        <v>291000</v>
      </c>
      <c r="E1681" s="104">
        <f t="shared" si="52"/>
        <v>-14000</v>
      </c>
      <c r="F1681" s="103">
        <v>2253000</v>
      </c>
      <c r="G1681" s="104">
        <f t="shared" si="53"/>
        <v>-6000</v>
      </c>
    </row>
    <row r="1682" spans="3:7" x14ac:dyDescent="0.4">
      <c r="C1682" s="90">
        <v>36204</v>
      </c>
      <c r="D1682" s="103">
        <v>312000</v>
      </c>
      <c r="E1682" s="104">
        <f t="shared" si="52"/>
        <v>21000</v>
      </c>
      <c r="F1682" s="103">
        <v>2253000</v>
      </c>
      <c r="G1682" s="104">
        <f t="shared" si="53"/>
        <v>0</v>
      </c>
    </row>
    <row r="1683" spans="3:7" x14ac:dyDescent="0.4">
      <c r="C1683" s="90">
        <v>36211</v>
      </c>
      <c r="D1683" s="103">
        <v>302000</v>
      </c>
      <c r="E1683" s="104">
        <f t="shared" si="52"/>
        <v>-10000</v>
      </c>
      <c r="F1683" s="103">
        <v>2237000</v>
      </c>
      <c r="G1683" s="104">
        <f t="shared" si="53"/>
        <v>-16000</v>
      </c>
    </row>
    <row r="1684" spans="3:7" x14ac:dyDescent="0.4">
      <c r="C1684" s="90">
        <v>36218</v>
      </c>
      <c r="D1684" s="103">
        <v>301000</v>
      </c>
      <c r="E1684" s="104">
        <f t="shared" si="52"/>
        <v>-1000</v>
      </c>
      <c r="F1684" s="103">
        <v>2219000</v>
      </c>
      <c r="G1684" s="104">
        <f t="shared" si="53"/>
        <v>-18000</v>
      </c>
    </row>
    <row r="1685" spans="3:7" x14ac:dyDescent="0.4">
      <c r="C1685" s="90">
        <v>36225</v>
      </c>
      <c r="D1685" s="103">
        <v>300000</v>
      </c>
      <c r="E1685" s="104">
        <f t="shared" si="52"/>
        <v>-1000</v>
      </c>
      <c r="F1685" s="103">
        <v>2238000</v>
      </c>
      <c r="G1685" s="104">
        <f t="shared" si="53"/>
        <v>19000</v>
      </c>
    </row>
    <row r="1686" spans="3:7" x14ac:dyDescent="0.4">
      <c r="C1686" s="90">
        <v>36232</v>
      </c>
      <c r="D1686" s="103">
        <v>308000</v>
      </c>
      <c r="E1686" s="104">
        <f t="shared" si="52"/>
        <v>8000</v>
      </c>
      <c r="F1686" s="103">
        <v>2232000</v>
      </c>
      <c r="G1686" s="104">
        <f t="shared" si="53"/>
        <v>-6000</v>
      </c>
    </row>
    <row r="1687" spans="3:7" x14ac:dyDescent="0.4">
      <c r="C1687" s="90">
        <v>36239</v>
      </c>
      <c r="D1687" s="103">
        <v>305000</v>
      </c>
      <c r="E1687" s="104">
        <f t="shared" si="52"/>
        <v>-3000</v>
      </c>
      <c r="F1687" s="103">
        <v>2247000</v>
      </c>
      <c r="G1687" s="104">
        <f t="shared" si="53"/>
        <v>15000</v>
      </c>
    </row>
    <row r="1688" spans="3:7" x14ac:dyDescent="0.4">
      <c r="C1688" s="90">
        <v>36246</v>
      </c>
      <c r="D1688" s="103">
        <v>298000</v>
      </c>
      <c r="E1688" s="104">
        <f t="shared" si="52"/>
        <v>-7000</v>
      </c>
      <c r="F1688" s="103">
        <v>2191000</v>
      </c>
      <c r="G1688" s="104">
        <f t="shared" si="53"/>
        <v>-56000</v>
      </c>
    </row>
    <row r="1689" spans="3:7" x14ac:dyDescent="0.4">
      <c r="C1689" s="90">
        <v>36253</v>
      </c>
      <c r="D1689" s="103">
        <v>310000</v>
      </c>
      <c r="E1689" s="104">
        <f t="shared" si="52"/>
        <v>12000</v>
      </c>
      <c r="F1689" s="103">
        <v>2280000</v>
      </c>
      <c r="G1689" s="104">
        <f t="shared" si="53"/>
        <v>89000</v>
      </c>
    </row>
    <row r="1690" spans="3:7" x14ac:dyDescent="0.4">
      <c r="C1690" s="90">
        <v>36260</v>
      </c>
      <c r="D1690" s="103">
        <v>319000</v>
      </c>
      <c r="E1690" s="104">
        <f t="shared" si="52"/>
        <v>9000</v>
      </c>
      <c r="F1690" s="103">
        <v>2247000</v>
      </c>
      <c r="G1690" s="104">
        <f t="shared" si="53"/>
        <v>-33000</v>
      </c>
    </row>
    <row r="1691" spans="3:7" x14ac:dyDescent="0.4">
      <c r="C1691" s="90">
        <v>36267</v>
      </c>
      <c r="D1691" s="103">
        <v>314000</v>
      </c>
      <c r="E1691" s="104">
        <f t="shared" si="52"/>
        <v>-5000</v>
      </c>
      <c r="F1691" s="103">
        <v>2230000</v>
      </c>
      <c r="G1691" s="104">
        <f t="shared" si="53"/>
        <v>-17000</v>
      </c>
    </row>
    <row r="1692" spans="3:7" x14ac:dyDescent="0.4">
      <c r="C1692" s="90">
        <v>36274</v>
      </c>
      <c r="D1692" s="103">
        <v>291000</v>
      </c>
      <c r="E1692" s="104">
        <f t="shared" si="52"/>
        <v>-23000</v>
      </c>
      <c r="F1692" s="103">
        <v>2193000</v>
      </c>
      <c r="G1692" s="104">
        <f t="shared" si="53"/>
        <v>-37000</v>
      </c>
    </row>
    <row r="1693" spans="3:7" x14ac:dyDescent="0.4">
      <c r="C1693" s="90">
        <v>36281</v>
      </c>
      <c r="D1693" s="103">
        <v>296000</v>
      </c>
      <c r="E1693" s="104">
        <f t="shared" si="52"/>
        <v>5000</v>
      </c>
      <c r="F1693" s="103">
        <v>2226000</v>
      </c>
      <c r="G1693" s="104">
        <f t="shared" si="53"/>
        <v>33000</v>
      </c>
    </row>
    <row r="1694" spans="3:7" x14ac:dyDescent="0.4">
      <c r="C1694" s="90">
        <v>36288</v>
      </c>
      <c r="D1694" s="103">
        <v>310000</v>
      </c>
      <c r="E1694" s="104">
        <f t="shared" si="52"/>
        <v>14000</v>
      </c>
      <c r="F1694" s="103">
        <v>2200000</v>
      </c>
      <c r="G1694" s="104">
        <f t="shared" si="53"/>
        <v>-26000</v>
      </c>
    </row>
    <row r="1695" spans="3:7" x14ac:dyDescent="0.4">
      <c r="C1695" s="90">
        <v>36295</v>
      </c>
      <c r="D1695" s="103">
        <v>301000</v>
      </c>
      <c r="E1695" s="104">
        <f t="shared" si="52"/>
        <v>-9000</v>
      </c>
      <c r="F1695" s="103">
        <v>2232000</v>
      </c>
      <c r="G1695" s="104">
        <f t="shared" si="53"/>
        <v>32000</v>
      </c>
    </row>
    <row r="1696" spans="3:7" x14ac:dyDescent="0.4">
      <c r="C1696" s="90">
        <v>36302</v>
      </c>
      <c r="D1696" s="103">
        <v>298000</v>
      </c>
      <c r="E1696" s="104">
        <f t="shared" si="52"/>
        <v>-3000</v>
      </c>
      <c r="F1696" s="103">
        <v>2223000</v>
      </c>
      <c r="G1696" s="104">
        <f t="shared" si="53"/>
        <v>-9000</v>
      </c>
    </row>
    <row r="1697" spans="3:7" x14ac:dyDescent="0.4">
      <c r="C1697" s="90">
        <v>36309</v>
      </c>
      <c r="D1697" s="103">
        <v>303000</v>
      </c>
      <c r="E1697" s="104">
        <f t="shared" si="52"/>
        <v>5000</v>
      </c>
      <c r="F1697" s="103">
        <v>2191000</v>
      </c>
      <c r="G1697" s="104">
        <f t="shared" si="53"/>
        <v>-32000</v>
      </c>
    </row>
    <row r="1698" spans="3:7" x14ac:dyDescent="0.4">
      <c r="C1698" s="90">
        <v>36316</v>
      </c>
      <c r="D1698" s="103">
        <v>303000</v>
      </c>
      <c r="E1698" s="104">
        <f t="shared" si="52"/>
        <v>0</v>
      </c>
      <c r="F1698" s="103">
        <v>2194000</v>
      </c>
      <c r="G1698" s="104">
        <f t="shared" si="53"/>
        <v>3000</v>
      </c>
    </row>
    <row r="1699" spans="3:7" x14ac:dyDescent="0.4">
      <c r="C1699" s="90">
        <v>36323</v>
      </c>
      <c r="D1699" s="103">
        <v>290000</v>
      </c>
      <c r="E1699" s="104">
        <f t="shared" si="52"/>
        <v>-13000</v>
      </c>
      <c r="F1699" s="103">
        <v>2215000</v>
      </c>
      <c r="G1699" s="104">
        <f t="shared" si="53"/>
        <v>21000</v>
      </c>
    </row>
    <row r="1700" spans="3:7" x14ac:dyDescent="0.4">
      <c r="C1700" s="90">
        <v>36330</v>
      </c>
      <c r="D1700" s="103">
        <v>292000</v>
      </c>
      <c r="E1700" s="104">
        <f t="shared" si="52"/>
        <v>2000</v>
      </c>
      <c r="F1700" s="103">
        <v>2183000</v>
      </c>
      <c r="G1700" s="104">
        <f t="shared" si="53"/>
        <v>-32000</v>
      </c>
    </row>
    <row r="1701" spans="3:7" x14ac:dyDescent="0.4">
      <c r="C1701" s="90">
        <v>36337</v>
      </c>
      <c r="D1701" s="103">
        <v>291000</v>
      </c>
      <c r="E1701" s="104">
        <f t="shared" si="52"/>
        <v>-1000</v>
      </c>
      <c r="F1701" s="103">
        <v>2177000</v>
      </c>
      <c r="G1701" s="104">
        <f t="shared" si="53"/>
        <v>-6000</v>
      </c>
    </row>
    <row r="1702" spans="3:7" x14ac:dyDescent="0.4">
      <c r="C1702" s="90">
        <v>36344</v>
      </c>
      <c r="D1702" s="103">
        <v>287000</v>
      </c>
      <c r="E1702" s="104">
        <f t="shared" si="52"/>
        <v>-4000</v>
      </c>
      <c r="F1702" s="103">
        <v>2202000</v>
      </c>
      <c r="G1702" s="104">
        <f t="shared" si="53"/>
        <v>25000</v>
      </c>
    </row>
    <row r="1703" spans="3:7" x14ac:dyDescent="0.4">
      <c r="C1703" s="90">
        <v>36351</v>
      </c>
      <c r="D1703" s="103">
        <v>288000</v>
      </c>
      <c r="E1703" s="104">
        <f t="shared" si="52"/>
        <v>1000</v>
      </c>
      <c r="F1703" s="103">
        <v>2171000</v>
      </c>
      <c r="G1703" s="104">
        <f t="shared" si="53"/>
        <v>-31000</v>
      </c>
    </row>
    <row r="1704" spans="3:7" x14ac:dyDescent="0.4">
      <c r="C1704" s="90">
        <v>36358</v>
      </c>
      <c r="D1704" s="103">
        <v>309000</v>
      </c>
      <c r="E1704" s="104">
        <f t="shared" si="52"/>
        <v>21000</v>
      </c>
      <c r="F1704" s="103">
        <v>2226000</v>
      </c>
      <c r="G1704" s="104">
        <f t="shared" si="53"/>
        <v>55000</v>
      </c>
    </row>
    <row r="1705" spans="3:7" x14ac:dyDescent="0.4">
      <c r="C1705" s="90">
        <v>36365</v>
      </c>
      <c r="D1705" s="103">
        <v>306000</v>
      </c>
      <c r="E1705" s="104">
        <f t="shared" si="52"/>
        <v>-3000</v>
      </c>
      <c r="F1705" s="103">
        <v>2203000</v>
      </c>
      <c r="G1705" s="104">
        <f t="shared" si="53"/>
        <v>-23000</v>
      </c>
    </row>
    <row r="1706" spans="3:7" x14ac:dyDescent="0.4">
      <c r="C1706" s="90">
        <v>36372</v>
      </c>
      <c r="D1706" s="103">
        <v>300000</v>
      </c>
      <c r="E1706" s="104">
        <f t="shared" si="52"/>
        <v>-6000</v>
      </c>
      <c r="F1706" s="103">
        <v>2164000</v>
      </c>
      <c r="G1706" s="104">
        <f t="shared" si="53"/>
        <v>-39000</v>
      </c>
    </row>
    <row r="1707" spans="3:7" x14ac:dyDescent="0.4">
      <c r="C1707" s="90">
        <v>36379</v>
      </c>
      <c r="D1707" s="103">
        <v>295000</v>
      </c>
      <c r="E1707" s="104">
        <f t="shared" si="52"/>
        <v>-5000</v>
      </c>
      <c r="F1707" s="103">
        <v>2192000</v>
      </c>
      <c r="G1707" s="104">
        <f t="shared" si="53"/>
        <v>28000</v>
      </c>
    </row>
    <row r="1708" spans="3:7" x14ac:dyDescent="0.4">
      <c r="C1708" s="90">
        <v>36386</v>
      </c>
      <c r="D1708" s="103">
        <v>292000</v>
      </c>
      <c r="E1708" s="104">
        <f t="shared" si="52"/>
        <v>-3000</v>
      </c>
      <c r="F1708" s="103">
        <v>2176000</v>
      </c>
      <c r="G1708" s="104">
        <f t="shared" si="53"/>
        <v>-16000</v>
      </c>
    </row>
    <row r="1709" spans="3:7" x14ac:dyDescent="0.4">
      <c r="C1709" s="90">
        <v>36393</v>
      </c>
      <c r="D1709" s="103">
        <v>286000</v>
      </c>
      <c r="E1709" s="104">
        <f t="shared" si="52"/>
        <v>-6000</v>
      </c>
      <c r="F1709" s="103">
        <v>2185000</v>
      </c>
      <c r="G1709" s="104">
        <f t="shared" si="53"/>
        <v>9000</v>
      </c>
    </row>
    <row r="1710" spans="3:7" x14ac:dyDescent="0.4">
      <c r="C1710" s="90">
        <v>36400</v>
      </c>
      <c r="D1710" s="103">
        <v>290000</v>
      </c>
      <c r="E1710" s="104">
        <f t="shared" si="52"/>
        <v>4000</v>
      </c>
      <c r="F1710" s="103">
        <v>2168000</v>
      </c>
      <c r="G1710" s="104">
        <f t="shared" si="53"/>
        <v>-17000</v>
      </c>
    </row>
    <row r="1711" spans="3:7" x14ac:dyDescent="0.4">
      <c r="C1711" s="90">
        <v>36407</v>
      </c>
      <c r="D1711" s="103">
        <v>290000</v>
      </c>
      <c r="E1711" s="104">
        <f t="shared" si="52"/>
        <v>0</v>
      </c>
      <c r="F1711" s="103">
        <v>2157000</v>
      </c>
      <c r="G1711" s="104">
        <f t="shared" si="53"/>
        <v>-11000</v>
      </c>
    </row>
    <row r="1712" spans="3:7" x14ac:dyDescent="0.4">
      <c r="C1712" s="90">
        <v>36414</v>
      </c>
      <c r="D1712" s="103">
        <v>281000</v>
      </c>
      <c r="E1712" s="104">
        <f t="shared" si="52"/>
        <v>-9000</v>
      </c>
      <c r="F1712" s="103">
        <v>2163000</v>
      </c>
      <c r="G1712" s="104">
        <f t="shared" si="53"/>
        <v>6000</v>
      </c>
    </row>
    <row r="1713" spans="3:7" x14ac:dyDescent="0.4">
      <c r="C1713" s="90">
        <v>36421</v>
      </c>
      <c r="D1713" s="103">
        <v>281000</v>
      </c>
      <c r="E1713" s="104">
        <f t="shared" si="52"/>
        <v>0</v>
      </c>
      <c r="F1713" s="103">
        <v>2170000</v>
      </c>
      <c r="G1713" s="104">
        <f t="shared" si="53"/>
        <v>7000</v>
      </c>
    </row>
    <row r="1714" spans="3:7" x14ac:dyDescent="0.4">
      <c r="C1714" s="90">
        <v>36428</v>
      </c>
      <c r="D1714" s="103">
        <v>306000</v>
      </c>
      <c r="E1714" s="104">
        <f t="shared" si="52"/>
        <v>25000</v>
      </c>
      <c r="F1714" s="103">
        <v>2158000</v>
      </c>
      <c r="G1714" s="104">
        <f t="shared" si="53"/>
        <v>-12000</v>
      </c>
    </row>
    <row r="1715" spans="3:7" x14ac:dyDescent="0.4">
      <c r="C1715" s="90">
        <v>36435</v>
      </c>
      <c r="D1715" s="103">
        <v>309000</v>
      </c>
      <c r="E1715" s="104">
        <f t="shared" si="52"/>
        <v>3000</v>
      </c>
      <c r="F1715" s="103">
        <v>2139000</v>
      </c>
      <c r="G1715" s="104">
        <f t="shared" si="53"/>
        <v>-19000</v>
      </c>
    </row>
    <row r="1716" spans="3:7" x14ac:dyDescent="0.4">
      <c r="C1716" s="90">
        <v>36442</v>
      </c>
      <c r="D1716" s="103">
        <v>291000</v>
      </c>
      <c r="E1716" s="104">
        <f t="shared" si="52"/>
        <v>-18000</v>
      </c>
      <c r="F1716" s="103">
        <v>2105000</v>
      </c>
      <c r="G1716" s="104">
        <f t="shared" si="53"/>
        <v>-34000</v>
      </c>
    </row>
    <row r="1717" spans="3:7" x14ac:dyDescent="0.4">
      <c r="C1717" s="90">
        <v>36449</v>
      </c>
      <c r="D1717" s="103">
        <v>287000</v>
      </c>
      <c r="E1717" s="104">
        <f t="shared" si="52"/>
        <v>-4000</v>
      </c>
      <c r="F1717" s="103">
        <v>2102000</v>
      </c>
      <c r="G1717" s="104">
        <f t="shared" si="53"/>
        <v>-3000</v>
      </c>
    </row>
    <row r="1718" spans="3:7" x14ac:dyDescent="0.4">
      <c r="C1718" s="90">
        <v>36456</v>
      </c>
      <c r="D1718" s="103">
        <v>280000</v>
      </c>
      <c r="E1718" s="104">
        <f t="shared" si="52"/>
        <v>-7000</v>
      </c>
      <c r="F1718" s="103">
        <v>2086000</v>
      </c>
      <c r="G1718" s="104">
        <f t="shared" si="53"/>
        <v>-16000</v>
      </c>
    </row>
    <row r="1719" spans="3:7" x14ac:dyDescent="0.4">
      <c r="C1719" s="90">
        <v>36463</v>
      </c>
      <c r="D1719" s="103">
        <v>285000</v>
      </c>
      <c r="E1719" s="104">
        <f t="shared" si="52"/>
        <v>5000</v>
      </c>
      <c r="F1719" s="103">
        <v>2082000</v>
      </c>
      <c r="G1719" s="104">
        <f t="shared" si="53"/>
        <v>-4000</v>
      </c>
    </row>
    <row r="1720" spans="3:7" x14ac:dyDescent="0.4">
      <c r="C1720" s="90">
        <v>36470</v>
      </c>
      <c r="D1720" s="103">
        <v>282000</v>
      </c>
      <c r="E1720" s="104">
        <f t="shared" si="52"/>
        <v>-3000</v>
      </c>
      <c r="F1720" s="103">
        <v>2099000</v>
      </c>
      <c r="G1720" s="104">
        <f t="shared" si="53"/>
        <v>17000</v>
      </c>
    </row>
    <row r="1721" spans="3:7" x14ac:dyDescent="0.4">
      <c r="C1721" s="90">
        <v>36477</v>
      </c>
      <c r="D1721" s="103">
        <v>281000</v>
      </c>
      <c r="E1721" s="104">
        <f t="shared" si="52"/>
        <v>-1000</v>
      </c>
      <c r="F1721" s="103">
        <v>2035000</v>
      </c>
      <c r="G1721" s="104">
        <f t="shared" si="53"/>
        <v>-64000</v>
      </c>
    </row>
    <row r="1722" spans="3:7" x14ac:dyDescent="0.4">
      <c r="C1722" s="90">
        <v>36484</v>
      </c>
      <c r="D1722" s="103">
        <v>276000</v>
      </c>
      <c r="E1722" s="104">
        <f t="shared" si="52"/>
        <v>-5000</v>
      </c>
      <c r="F1722" s="103">
        <v>2111000</v>
      </c>
      <c r="G1722" s="104">
        <f t="shared" si="53"/>
        <v>76000</v>
      </c>
    </row>
    <row r="1723" spans="3:7" x14ac:dyDescent="0.4">
      <c r="C1723" s="90">
        <v>36491</v>
      </c>
      <c r="D1723" s="103">
        <v>288000</v>
      </c>
      <c r="E1723" s="104">
        <f t="shared" si="52"/>
        <v>12000</v>
      </c>
      <c r="F1723" s="103">
        <v>2098000</v>
      </c>
      <c r="G1723" s="104">
        <f t="shared" si="53"/>
        <v>-13000</v>
      </c>
    </row>
    <row r="1724" spans="3:7" x14ac:dyDescent="0.4">
      <c r="C1724" s="90">
        <v>36498</v>
      </c>
      <c r="D1724" s="103">
        <v>287000</v>
      </c>
      <c r="E1724" s="104">
        <f t="shared" si="52"/>
        <v>-1000</v>
      </c>
      <c r="F1724" s="103">
        <v>2094000</v>
      </c>
      <c r="G1724" s="104">
        <f t="shared" si="53"/>
        <v>-4000</v>
      </c>
    </row>
    <row r="1725" spans="3:7" x14ac:dyDescent="0.4">
      <c r="C1725" s="90">
        <v>36505</v>
      </c>
      <c r="D1725" s="103">
        <v>272000</v>
      </c>
      <c r="E1725" s="104">
        <f t="shared" si="52"/>
        <v>-15000</v>
      </c>
      <c r="F1725" s="103">
        <v>2070000</v>
      </c>
      <c r="G1725" s="104">
        <f t="shared" si="53"/>
        <v>-24000</v>
      </c>
    </row>
    <row r="1726" spans="3:7" x14ac:dyDescent="0.4">
      <c r="C1726" s="90">
        <v>36512</v>
      </c>
      <c r="D1726" s="103">
        <v>287000</v>
      </c>
      <c r="E1726" s="104">
        <f t="shared" si="52"/>
        <v>15000</v>
      </c>
      <c r="F1726" s="103">
        <v>2123000</v>
      </c>
      <c r="G1726" s="104">
        <f t="shared" si="53"/>
        <v>53000</v>
      </c>
    </row>
    <row r="1727" spans="3:7" x14ac:dyDescent="0.4">
      <c r="C1727" s="90">
        <v>36519</v>
      </c>
      <c r="D1727" s="103">
        <v>268000</v>
      </c>
      <c r="E1727" s="104">
        <f t="shared" si="52"/>
        <v>-19000</v>
      </c>
      <c r="F1727" s="103">
        <v>2102000</v>
      </c>
      <c r="G1727" s="104">
        <f t="shared" si="53"/>
        <v>-21000</v>
      </c>
    </row>
    <row r="1728" spans="3:7" x14ac:dyDescent="0.4">
      <c r="C1728" s="90">
        <v>36526</v>
      </c>
      <c r="D1728" s="103">
        <v>286000</v>
      </c>
      <c r="E1728" s="104">
        <f t="shared" si="52"/>
        <v>18000</v>
      </c>
      <c r="F1728" s="103">
        <v>2102000</v>
      </c>
      <c r="G1728" s="104">
        <f t="shared" si="53"/>
        <v>0</v>
      </c>
    </row>
    <row r="1729" spans="3:7" x14ac:dyDescent="0.4">
      <c r="C1729" s="90">
        <v>36533</v>
      </c>
      <c r="D1729" s="103">
        <v>298000</v>
      </c>
      <c r="E1729" s="104">
        <f t="shared" si="52"/>
        <v>12000</v>
      </c>
      <c r="F1729" s="103">
        <v>2107000</v>
      </c>
      <c r="G1729" s="104">
        <f t="shared" si="53"/>
        <v>5000</v>
      </c>
    </row>
    <row r="1730" spans="3:7" x14ac:dyDescent="0.4">
      <c r="C1730" s="90">
        <v>36540</v>
      </c>
      <c r="D1730" s="103">
        <v>289000</v>
      </c>
      <c r="E1730" s="104">
        <f t="shared" si="52"/>
        <v>-9000</v>
      </c>
      <c r="F1730" s="103">
        <v>2115000</v>
      </c>
      <c r="G1730" s="104">
        <f t="shared" si="53"/>
        <v>8000</v>
      </c>
    </row>
    <row r="1731" spans="3:7" x14ac:dyDescent="0.4">
      <c r="C1731" s="90">
        <v>36547</v>
      </c>
      <c r="D1731" s="103">
        <v>284000</v>
      </c>
      <c r="E1731" s="104">
        <f t="shared" si="52"/>
        <v>-5000</v>
      </c>
      <c r="F1731" s="103">
        <v>2061000</v>
      </c>
      <c r="G1731" s="104">
        <f t="shared" si="53"/>
        <v>-54000</v>
      </c>
    </row>
    <row r="1732" spans="3:7" x14ac:dyDescent="0.4">
      <c r="C1732" s="90">
        <v>36554</v>
      </c>
      <c r="D1732" s="103">
        <v>285000</v>
      </c>
      <c r="E1732" s="104">
        <f t="shared" si="52"/>
        <v>1000</v>
      </c>
      <c r="F1732" s="103">
        <v>2164000</v>
      </c>
      <c r="G1732" s="104">
        <f t="shared" si="53"/>
        <v>103000</v>
      </c>
    </row>
    <row r="1733" spans="3:7" x14ac:dyDescent="0.4">
      <c r="C1733" s="90">
        <v>36561</v>
      </c>
      <c r="D1733" s="103">
        <v>312000</v>
      </c>
      <c r="E1733" s="104">
        <f t="shared" si="52"/>
        <v>27000</v>
      </c>
      <c r="F1733" s="103">
        <v>2160000</v>
      </c>
      <c r="G1733" s="104">
        <f t="shared" si="53"/>
        <v>-4000</v>
      </c>
    </row>
    <row r="1734" spans="3:7" x14ac:dyDescent="0.4">
      <c r="C1734" s="90">
        <v>36568</v>
      </c>
      <c r="D1734" s="103">
        <v>300000</v>
      </c>
      <c r="E1734" s="104">
        <f t="shared" si="52"/>
        <v>-12000</v>
      </c>
      <c r="F1734" s="103">
        <v>2141000</v>
      </c>
      <c r="G1734" s="104">
        <f t="shared" si="53"/>
        <v>-19000</v>
      </c>
    </row>
    <row r="1735" spans="3:7" x14ac:dyDescent="0.4">
      <c r="C1735" s="90">
        <v>36575</v>
      </c>
      <c r="D1735" s="103">
        <v>283000</v>
      </c>
      <c r="E1735" s="104">
        <f t="shared" si="52"/>
        <v>-17000</v>
      </c>
      <c r="F1735" s="103">
        <v>2132000</v>
      </c>
      <c r="G1735" s="104">
        <f t="shared" si="53"/>
        <v>-9000</v>
      </c>
    </row>
    <row r="1736" spans="3:7" x14ac:dyDescent="0.4">
      <c r="C1736" s="90">
        <v>36582</v>
      </c>
      <c r="D1736" s="103">
        <v>280000</v>
      </c>
      <c r="E1736" s="104">
        <f t="shared" si="52"/>
        <v>-3000</v>
      </c>
      <c r="F1736" s="103">
        <v>2157000</v>
      </c>
      <c r="G1736" s="104">
        <f t="shared" si="53"/>
        <v>25000</v>
      </c>
    </row>
    <row r="1737" spans="3:7" x14ac:dyDescent="0.4">
      <c r="C1737" s="90">
        <v>36589</v>
      </c>
      <c r="D1737" s="103">
        <v>286000</v>
      </c>
      <c r="E1737" s="104">
        <f t="shared" si="52"/>
        <v>6000</v>
      </c>
      <c r="F1737" s="103">
        <v>2098000</v>
      </c>
      <c r="G1737" s="104">
        <f t="shared" si="53"/>
        <v>-59000</v>
      </c>
    </row>
    <row r="1738" spans="3:7" x14ac:dyDescent="0.4">
      <c r="C1738" s="90">
        <v>36596</v>
      </c>
      <c r="D1738" s="103">
        <v>270000</v>
      </c>
      <c r="E1738" s="104">
        <f t="shared" ref="E1738:E1801" si="54">D1738-D1737</f>
        <v>-16000</v>
      </c>
      <c r="F1738" s="103">
        <v>2099000</v>
      </c>
      <c r="G1738" s="104">
        <f t="shared" ref="G1738:G1801" si="55">F1738-F1737</f>
        <v>1000</v>
      </c>
    </row>
    <row r="1739" spans="3:7" x14ac:dyDescent="0.4">
      <c r="C1739" s="90">
        <v>36603</v>
      </c>
      <c r="D1739" s="103">
        <v>271000</v>
      </c>
      <c r="E1739" s="104">
        <f t="shared" si="54"/>
        <v>1000</v>
      </c>
      <c r="F1739" s="103">
        <v>2051000</v>
      </c>
      <c r="G1739" s="104">
        <f t="shared" si="55"/>
        <v>-48000</v>
      </c>
    </row>
    <row r="1740" spans="3:7" x14ac:dyDescent="0.4">
      <c r="C1740" s="90">
        <v>36610</v>
      </c>
      <c r="D1740" s="103">
        <v>272000</v>
      </c>
      <c r="E1740" s="104">
        <f t="shared" si="54"/>
        <v>1000</v>
      </c>
      <c r="F1740" s="103">
        <v>2068000</v>
      </c>
      <c r="G1740" s="104">
        <f t="shared" si="55"/>
        <v>17000</v>
      </c>
    </row>
    <row r="1741" spans="3:7" x14ac:dyDescent="0.4">
      <c r="C1741" s="90">
        <v>36617</v>
      </c>
      <c r="D1741" s="103">
        <v>266000</v>
      </c>
      <c r="E1741" s="104">
        <f t="shared" si="54"/>
        <v>-6000</v>
      </c>
      <c r="F1741" s="103">
        <v>2026000</v>
      </c>
      <c r="G1741" s="104">
        <f t="shared" si="55"/>
        <v>-42000</v>
      </c>
    </row>
    <row r="1742" spans="3:7" x14ac:dyDescent="0.4">
      <c r="C1742" s="90">
        <v>36624</v>
      </c>
      <c r="D1742" s="103">
        <v>268000</v>
      </c>
      <c r="E1742" s="104">
        <f t="shared" si="54"/>
        <v>2000</v>
      </c>
      <c r="F1742" s="103">
        <v>2027000</v>
      </c>
      <c r="G1742" s="104">
        <f t="shared" si="55"/>
        <v>1000</v>
      </c>
    </row>
    <row r="1743" spans="3:7" x14ac:dyDescent="0.4">
      <c r="C1743" s="90">
        <v>36631</v>
      </c>
      <c r="D1743" s="103">
        <v>259000</v>
      </c>
      <c r="E1743" s="104">
        <f t="shared" si="54"/>
        <v>-9000</v>
      </c>
      <c r="F1743" s="103">
        <v>1962000</v>
      </c>
      <c r="G1743" s="104">
        <f t="shared" si="55"/>
        <v>-65000</v>
      </c>
    </row>
    <row r="1744" spans="3:7" x14ac:dyDescent="0.4">
      <c r="C1744" s="90">
        <v>36638</v>
      </c>
      <c r="D1744" s="103">
        <v>274000</v>
      </c>
      <c r="E1744" s="104">
        <f t="shared" si="54"/>
        <v>15000</v>
      </c>
      <c r="F1744" s="103">
        <v>2035000</v>
      </c>
      <c r="G1744" s="104">
        <f t="shared" si="55"/>
        <v>73000</v>
      </c>
    </row>
    <row r="1745" spans="3:7" x14ac:dyDescent="0.4">
      <c r="C1745" s="90">
        <v>36645</v>
      </c>
      <c r="D1745" s="103">
        <v>291000</v>
      </c>
      <c r="E1745" s="104">
        <f t="shared" si="54"/>
        <v>17000</v>
      </c>
      <c r="F1745" s="103">
        <v>2027000</v>
      </c>
      <c r="G1745" s="104">
        <f t="shared" si="55"/>
        <v>-8000</v>
      </c>
    </row>
    <row r="1746" spans="3:7" x14ac:dyDescent="0.4">
      <c r="C1746" s="90">
        <v>36652</v>
      </c>
      <c r="D1746" s="103">
        <v>293000</v>
      </c>
      <c r="E1746" s="104">
        <f t="shared" si="54"/>
        <v>2000</v>
      </c>
      <c r="F1746" s="103">
        <v>1991000</v>
      </c>
      <c r="G1746" s="104">
        <f t="shared" si="55"/>
        <v>-36000</v>
      </c>
    </row>
    <row r="1747" spans="3:7" x14ac:dyDescent="0.4">
      <c r="C1747" s="90">
        <v>36659</v>
      </c>
      <c r="D1747" s="103">
        <v>276000</v>
      </c>
      <c r="E1747" s="104">
        <f t="shared" si="54"/>
        <v>-17000</v>
      </c>
      <c r="F1747" s="103">
        <v>1982000</v>
      </c>
      <c r="G1747" s="104">
        <f t="shared" si="55"/>
        <v>-9000</v>
      </c>
    </row>
    <row r="1748" spans="3:7" x14ac:dyDescent="0.4">
      <c r="C1748" s="90">
        <v>36666</v>
      </c>
      <c r="D1748" s="103">
        <v>280000</v>
      </c>
      <c r="E1748" s="104">
        <f t="shared" si="54"/>
        <v>4000</v>
      </c>
      <c r="F1748" s="103">
        <v>1998000</v>
      </c>
      <c r="G1748" s="104">
        <f t="shared" si="55"/>
        <v>16000</v>
      </c>
    </row>
    <row r="1749" spans="3:7" x14ac:dyDescent="0.4">
      <c r="C1749" s="90">
        <v>36673</v>
      </c>
      <c r="D1749" s="103">
        <v>280000</v>
      </c>
      <c r="E1749" s="104">
        <f t="shared" si="54"/>
        <v>0</v>
      </c>
      <c r="F1749" s="103">
        <v>1987000</v>
      </c>
      <c r="G1749" s="104">
        <f t="shared" si="55"/>
        <v>-11000</v>
      </c>
    </row>
    <row r="1750" spans="3:7" x14ac:dyDescent="0.4">
      <c r="C1750" s="90">
        <v>36680</v>
      </c>
      <c r="D1750" s="103">
        <v>290000</v>
      </c>
      <c r="E1750" s="104">
        <f t="shared" si="54"/>
        <v>10000</v>
      </c>
      <c r="F1750" s="103">
        <v>2019000</v>
      </c>
      <c r="G1750" s="104">
        <f t="shared" si="55"/>
        <v>32000</v>
      </c>
    </row>
    <row r="1751" spans="3:7" x14ac:dyDescent="0.4">
      <c r="C1751" s="90">
        <v>36687</v>
      </c>
      <c r="D1751" s="103">
        <v>284000</v>
      </c>
      <c r="E1751" s="104">
        <f t="shared" si="54"/>
        <v>-6000</v>
      </c>
      <c r="F1751" s="103">
        <v>2020000</v>
      </c>
      <c r="G1751" s="104">
        <f t="shared" si="55"/>
        <v>1000</v>
      </c>
    </row>
    <row r="1752" spans="3:7" x14ac:dyDescent="0.4">
      <c r="C1752" s="90">
        <v>36694</v>
      </c>
      <c r="D1752" s="103">
        <v>294000</v>
      </c>
      <c r="E1752" s="104">
        <f t="shared" si="54"/>
        <v>10000</v>
      </c>
      <c r="F1752" s="103">
        <v>2041000</v>
      </c>
      <c r="G1752" s="104">
        <f t="shared" si="55"/>
        <v>21000</v>
      </c>
    </row>
    <row r="1753" spans="3:7" x14ac:dyDescent="0.4">
      <c r="C1753" s="90">
        <v>36701</v>
      </c>
      <c r="D1753" s="103">
        <v>296000</v>
      </c>
      <c r="E1753" s="104">
        <f t="shared" si="54"/>
        <v>2000</v>
      </c>
      <c r="F1753" s="103">
        <v>2033000</v>
      </c>
      <c r="G1753" s="104">
        <f t="shared" si="55"/>
        <v>-8000</v>
      </c>
    </row>
    <row r="1754" spans="3:7" x14ac:dyDescent="0.4">
      <c r="C1754" s="90">
        <v>36708</v>
      </c>
      <c r="D1754" s="103">
        <v>281000</v>
      </c>
      <c r="E1754" s="104">
        <f t="shared" si="54"/>
        <v>-15000</v>
      </c>
      <c r="F1754" s="103">
        <v>2052000</v>
      </c>
      <c r="G1754" s="104">
        <f t="shared" si="55"/>
        <v>19000</v>
      </c>
    </row>
    <row r="1755" spans="3:7" x14ac:dyDescent="0.4">
      <c r="C1755" s="90">
        <v>36715</v>
      </c>
      <c r="D1755" s="103">
        <v>293000</v>
      </c>
      <c r="E1755" s="104">
        <f t="shared" si="54"/>
        <v>12000</v>
      </c>
      <c r="F1755" s="103">
        <v>2099000</v>
      </c>
      <c r="G1755" s="104">
        <f t="shared" si="55"/>
        <v>47000</v>
      </c>
    </row>
    <row r="1756" spans="3:7" x14ac:dyDescent="0.4">
      <c r="C1756" s="90">
        <v>36722</v>
      </c>
      <c r="D1756" s="103">
        <v>303000</v>
      </c>
      <c r="E1756" s="104">
        <f t="shared" si="54"/>
        <v>10000</v>
      </c>
      <c r="F1756" s="103">
        <v>2122000</v>
      </c>
      <c r="G1756" s="104">
        <f t="shared" si="55"/>
        <v>23000</v>
      </c>
    </row>
    <row r="1757" spans="3:7" x14ac:dyDescent="0.4">
      <c r="C1757" s="90">
        <v>36729</v>
      </c>
      <c r="D1757" s="103">
        <v>300000</v>
      </c>
      <c r="E1757" s="104">
        <f t="shared" si="54"/>
        <v>-3000</v>
      </c>
      <c r="F1757" s="103">
        <v>2070000</v>
      </c>
      <c r="G1757" s="104">
        <f t="shared" si="55"/>
        <v>-52000</v>
      </c>
    </row>
    <row r="1758" spans="3:7" x14ac:dyDescent="0.4">
      <c r="C1758" s="90">
        <v>36736</v>
      </c>
      <c r="D1758" s="103">
        <v>298000</v>
      </c>
      <c r="E1758" s="104">
        <f t="shared" si="54"/>
        <v>-2000</v>
      </c>
      <c r="F1758" s="103">
        <v>2085000</v>
      </c>
      <c r="G1758" s="104">
        <f t="shared" si="55"/>
        <v>15000</v>
      </c>
    </row>
    <row r="1759" spans="3:7" x14ac:dyDescent="0.4">
      <c r="C1759" s="90">
        <v>36743</v>
      </c>
      <c r="D1759" s="103">
        <v>306000</v>
      </c>
      <c r="E1759" s="104">
        <f t="shared" si="54"/>
        <v>8000</v>
      </c>
      <c r="F1759" s="103">
        <v>2096000</v>
      </c>
      <c r="G1759" s="104">
        <f t="shared" si="55"/>
        <v>11000</v>
      </c>
    </row>
    <row r="1760" spans="3:7" x14ac:dyDescent="0.4">
      <c r="C1760" s="90">
        <v>36750</v>
      </c>
      <c r="D1760" s="103">
        <v>315000</v>
      </c>
      <c r="E1760" s="104">
        <f t="shared" si="54"/>
        <v>9000</v>
      </c>
      <c r="F1760" s="103">
        <v>2109000</v>
      </c>
      <c r="G1760" s="104">
        <f t="shared" si="55"/>
        <v>13000</v>
      </c>
    </row>
    <row r="1761" spans="3:7" x14ac:dyDescent="0.4">
      <c r="C1761" s="90">
        <v>36757</v>
      </c>
      <c r="D1761" s="103">
        <v>318000</v>
      </c>
      <c r="E1761" s="104">
        <f t="shared" si="54"/>
        <v>3000</v>
      </c>
      <c r="F1761" s="103">
        <v>2145000</v>
      </c>
      <c r="G1761" s="104">
        <f t="shared" si="55"/>
        <v>36000</v>
      </c>
    </row>
    <row r="1762" spans="3:7" x14ac:dyDescent="0.4">
      <c r="C1762" s="90">
        <v>36764</v>
      </c>
      <c r="D1762" s="103">
        <v>312000</v>
      </c>
      <c r="E1762" s="104">
        <f t="shared" si="54"/>
        <v>-6000</v>
      </c>
      <c r="F1762" s="103">
        <v>2119000</v>
      </c>
      <c r="G1762" s="104">
        <f t="shared" si="55"/>
        <v>-26000</v>
      </c>
    </row>
    <row r="1763" spans="3:7" x14ac:dyDescent="0.4">
      <c r="C1763" s="90">
        <v>36771</v>
      </c>
      <c r="D1763" s="103">
        <v>301000</v>
      </c>
      <c r="E1763" s="104">
        <f t="shared" si="54"/>
        <v>-11000</v>
      </c>
      <c r="F1763" s="103">
        <v>2169000</v>
      </c>
      <c r="G1763" s="104">
        <f t="shared" si="55"/>
        <v>50000</v>
      </c>
    </row>
    <row r="1764" spans="3:7" x14ac:dyDescent="0.4">
      <c r="C1764" s="90">
        <v>36778</v>
      </c>
      <c r="D1764" s="103">
        <v>309000</v>
      </c>
      <c r="E1764" s="104">
        <f t="shared" si="54"/>
        <v>8000</v>
      </c>
      <c r="F1764" s="103">
        <v>2139000</v>
      </c>
      <c r="G1764" s="104">
        <f t="shared" si="55"/>
        <v>-30000</v>
      </c>
    </row>
    <row r="1765" spans="3:7" x14ac:dyDescent="0.4">
      <c r="C1765" s="90">
        <v>36785</v>
      </c>
      <c r="D1765" s="103">
        <v>311000</v>
      </c>
      <c r="E1765" s="104">
        <f t="shared" si="54"/>
        <v>2000</v>
      </c>
      <c r="F1765" s="103">
        <v>2115000</v>
      </c>
      <c r="G1765" s="104">
        <f t="shared" si="55"/>
        <v>-24000</v>
      </c>
    </row>
    <row r="1766" spans="3:7" x14ac:dyDescent="0.4">
      <c r="C1766" s="90">
        <v>36792</v>
      </c>
      <c r="D1766" s="103">
        <v>288000</v>
      </c>
      <c r="E1766" s="104">
        <f t="shared" si="54"/>
        <v>-23000</v>
      </c>
      <c r="F1766" s="103">
        <v>2098000</v>
      </c>
      <c r="G1766" s="104">
        <f t="shared" si="55"/>
        <v>-17000</v>
      </c>
    </row>
    <row r="1767" spans="3:7" x14ac:dyDescent="0.4">
      <c r="C1767" s="90">
        <v>36799</v>
      </c>
      <c r="D1767" s="103">
        <v>292000</v>
      </c>
      <c r="E1767" s="104">
        <f t="shared" si="54"/>
        <v>4000</v>
      </c>
      <c r="F1767" s="103">
        <v>2077000</v>
      </c>
      <c r="G1767" s="104">
        <f t="shared" si="55"/>
        <v>-21000</v>
      </c>
    </row>
    <row r="1768" spans="3:7" x14ac:dyDescent="0.4">
      <c r="C1768" s="90">
        <v>36806</v>
      </c>
      <c r="D1768" s="103">
        <v>309000</v>
      </c>
      <c r="E1768" s="104">
        <f t="shared" si="54"/>
        <v>17000</v>
      </c>
      <c r="F1768" s="103">
        <v>2133000</v>
      </c>
      <c r="G1768" s="104">
        <f t="shared" si="55"/>
        <v>56000</v>
      </c>
    </row>
    <row r="1769" spans="3:7" x14ac:dyDescent="0.4">
      <c r="C1769" s="90">
        <v>36813</v>
      </c>
      <c r="D1769" s="103">
        <v>299000</v>
      </c>
      <c r="E1769" s="104">
        <f t="shared" si="54"/>
        <v>-10000</v>
      </c>
      <c r="F1769" s="103">
        <v>2124000</v>
      </c>
      <c r="G1769" s="104">
        <f t="shared" si="55"/>
        <v>-9000</v>
      </c>
    </row>
    <row r="1770" spans="3:7" x14ac:dyDescent="0.4">
      <c r="C1770" s="90">
        <v>36820</v>
      </c>
      <c r="D1770" s="103">
        <v>295000</v>
      </c>
      <c r="E1770" s="104">
        <f t="shared" si="54"/>
        <v>-4000</v>
      </c>
      <c r="F1770" s="103">
        <v>2082000</v>
      </c>
      <c r="G1770" s="104">
        <f t="shared" si="55"/>
        <v>-42000</v>
      </c>
    </row>
    <row r="1771" spans="3:7" x14ac:dyDescent="0.4">
      <c r="C1771" s="90">
        <v>36827</v>
      </c>
      <c r="D1771" s="103">
        <v>301000</v>
      </c>
      <c r="E1771" s="104">
        <f t="shared" si="54"/>
        <v>6000</v>
      </c>
      <c r="F1771" s="103">
        <v>2126000</v>
      </c>
      <c r="G1771" s="104">
        <f t="shared" si="55"/>
        <v>44000</v>
      </c>
    </row>
    <row r="1772" spans="3:7" x14ac:dyDescent="0.4">
      <c r="C1772" s="90">
        <v>36834</v>
      </c>
      <c r="D1772" s="103">
        <v>331000</v>
      </c>
      <c r="E1772" s="104">
        <f t="shared" si="54"/>
        <v>30000</v>
      </c>
      <c r="F1772" s="103">
        <v>2110000</v>
      </c>
      <c r="G1772" s="104">
        <f t="shared" si="55"/>
        <v>-16000</v>
      </c>
    </row>
    <row r="1773" spans="3:7" x14ac:dyDescent="0.4">
      <c r="C1773" s="90">
        <v>36841</v>
      </c>
      <c r="D1773" s="103">
        <v>318000</v>
      </c>
      <c r="E1773" s="104">
        <f t="shared" si="54"/>
        <v>-13000</v>
      </c>
      <c r="F1773" s="103">
        <v>2161000</v>
      </c>
      <c r="G1773" s="104">
        <f t="shared" si="55"/>
        <v>51000</v>
      </c>
    </row>
    <row r="1774" spans="3:7" x14ac:dyDescent="0.4">
      <c r="C1774" s="90">
        <v>36848</v>
      </c>
      <c r="D1774" s="103">
        <v>332000</v>
      </c>
      <c r="E1774" s="104">
        <f t="shared" si="54"/>
        <v>14000</v>
      </c>
      <c r="F1774" s="103">
        <v>2279000</v>
      </c>
      <c r="G1774" s="104">
        <f t="shared" si="55"/>
        <v>118000</v>
      </c>
    </row>
    <row r="1775" spans="3:7" x14ac:dyDescent="0.4">
      <c r="C1775" s="90">
        <v>36855</v>
      </c>
      <c r="D1775" s="103">
        <v>356000</v>
      </c>
      <c r="E1775" s="104">
        <f t="shared" si="54"/>
        <v>24000</v>
      </c>
      <c r="F1775" s="103">
        <v>2295000</v>
      </c>
      <c r="G1775" s="104">
        <f t="shared" si="55"/>
        <v>16000</v>
      </c>
    </row>
    <row r="1776" spans="3:7" x14ac:dyDescent="0.4">
      <c r="C1776" s="90">
        <v>36862</v>
      </c>
      <c r="D1776" s="103">
        <v>338000</v>
      </c>
      <c r="E1776" s="104">
        <f t="shared" si="54"/>
        <v>-18000</v>
      </c>
      <c r="F1776" s="103">
        <v>2229000</v>
      </c>
      <c r="G1776" s="104">
        <f t="shared" si="55"/>
        <v>-66000</v>
      </c>
    </row>
    <row r="1777" spans="3:7" x14ac:dyDescent="0.4">
      <c r="C1777" s="90">
        <v>36869</v>
      </c>
      <c r="D1777" s="103">
        <v>321000</v>
      </c>
      <c r="E1777" s="104">
        <f t="shared" si="54"/>
        <v>-17000</v>
      </c>
      <c r="F1777" s="103">
        <v>2263000</v>
      </c>
      <c r="G1777" s="104">
        <f t="shared" si="55"/>
        <v>34000</v>
      </c>
    </row>
    <row r="1778" spans="3:7" x14ac:dyDescent="0.4">
      <c r="C1778" s="90">
        <v>36876</v>
      </c>
      <c r="D1778" s="103">
        <v>354000</v>
      </c>
      <c r="E1778" s="104">
        <f t="shared" si="54"/>
        <v>33000</v>
      </c>
      <c r="F1778" s="103">
        <v>2322000</v>
      </c>
      <c r="G1778" s="104">
        <f t="shared" si="55"/>
        <v>59000</v>
      </c>
    </row>
    <row r="1779" spans="3:7" x14ac:dyDescent="0.4">
      <c r="C1779" s="90">
        <v>36883</v>
      </c>
      <c r="D1779" s="103">
        <v>364000</v>
      </c>
      <c r="E1779" s="104">
        <f t="shared" si="54"/>
        <v>10000</v>
      </c>
      <c r="F1779" s="103">
        <v>2340000</v>
      </c>
      <c r="G1779" s="104">
        <f t="shared" si="55"/>
        <v>18000</v>
      </c>
    </row>
    <row r="1780" spans="3:7" x14ac:dyDescent="0.4">
      <c r="C1780" s="90">
        <v>36890</v>
      </c>
      <c r="D1780" s="103">
        <v>353000</v>
      </c>
      <c r="E1780" s="104">
        <f t="shared" si="54"/>
        <v>-11000</v>
      </c>
      <c r="F1780" s="103">
        <v>2378000</v>
      </c>
      <c r="G1780" s="104">
        <f t="shared" si="55"/>
        <v>38000</v>
      </c>
    </row>
    <row r="1781" spans="3:7" x14ac:dyDescent="0.4">
      <c r="C1781" s="90">
        <v>36897</v>
      </c>
      <c r="D1781" s="103">
        <v>337000</v>
      </c>
      <c r="E1781" s="104">
        <f t="shared" si="54"/>
        <v>-16000</v>
      </c>
      <c r="F1781" s="103">
        <v>2357000</v>
      </c>
      <c r="G1781" s="104">
        <f t="shared" si="55"/>
        <v>-21000</v>
      </c>
    </row>
    <row r="1782" spans="3:7" x14ac:dyDescent="0.4">
      <c r="C1782" s="90">
        <v>36904</v>
      </c>
      <c r="D1782" s="103">
        <v>318000</v>
      </c>
      <c r="E1782" s="104">
        <f t="shared" si="54"/>
        <v>-19000</v>
      </c>
      <c r="F1782" s="103">
        <v>2367000</v>
      </c>
      <c r="G1782" s="104">
        <f t="shared" si="55"/>
        <v>10000</v>
      </c>
    </row>
    <row r="1783" spans="3:7" x14ac:dyDescent="0.4">
      <c r="C1783" s="90">
        <v>36911</v>
      </c>
      <c r="D1783" s="103">
        <v>343000</v>
      </c>
      <c r="E1783" s="104">
        <f t="shared" si="54"/>
        <v>25000</v>
      </c>
      <c r="F1783" s="103">
        <v>2419000</v>
      </c>
      <c r="G1783" s="104">
        <f t="shared" si="55"/>
        <v>52000</v>
      </c>
    </row>
    <row r="1784" spans="3:7" x14ac:dyDescent="0.4">
      <c r="C1784" s="90">
        <v>36918</v>
      </c>
      <c r="D1784" s="103">
        <v>362000</v>
      </c>
      <c r="E1784" s="104">
        <f t="shared" si="54"/>
        <v>19000</v>
      </c>
      <c r="F1784" s="103">
        <v>2440000</v>
      </c>
      <c r="G1784" s="104">
        <f t="shared" si="55"/>
        <v>21000</v>
      </c>
    </row>
    <row r="1785" spans="3:7" x14ac:dyDescent="0.4">
      <c r="C1785" s="90">
        <v>36925</v>
      </c>
      <c r="D1785" s="103">
        <v>376000</v>
      </c>
      <c r="E1785" s="104">
        <f t="shared" si="54"/>
        <v>14000</v>
      </c>
      <c r="F1785" s="103">
        <v>2489000</v>
      </c>
      <c r="G1785" s="104">
        <f t="shared" si="55"/>
        <v>49000</v>
      </c>
    </row>
    <row r="1786" spans="3:7" x14ac:dyDescent="0.4">
      <c r="C1786" s="90">
        <v>36932</v>
      </c>
      <c r="D1786" s="103">
        <v>365000</v>
      </c>
      <c r="E1786" s="104">
        <f t="shared" si="54"/>
        <v>-11000</v>
      </c>
      <c r="F1786" s="103">
        <v>2435000</v>
      </c>
      <c r="G1786" s="104">
        <f t="shared" si="55"/>
        <v>-54000</v>
      </c>
    </row>
    <row r="1787" spans="3:7" x14ac:dyDescent="0.4">
      <c r="C1787" s="90">
        <v>36939</v>
      </c>
      <c r="D1787" s="103">
        <v>358000</v>
      </c>
      <c r="E1787" s="104">
        <f t="shared" si="54"/>
        <v>-7000</v>
      </c>
      <c r="F1787" s="103">
        <v>2516000</v>
      </c>
      <c r="G1787" s="104">
        <f t="shared" si="55"/>
        <v>81000</v>
      </c>
    </row>
    <row r="1788" spans="3:7" x14ac:dyDescent="0.4">
      <c r="C1788" s="90">
        <v>36946</v>
      </c>
      <c r="D1788" s="103">
        <v>386000</v>
      </c>
      <c r="E1788" s="104">
        <f t="shared" si="54"/>
        <v>28000</v>
      </c>
      <c r="F1788" s="103">
        <v>2506000</v>
      </c>
      <c r="G1788" s="104">
        <f t="shared" si="55"/>
        <v>-10000</v>
      </c>
    </row>
    <row r="1789" spans="3:7" x14ac:dyDescent="0.4">
      <c r="C1789" s="90">
        <v>36953</v>
      </c>
      <c r="D1789" s="103">
        <v>384000</v>
      </c>
      <c r="E1789" s="104">
        <f t="shared" si="54"/>
        <v>-2000</v>
      </c>
      <c r="F1789" s="103">
        <v>2558000</v>
      </c>
      <c r="G1789" s="104">
        <f t="shared" si="55"/>
        <v>52000</v>
      </c>
    </row>
    <row r="1790" spans="3:7" x14ac:dyDescent="0.4">
      <c r="C1790" s="90">
        <v>36960</v>
      </c>
      <c r="D1790" s="103">
        <v>393000</v>
      </c>
      <c r="E1790" s="104">
        <f t="shared" si="54"/>
        <v>9000</v>
      </c>
      <c r="F1790" s="103">
        <v>2557000</v>
      </c>
      <c r="G1790" s="104">
        <f t="shared" si="55"/>
        <v>-1000</v>
      </c>
    </row>
    <row r="1791" spans="3:7" x14ac:dyDescent="0.4">
      <c r="C1791" s="90">
        <v>36967</v>
      </c>
      <c r="D1791" s="103">
        <v>393000</v>
      </c>
      <c r="E1791" s="104">
        <f t="shared" si="54"/>
        <v>0</v>
      </c>
      <c r="F1791" s="103">
        <v>2605000</v>
      </c>
      <c r="G1791" s="104">
        <f t="shared" si="55"/>
        <v>48000</v>
      </c>
    </row>
    <row r="1792" spans="3:7" x14ac:dyDescent="0.4">
      <c r="C1792" s="90">
        <v>36974</v>
      </c>
      <c r="D1792" s="103">
        <v>378000</v>
      </c>
      <c r="E1792" s="104">
        <f t="shared" si="54"/>
        <v>-15000</v>
      </c>
      <c r="F1792" s="103">
        <v>2587000</v>
      </c>
      <c r="G1792" s="104">
        <f t="shared" si="55"/>
        <v>-18000</v>
      </c>
    </row>
    <row r="1793" spans="3:7" x14ac:dyDescent="0.4">
      <c r="C1793" s="90">
        <v>36981</v>
      </c>
      <c r="D1793" s="103">
        <v>388000</v>
      </c>
      <c r="E1793" s="104">
        <f t="shared" si="54"/>
        <v>10000</v>
      </c>
      <c r="F1793" s="103">
        <v>2620000</v>
      </c>
      <c r="G1793" s="104">
        <f t="shared" si="55"/>
        <v>33000</v>
      </c>
    </row>
    <row r="1794" spans="3:7" x14ac:dyDescent="0.4">
      <c r="C1794" s="90">
        <v>36988</v>
      </c>
      <c r="D1794" s="103">
        <v>398000</v>
      </c>
      <c r="E1794" s="104">
        <f t="shared" si="54"/>
        <v>10000</v>
      </c>
      <c r="F1794" s="103">
        <v>2582000</v>
      </c>
      <c r="G1794" s="104">
        <f t="shared" si="55"/>
        <v>-38000</v>
      </c>
    </row>
    <row r="1795" spans="3:7" x14ac:dyDescent="0.4">
      <c r="C1795" s="90">
        <v>36995</v>
      </c>
      <c r="D1795" s="103">
        <v>383000</v>
      </c>
      <c r="E1795" s="104">
        <f t="shared" si="54"/>
        <v>-15000</v>
      </c>
      <c r="F1795" s="103">
        <v>2742000</v>
      </c>
      <c r="G1795" s="104">
        <f t="shared" si="55"/>
        <v>160000</v>
      </c>
    </row>
    <row r="1796" spans="3:7" x14ac:dyDescent="0.4">
      <c r="C1796" s="90">
        <v>37002</v>
      </c>
      <c r="D1796" s="103">
        <v>400000</v>
      </c>
      <c r="E1796" s="104">
        <f t="shared" si="54"/>
        <v>17000</v>
      </c>
      <c r="F1796" s="103">
        <v>2737000</v>
      </c>
      <c r="G1796" s="104">
        <f t="shared" si="55"/>
        <v>-5000</v>
      </c>
    </row>
    <row r="1797" spans="3:7" x14ac:dyDescent="0.4">
      <c r="C1797" s="90">
        <v>37009</v>
      </c>
      <c r="D1797" s="103">
        <v>406000</v>
      </c>
      <c r="E1797" s="104">
        <f t="shared" si="54"/>
        <v>6000</v>
      </c>
      <c r="F1797" s="103">
        <v>2728000</v>
      </c>
      <c r="G1797" s="104">
        <f t="shared" si="55"/>
        <v>-9000</v>
      </c>
    </row>
    <row r="1798" spans="3:7" x14ac:dyDescent="0.4">
      <c r="C1798" s="90">
        <v>37016</v>
      </c>
      <c r="D1798" s="103">
        <v>381000</v>
      </c>
      <c r="E1798" s="104">
        <f t="shared" si="54"/>
        <v>-25000</v>
      </c>
      <c r="F1798" s="103">
        <v>2732000</v>
      </c>
      <c r="G1798" s="104">
        <f t="shared" si="55"/>
        <v>4000</v>
      </c>
    </row>
    <row r="1799" spans="3:7" x14ac:dyDescent="0.4">
      <c r="C1799" s="90">
        <v>37023</v>
      </c>
      <c r="D1799" s="103">
        <v>390000</v>
      </c>
      <c r="E1799" s="104">
        <f t="shared" si="54"/>
        <v>9000</v>
      </c>
      <c r="F1799" s="103">
        <v>2800000</v>
      </c>
      <c r="G1799" s="104">
        <f t="shared" si="55"/>
        <v>68000</v>
      </c>
    </row>
    <row r="1800" spans="3:7" x14ac:dyDescent="0.4">
      <c r="C1800" s="90">
        <v>37030</v>
      </c>
      <c r="D1800" s="103">
        <v>402000</v>
      </c>
      <c r="E1800" s="104">
        <f t="shared" si="54"/>
        <v>12000</v>
      </c>
      <c r="F1800" s="103">
        <v>2819000</v>
      </c>
      <c r="G1800" s="104">
        <f t="shared" si="55"/>
        <v>19000</v>
      </c>
    </row>
    <row r="1801" spans="3:7" x14ac:dyDescent="0.4">
      <c r="C1801" s="90">
        <v>37037</v>
      </c>
      <c r="D1801" s="103">
        <v>405000</v>
      </c>
      <c r="E1801" s="104">
        <f t="shared" si="54"/>
        <v>3000</v>
      </c>
      <c r="F1801" s="103">
        <v>2926000</v>
      </c>
      <c r="G1801" s="104">
        <f t="shared" si="55"/>
        <v>107000</v>
      </c>
    </row>
    <row r="1802" spans="3:7" x14ac:dyDescent="0.4">
      <c r="C1802" s="90">
        <v>37044</v>
      </c>
      <c r="D1802" s="103">
        <v>406000</v>
      </c>
      <c r="E1802" s="104">
        <f t="shared" ref="E1802:E1865" si="56">D1802-D1801</f>
        <v>1000</v>
      </c>
      <c r="F1802" s="103">
        <v>2919000</v>
      </c>
      <c r="G1802" s="104">
        <f t="shared" ref="G1802:G1865" si="57">F1802-F1801</f>
        <v>-7000</v>
      </c>
    </row>
    <row r="1803" spans="3:7" x14ac:dyDescent="0.4">
      <c r="C1803" s="90">
        <v>37051</v>
      </c>
      <c r="D1803" s="103">
        <v>411000</v>
      </c>
      <c r="E1803" s="104">
        <f t="shared" si="56"/>
        <v>5000</v>
      </c>
      <c r="F1803" s="103">
        <v>2948000</v>
      </c>
      <c r="G1803" s="104">
        <f t="shared" si="57"/>
        <v>29000</v>
      </c>
    </row>
    <row r="1804" spans="3:7" x14ac:dyDescent="0.4">
      <c r="C1804" s="90">
        <v>37058</v>
      </c>
      <c r="D1804" s="103">
        <v>394000</v>
      </c>
      <c r="E1804" s="104">
        <f t="shared" si="56"/>
        <v>-17000</v>
      </c>
      <c r="F1804" s="103">
        <v>2939000</v>
      </c>
      <c r="G1804" s="104">
        <f t="shared" si="57"/>
        <v>-9000</v>
      </c>
    </row>
    <row r="1805" spans="3:7" x14ac:dyDescent="0.4">
      <c r="C1805" s="90">
        <v>37065</v>
      </c>
      <c r="D1805" s="103">
        <v>381000</v>
      </c>
      <c r="E1805" s="104">
        <f t="shared" si="56"/>
        <v>-13000</v>
      </c>
      <c r="F1805" s="103">
        <v>2972000</v>
      </c>
      <c r="G1805" s="104">
        <f t="shared" si="57"/>
        <v>33000</v>
      </c>
    </row>
    <row r="1806" spans="3:7" x14ac:dyDescent="0.4">
      <c r="C1806" s="90">
        <v>37072</v>
      </c>
      <c r="D1806" s="103">
        <v>394000</v>
      </c>
      <c r="E1806" s="104">
        <f t="shared" si="56"/>
        <v>13000</v>
      </c>
      <c r="F1806" s="103">
        <v>2959000</v>
      </c>
      <c r="G1806" s="104">
        <f t="shared" si="57"/>
        <v>-13000</v>
      </c>
    </row>
    <row r="1807" spans="3:7" x14ac:dyDescent="0.4">
      <c r="C1807" s="90">
        <v>37079</v>
      </c>
      <c r="D1807" s="103">
        <v>401000</v>
      </c>
      <c r="E1807" s="104">
        <f t="shared" si="56"/>
        <v>7000</v>
      </c>
      <c r="F1807" s="103">
        <v>3063000</v>
      </c>
      <c r="G1807" s="104">
        <f t="shared" si="57"/>
        <v>104000</v>
      </c>
    </row>
    <row r="1808" spans="3:7" x14ac:dyDescent="0.4">
      <c r="C1808" s="90">
        <v>37086</v>
      </c>
      <c r="D1808" s="103">
        <v>405000</v>
      </c>
      <c r="E1808" s="104">
        <f t="shared" si="56"/>
        <v>4000</v>
      </c>
      <c r="F1808" s="103">
        <v>3029000</v>
      </c>
      <c r="G1808" s="104">
        <f t="shared" si="57"/>
        <v>-34000</v>
      </c>
    </row>
    <row r="1809" spans="3:7" x14ac:dyDescent="0.4">
      <c r="C1809" s="90">
        <v>37093</v>
      </c>
      <c r="D1809" s="103">
        <v>398000</v>
      </c>
      <c r="E1809" s="104">
        <f t="shared" si="56"/>
        <v>-7000</v>
      </c>
      <c r="F1809" s="103">
        <v>2975000</v>
      </c>
      <c r="G1809" s="104">
        <f t="shared" si="57"/>
        <v>-54000</v>
      </c>
    </row>
    <row r="1810" spans="3:7" x14ac:dyDescent="0.4">
      <c r="C1810" s="90">
        <v>37100</v>
      </c>
      <c r="D1810" s="103">
        <v>388000</v>
      </c>
      <c r="E1810" s="104">
        <f t="shared" si="56"/>
        <v>-10000</v>
      </c>
      <c r="F1810" s="103">
        <v>3056000</v>
      </c>
      <c r="G1810" s="104">
        <f t="shared" si="57"/>
        <v>81000</v>
      </c>
    </row>
    <row r="1811" spans="3:7" x14ac:dyDescent="0.4">
      <c r="C1811" s="90">
        <v>37107</v>
      </c>
      <c r="D1811" s="103">
        <v>401000</v>
      </c>
      <c r="E1811" s="104">
        <f t="shared" si="56"/>
        <v>13000</v>
      </c>
      <c r="F1811" s="103">
        <v>3079000</v>
      </c>
      <c r="G1811" s="104">
        <f t="shared" si="57"/>
        <v>23000</v>
      </c>
    </row>
    <row r="1812" spans="3:7" x14ac:dyDescent="0.4">
      <c r="C1812" s="90">
        <v>37114</v>
      </c>
      <c r="D1812" s="103">
        <v>394000</v>
      </c>
      <c r="E1812" s="104">
        <f t="shared" si="56"/>
        <v>-7000</v>
      </c>
      <c r="F1812" s="103">
        <v>3125000</v>
      </c>
      <c r="G1812" s="104">
        <f t="shared" si="57"/>
        <v>46000</v>
      </c>
    </row>
    <row r="1813" spans="3:7" x14ac:dyDescent="0.4">
      <c r="C1813" s="90">
        <v>37121</v>
      </c>
      <c r="D1813" s="103">
        <v>402000</v>
      </c>
      <c r="E1813" s="104">
        <f t="shared" si="56"/>
        <v>8000</v>
      </c>
      <c r="F1813" s="103">
        <v>3113000</v>
      </c>
      <c r="G1813" s="104">
        <f t="shared" si="57"/>
        <v>-12000</v>
      </c>
    </row>
    <row r="1814" spans="3:7" x14ac:dyDescent="0.4">
      <c r="C1814" s="90">
        <v>37128</v>
      </c>
      <c r="D1814" s="103">
        <v>395000</v>
      </c>
      <c r="E1814" s="104">
        <f t="shared" si="56"/>
        <v>-7000</v>
      </c>
      <c r="F1814" s="103">
        <v>3163000</v>
      </c>
      <c r="G1814" s="104">
        <f t="shared" si="57"/>
        <v>50000</v>
      </c>
    </row>
    <row r="1815" spans="3:7" x14ac:dyDescent="0.4">
      <c r="C1815" s="90">
        <v>37135</v>
      </c>
      <c r="D1815" s="103">
        <v>402000</v>
      </c>
      <c r="E1815" s="104">
        <f t="shared" si="56"/>
        <v>7000</v>
      </c>
      <c r="F1815" s="103">
        <v>3213000</v>
      </c>
      <c r="G1815" s="104">
        <f t="shared" si="57"/>
        <v>50000</v>
      </c>
    </row>
    <row r="1816" spans="3:7" x14ac:dyDescent="0.4">
      <c r="C1816" s="90">
        <v>37142</v>
      </c>
      <c r="D1816" s="103">
        <v>408000</v>
      </c>
      <c r="E1816" s="104">
        <f t="shared" si="56"/>
        <v>6000</v>
      </c>
      <c r="F1816" s="103">
        <v>3197000</v>
      </c>
      <c r="G1816" s="104">
        <f t="shared" si="57"/>
        <v>-16000</v>
      </c>
    </row>
    <row r="1817" spans="3:7" x14ac:dyDescent="0.4">
      <c r="C1817" s="90">
        <v>37149</v>
      </c>
      <c r="D1817" s="103">
        <v>395000</v>
      </c>
      <c r="E1817" s="104">
        <f t="shared" si="56"/>
        <v>-13000</v>
      </c>
      <c r="F1817" s="103">
        <v>3214000</v>
      </c>
      <c r="G1817" s="104">
        <f t="shared" si="57"/>
        <v>17000</v>
      </c>
    </row>
    <row r="1818" spans="3:7" x14ac:dyDescent="0.4">
      <c r="C1818" s="90">
        <v>37156</v>
      </c>
      <c r="D1818" s="103">
        <v>453000</v>
      </c>
      <c r="E1818" s="104">
        <f t="shared" si="56"/>
        <v>58000</v>
      </c>
      <c r="F1818" s="103">
        <v>3302000</v>
      </c>
      <c r="G1818" s="104">
        <f t="shared" si="57"/>
        <v>88000</v>
      </c>
    </row>
    <row r="1819" spans="3:7" x14ac:dyDescent="0.4">
      <c r="C1819" s="90">
        <v>37163</v>
      </c>
      <c r="D1819" s="103">
        <v>517000</v>
      </c>
      <c r="E1819" s="104">
        <f t="shared" si="56"/>
        <v>64000</v>
      </c>
      <c r="F1819" s="103">
        <v>3385000</v>
      </c>
      <c r="G1819" s="104">
        <f t="shared" si="57"/>
        <v>83000</v>
      </c>
    </row>
    <row r="1820" spans="3:7" x14ac:dyDescent="0.4">
      <c r="C1820" s="90">
        <v>37170</v>
      </c>
      <c r="D1820" s="103">
        <v>476000</v>
      </c>
      <c r="E1820" s="104">
        <f t="shared" si="56"/>
        <v>-41000</v>
      </c>
      <c r="F1820" s="103">
        <v>3432000</v>
      </c>
      <c r="G1820" s="104">
        <f t="shared" si="57"/>
        <v>47000</v>
      </c>
    </row>
    <row r="1821" spans="3:7" x14ac:dyDescent="0.4">
      <c r="C1821" s="90">
        <v>37177</v>
      </c>
      <c r="D1821" s="103">
        <v>482000</v>
      </c>
      <c r="E1821" s="104">
        <f t="shared" si="56"/>
        <v>6000</v>
      </c>
      <c r="F1821" s="103">
        <v>3521000</v>
      </c>
      <c r="G1821" s="104">
        <f t="shared" si="57"/>
        <v>89000</v>
      </c>
    </row>
    <row r="1822" spans="3:7" x14ac:dyDescent="0.4">
      <c r="C1822" s="90">
        <v>37184</v>
      </c>
      <c r="D1822" s="103">
        <v>482000</v>
      </c>
      <c r="E1822" s="104">
        <f t="shared" si="56"/>
        <v>0</v>
      </c>
      <c r="F1822" s="103">
        <v>3557000</v>
      </c>
      <c r="G1822" s="104">
        <f t="shared" si="57"/>
        <v>36000</v>
      </c>
    </row>
    <row r="1823" spans="3:7" x14ac:dyDescent="0.4">
      <c r="C1823" s="90">
        <v>37191</v>
      </c>
      <c r="D1823" s="103">
        <v>483000</v>
      </c>
      <c r="E1823" s="104">
        <f t="shared" si="56"/>
        <v>1000</v>
      </c>
      <c r="F1823" s="103">
        <v>3600000</v>
      </c>
      <c r="G1823" s="104">
        <f t="shared" si="57"/>
        <v>43000</v>
      </c>
    </row>
    <row r="1824" spans="3:7" x14ac:dyDescent="0.4">
      <c r="C1824" s="90">
        <v>37198</v>
      </c>
      <c r="D1824" s="103">
        <v>440000</v>
      </c>
      <c r="E1824" s="104">
        <f t="shared" si="56"/>
        <v>-43000</v>
      </c>
      <c r="F1824" s="103">
        <v>3616000</v>
      </c>
      <c r="G1824" s="104">
        <f t="shared" si="57"/>
        <v>16000</v>
      </c>
    </row>
    <row r="1825" spans="3:7" x14ac:dyDescent="0.4">
      <c r="C1825" s="90">
        <v>37205</v>
      </c>
      <c r="D1825" s="103">
        <v>428000</v>
      </c>
      <c r="E1825" s="104">
        <f t="shared" si="56"/>
        <v>-12000</v>
      </c>
      <c r="F1825" s="103">
        <v>3627000</v>
      </c>
      <c r="G1825" s="104">
        <f t="shared" si="57"/>
        <v>11000</v>
      </c>
    </row>
    <row r="1826" spans="3:7" x14ac:dyDescent="0.4">
      <c r="C1826" s="90">
        <v>37212</v>
      </c>
      <c r="D1826" s="103">
        <v>431000</v>
      </c>
      <c r="E1826" s="104">
        <f t="shared" si="56"/>
        <v>3000</v>
      </c>
      <c r="F1826" s="103">
        <v>3790000</v>
      </c>
      <c r="G1826" s="104">
        <f t="shared" si="57"/>
        <v>163000</v>
      </c>
    </row>
    <row r="1827" spans="3:7" x14ac:dyDescent="0.4">
      <c r="C1827" s="90">
        <v>37219</v>
      </c>
      <c r="D1827" s="103">
        <v>491000</v>
      </c>
      <c r="E1827" s="104">
        <f t="shared" si="56"/>
        <v>60000</v>
      </c>
      <c r="F1827" s="103">
        <v>3593000</v>
      </c>
      <c r="G1827" s="104">
        <f t="shared" si="57"/>
        <v>-197000</v>
      </c>
    </row>
    <row r="1828" spans="3:7" x14ac:dyDescent="0.4">
      <c r="C1828" s="90">
        <v>37226</v>
      </c>
      <c r="D1828" s="103">
        <v>465000</v>
      </c>
      <c r="E1828" s="104">
        <f t="shared" si="56"/>
        <v>-26000</v>
      </c>
      <c r="F1828" s="103">
        <v>3619000</v>
      </c>
      <c r="G1828" s="104">
        <f t="shared" si="57"/>
        <v>26000</v>
      </c>
    </row>
    <row r="1829" spans="3:7" x14ac:dyDescent="0.4">
      <c r="C1829" s="90">
        <v>37233</v>
      </c>
      <c r="D1829" s="103">
        <v>393000</v>
      </c>
      <c r="E1829" s="104">
        <f t="shared" si="56"/>
        <v>-72000</v>
      </c>
      <c r="F1829" s="103">
        <v>3626000</v>
      </c>
      <c r="G1829" s="104">
        <f t="shared" si="57"/>
        <v>7000</v>
      </c>
    </row>
    <row r="1830" spans="3:7" x14ac:dyDescent="0.4">
      <c r="C1830" s="90">
        <v>37240</v>
      </c>
      <c r="D1830" s="103">
        <v>389000</v>
      </c>
      <c r="E1830" s="104">
        <f t="shared" si="56"/>
        <v>-4000</v>
      </c>
      <c r="F1830" s="103">
        <v>3637000</v>
      </c>
      <c r="G1830" s="104">
        <f t="shared" si="57"/>
        <v>11000</v>
      </c>
    </row>
    <row r="1831" spans="3:7" x14ac:dyDescent="0.4">
      <c r="C1831" s="90">
        <v>37247</v>
      </c>
      <c r="D1831" s="103">
        <v>416000</v>
      </c>
      <c r="E1831" s="104">
        <f t="shared" si="56"/>
        <v>27000</v>
      </c>
      <c r="F1831" s="103">
        <v>3591000</v>
      </c>
      <c r="G1831" s="104">
        <f t="shared" si="57"/>
        <v>-46000</v>
      </c>
    </row>
    <row r="1832" spans="3:7" x14ac:dyDescent="0.4">
      <c r="C1832" s="90">
        <v>37254</v>
      </c>
      <c r="D1832" s="103">
        <v>421000</v>
      </c>
      <c r="E1832" s="104">
        <f t="shared" si="56"/>
        <v>5000</v>
      </c>
      <c r="F1832" s="103">
        <v>3474000</v>
      </c>
      <c r="G1832" s="104">
        <f t="shared" si="57"/>
        <v>-117000</v>
      </c>
    </row>
    <row r="1833" spans="3:7" x14ac:dyDescent="0.4">
      <c r="C1833" s="90">
        <v>37261</v>
      </c>
      <c r="D1833" s="103">
        <v>397000</v>
      </c>
      <c r="E1833" s="104">
        <f t="shared" si="56"/>
        <v>-24000</v>
      </c>
      <c r="F1833" s="103">
        <v>3587000</v>
      </c>
      <c r="G1833" s="104">
        <f t="shared" si="57"/>
        <v>113000</v>
      </c>
    </row>
    <row r="1834" spans="3:7" x14ac:dyDescent="0.4">
      <c r="C1834" s="90">
        <v>37268</v>
      </c>
      <c r="D1834" s="103">
        <v>418000</v>
      </c>
      <c r="E1834" s="104">
        <f t="shared" si="56"/>
        <v>21000</v>
      </c>
      <c r="F1834" s="103">
        <v>3500000</v>
      </c>
      <c r="G1834" s="104">
        <f t="shared" si="57"/>
        <v>-87000</v>
      </c>
    </row>
    <row r="1835" spans="3:7" x14ac:dyDescent="0.4">
      <c r="C1835" s="90">
        <v>37275</v>
      </c>
      <c r="D1835" s="103">
        <v>405000</v>
      </c>
      <c r="E1835" s="104">
        <f t="shared" si="56"/>
        <v>-13000</v>
      </c>
      <c r="F1835" s="103">
        <v>3557000</v>
      </c>
      <c r="G1835" s="104">
        <f t="shared" si="57"/>
        <v>57000</v>
      </c>
    </row>
    <row r="1836" spans="3:7" x14ac:dyDescent="0.4">
      <c r="C1836" s="90">
        <v>37282</v>
      </c>
      <c r="D1836" s="103">
        <v>414000</v>
      </c>
      <c r="E1836" s="104">
        <f t="shared" si="56"/>
        <v>9000</v>
      </c>
      <c r="F1836" s="103">
        <v>3558000</v>
      </c>
      <c r="G1836" s="104">
        <f t="shared" si="57"/>
        <v>1000</v>
      </c>
    </row>
    <row r="1837" spans="3:7" x14ac:dyDescent="0.4">
      <c r="C1837" s="90">
        <v>37289</v>
      </c>
      <c r="D1837" s="103">
        <v>404000</v>
      </c>
      <c r="E1837" s="104">
        <f t="shared" si="56"/>
        <v>-10000</v>
      </c>
      <c r="F1837" s="103">
        <v>3537000</v>
      </c>
      <c r="G1837" s="104">
        <f t="shared" si="57"/>
        <v>-21000</v>
      </c>
    </row>
    <row r="1838" spans="3:7" x14ac:dyDescent="0.4">
      <c r="C1838" s="90">
        <v>37296</v>
      </c>
      <c r="D1838" s="103">
        <v>397000</v>
      </c>
      <c r="E1838" s="104">
        <f t="shared" si="56"/>
        <v>-7000</v>
      </c>
      <c r="F1838" s="103">
        <v>3562000</v>
      </c>
      <c r="G1838" s="104">
        <f t="shared" si="57"/>
        <v>25000</v>
      </c>
    </row>
    <row r="1839" spans="3:7" x14ac:dyDescent="0.4">
      <c r="C1839" s="90">
        <v>37303</v>
      </c>
      <c r="D1839" s="103">
        <v>397000</v>
      </c>
      <c r="E1839" s="104">
        <f t="shared" si="56"/>
        <v>0</v>
      </c>
      <c r="F1839" s="103">
        <v>3580000</v>
      </c>
      <c r="G1839" s="104">
        <f t="shared" si="57"/>
        <v>18000</v>
      </c>
    </row>
    <row r="1840" spans="3:7" x14ac:dyDescent="0.4">
      <c r="C1840" s="90">
        <v>37310</v>
      </c>
      <c r="D1840" s="103">
        <v>398000</v>
      </c>
      <c r="E1840" s="104">
        <f t="shared" si="56"/>
        <v>1000</v>
      </c>
      <c r="F1840" s="103">
        <v>3538000</v>
      </c>
      <c r="G1840" s="104">
        <f t="shared" si="57"/>
        <v>-42000</v>
      </c>
    </row>
    <row r="1841" spans="3:7" x14ac:dyDescent="0.4">
      <c r="C1841" s="90">
        <v>37317</v>
      </c>
      <c r="D1841" s="103">
        <v>392000</v>
      </c>
      <c r="E1841" s="104">
        <f t="shared" si="56"/>
        <v>-6000</v>
      </c>
      <c r="F1841" s="103">
        <v>3567000</v>
      </c>
      <c r="G1841" s="104">
        <f t="shared" si="57"/>
        <v>29000</v>
      </c>
    </row>
    <row r="1842" spans="3:7" x14ac:dyDescent="0.4">
      <c r="C1842" s="90">
        <v>37324</v>
      </c>
      <c r="D1842" s="103">
        <v>399000</v>
      </c>
      <c r="E1842" s="104">
        <f t="shared" si="56"/>
        <v>7000</v>
      </c>
      <c r="F1842" s="103">
        <v>3567000</v>
      </c>
      <c r="G1842" s="104">
        <f t="shared" si="57"/>
        <v>0</v>
      </c>
    </row>
    <row r="1843" spans="3:7" x14ac:dyDescent="0.4">
      <c r="C1843" s="90">
        <v>37331</v>
      </c>
      <c r="D1843" s="103">
        <v>392000</v>
      </c>
      <c r="E1843" s="104">
        <f t="shared" si="56"/>
        <v>-7000</v>
      </c>
      <c r="F1843" s="103">
        <v>3598000</v>
      </c>
      <c r="G1843" s="104">
        <f t="shared" si="57"/>
        <v>31000</v>
      </c>
    </row>
    <row r="1844" spans="3:7" x14ac:dyDescent="0.4">
      <c r="C1844" s="90">
        <v>37338</v>
      </c>
      <c r="D1844" s="103">
        <v>415000</v>
      </c>
      <c r="E1844" s="104">
        <f t="shared" si="56"/>
        <v>23000</v>
      </c>
      <c r="F1844" s="103">
        <v>3599000</v>
      </c>
      <c r="G1844" s="104">
        <f t="shared" si="57"/>
        <v>1000</v>
      </c>
    </row>
    <row r="1845" spans="3:7" x14ac:dyDescent="0.4">
      <c r="C1845" s="90">
        <v>37345</v>
      </c>
      <c r="D1845" s="103">
        <v>479000</v>
      </c>
      <c r="E1845" s="104">
        <f t="shared" si="56"/>
        <v>64000</v>
      </c>
      <c r="F1845" s="103">
        <v>3723000</v>
      </c>
      <c r="G1845" s="104">
        <f t="shared" si="57"/>
        <v>124000</v>
      </c>
    </row>
    <row r="1846" spans="3:7" x14ac:dyDescent="0.4">
      <c r="C1846" s="90">
        <v>37352</v>
      </c>
      <c r="D1846" s="103">
        <v>445000</v>
      </c>
      <c r="E1846" s="104">
        <f t="shared" si="56"/>
        <v>-34000</v>
      </c>
      <c r="F1846" s="103">
        <v>3732000</v>
      </c>
      <c r="G1846" s="104">
        <f t="shared" si="57"/>
        <v>9000</v>
      </c>
    </row>
    <row r="1847" spans="3:7" x14ac:dyDescent="0.4">
      <c r="C1847" s="90">
        <v>37359</v>
      </c>
      <c r="D1847" s="103">
        <v>442000</v>
      </c>
      <c r="E1847" s="104">
        <f t="shared" si="56"/>
        <v>-3000</v>
      </c>
      <c r="F1847" s="103">
        <v>3650000</v>
      </c>
      <c r="G1847" s="104">
        <f t="shared" si="57"/>
        <v>-82000</v>
      </c>
    </row>
    <row r="1848" spans="3:7" x14ac:dyDescent="0.4">
      <c r="C1848" s="90">
        <v>37366</v>
      </c>
      <c r="D1848" s="103">
        <v>416000</v>
      </c>
      <c r="E1848" s="104">
        <f t="shared" si="56"/>
        <v>-26000</v>
      </c>
      <c r="F1848" s="103">
        <v>3675000</v>
      </c>
      <c r="G1848" s="104">
        <f t="shared" si="57"/>
        <v>25000</v>
      </c>
    </row>
    <row r="1849" spans="3:7" x14ac:dyDescent="0.4">
      <c r="C1849" s="90">
        <v>37373</v>
      </c>
      <c r="D1849" s="103">
        <v>414000</v>
      </c>
      <c r="E1849" s="104">
        <f t="shared" si="56"/>
        <v>-2000</v>
      </c>
      <c r="F1849" s="103">
        <v>3700000</v>
      </c>
      <c r="G1849" s="104">
        <f t="shared" si="57"/>
        <v>25000</v>
      </c>
    </row>
    <row r="1850" spans="3:7" x14ac:dyDescent="0.4">
      <c r="C1850" s="90">
        <v>37380</v>
      </c>
      <c r="D1850" s="103">
        <v>409000</v>
      </c>
      <c r="E1850" s="104">
        <f t="shared" si="56"/>
        <v>-5000</v>
      </c>
      <c r="F1850" s="103">
        <v>3712000</v>
      </c>
      <c r="G1850" s="104">
        <f t="shared" si="57"/>
        <v>12000</v>
      </c>
    </row>
    <row r="1851" spans="3:7" x14ac:dyDescent="0.4">
      <c r="C1851" s="90">
        <v>37387</v>
      </c>
      <c r="D1851" s="103">
        <v>413000</v>
      </c>
      <c r="E1851" s="104">
        <f t="shared" si="56"/>
        <v>4000</v>
      </c>
      <c r="F1851" s="103">
        <v>3729000</v>
      </c>
      <c r="G1851" s="104">
        <f t="shared" si="57"/>
        <v>17000</v>
      </c>
    </row>
    <row r="1852" spans="3:7" x14ac:dyDescent="0.4">
      <c r="C1852" s="90">
        <v>37394</v>
      </c>
      <c r="D1852" s="103">
        <v>411000</v>
      </c>
      <c r="E1852" s="104">
        <f t="shared" si="56"/>
        <v>-2000</v>
      </c>
      <c r="F1852" s="103">
        <v>3695000</v>
      </c>
      <c r="G1852" s="104">
        <f t="shared" si="57"/>
        <v>-34000</v>
      </c>
    </row>
    <row r="1853" spans="3:7" x14ac:dyDescent="0.4">
      <c r="C1853" s="90">
        <v>37401</v>
      </c>
      <c r="D1853" s="103">
        <v>403000</v>
      </c>
      <c r="E1853" s="104">
        <f t="shared" si="56"/>
        <v>-8000</v>
      </c>
      <c r="F1853" s="103">
        <v>3712000</v>
      </c>
      <c r="G1853" s="104">
        <f t="shared" si="57"/>
        <v>17000</v>
      </c>
    </row>
    <row r="1854" spans="3:7" x14ac:dyDescent="0.4">
      <c r="C1854" s="90">
        <v>37408</v>
      </c>
      <c r="D1854" s="103">
        <v>378000</v>
      </c>
      <c r="E1854" s="104">
        <f t="shared" si="56"/>
        <v>-25000</v>
      </c>
      <c r="F1854" s="103">
        <v>3664000</v>
      </c>
      <c r="G1854" s="104">
        <f t="shared" si="57"/>
        <v>-48000</v>
      </c>
    </row>
    <row r="1855" spans="3:7" x14ac:dyDescent="0.4">
      <c r="C1855" s="90">
        <v>37415</v>
      </c>
      <c r="D1855" s="103">
        <v>388000</v>
      </c>
      <c r="E1855" s="104">
        <f t="shared" si="56"/>
        <v>10000</v>
      </c>
      <c r="F1855" s="103">
        <v>3681000</v>
      </c>
      <c r="G1855" s="104">
        <f t="shared" si="57"/>
        <v>17000</v>
      </c>
    </row>
    <row r="1856" spans="3:7" x14ac:dyDescent="0.4">
      <c r="C1856" s="90">
        <v>37422</v>
      </c>
      <c r="D1856" s="103">
        <v>396000</v>
      </c>
      <c r="E1856" s="104">
        <f t="shared" si="56"/>
        <v>8000</v>
      </c>
      <c r="F1856" s="103">
        <v>3604000</v>
      </c>
      <c r="G1856" s="104">
        <f t="shared" si="57"/>
        <v>-77000</v>
      </c>
    </row>
    <row r="1857" spans="3:7" x14ac:dyDescent="0.4">
      <c r="C1857" s="90">
        <v>37429</v>
      </c>
      <c r="D1857" s="103">
        <v>388000</v>
      </c>
      <c r="E1857" s="104">
        <f t="shared" si="56"/>
        <v>-8000</v>
      </c>
      <c r="F1857" s="103">
        <v>3639000</v>
      </c>
      <c r="G1857" s="104">
        <f t="shared" si="57"/>
        <v>35000</v>
      </c>
    </row>
    <row r="1858" spans="3:7" x14ac:dyDescent="0.4">
      <c r="C1858" s="90">
        <v>37436</v>
      </c>
      <c r="D1858" s="103">
        <v>386000</v>
      </c>
      <c r="E1858" s="104">
        <f t="shared" si="56"/>
        <v>-2000</v>
      </c>
      <c r="F1858" s="103">
        <v>3588000</v>
      </c>
      <c r="G1858" s="104">
        <f t="shared" si="57"/>
        <v>-51000</v>
      </c>
    </row>
    <row r="1859" spans="3:7" x14ac:dyDescent="0.4">
      <c r="C1859" s="90">
        <v>37443</v>
      </c>
      <c r="D1859" s="103">
        <v>391000</v>
      </c>
      <c r="E1859" s="104">
        <f t="shared" si="56"/>
        <v>5000</v>
      </c>
      <c r="F1859" s="103">
        <v>3554000</v>
      </c>
      <c r="G1859" s="104">
        <f t="shared" si="57"/>
        <v>-34000</v>
      </c>
    </row>
    <row r="1860" spans="3:7" x14ac:dyDescent="0.4">
      <c r="C1860" s="90">
        <v>37450</v>
      </c>
      <c r="D1860" s="103">
        <v>384000</v>
      </c>
      <c r="E1860" s="104">
        <f t="shared" si="56"/>
        <v>-7000</v>
      </c>
      <c r="F1860" s="103">
        <v>3495000</v>
      </c>
      <c r="G1860" s="104">
        <f t="shared" si="57"/>
        <v>-59000</v>
      </c>
    </row>
    <row r="1861" spans="3:7" x14ac:dyDescent="0.4">
      <c r="C1861" s="90">
        <v>37457</v>
      </c>
      <c r="D1861" s="103">
        <v>379000</v>
      </c>
      <c r="E1861" s="104">
        <f t="shared" si="56"/>
        <v>-5000</v>
      </c>
      <c r="F1861" s="103">
        <v>3473000</v>
      </c>
      <c r="G1861" s="104">
        <f t="shared" si="57"/>
        <v>-22000</v>
      </c>
    </row>
    <row r="1862" spans="3:7" x14ac:dyDescent="0.4">
      <c r="C1862" s="90">
        <v>37464</v>
      </c>
      <c r="D1862" s="103">
        <v>390000</v>
      </c>
      <c r="E1862" s="104">
        <f t="shared" si="56"/>
        <v>11000</v>
      </c>
      <c r="F1862" s="103">
        <v>3495000</v>
      </c>
      <c r="G1862" s="104">
        <f t="shared" si="57"/>
        <v>22000</v>
      </c>
    </row>
    <row r="1863" spans="3:7" x14ac:dyDescent="0.4">
      <c r="C1863" s="90">
        <v>37471</v>
      </c>
      <c r="D1863" s="103">
        <v>388000</v>
      </c>
      <c r="E1863" s="104">
        <f t="shared" si="56"/>
        <v>-2000</v>
      </c>
      <c r="F1863" s="103">
        <v>3498000</v>
      </c>
      <c r="G1863" s="104">
        <f t="shared" si="57"/>
        <v>3000</v>
      </c>
    </row>
    <row r="1864" spans="3:7" x14ac:dyDescent="0.4">
      <c r="C1864" s="90">
        <v>37478</v>
      </c>
      <c r="D1864" s="103">
        <v>389000</v>
      </c>
      <c r="E1864" s="104">
        <f t="shared" si="56"/>
        <v>1000</v>
      </c>
      <c r="F1864" s="103">
        <v>3485000</v>
      </c>
      <c r="G1864" s="104">
        <f t="shared" si="57"/>
        <v>-13000</v>
      </c>
    </row>
    <row r="1865" spans="3:7" x14ac:dyDescent="0.4">
      <c r="C1865" s="90">
        <v>37485</v>
      </c>
      <c r="D1865" s="103">
        <v>399000</v>
      </c>
      <c r="E1865" s="104">
        <f t="shared" si="56"/>
        <v>10000</v>
      </c>
      <c r="F1865" s="103">
        <v>3531000</v>
      </c>
      <c r="G1865" s="104">
        <f t="shared" si="57"/>
        <v>46000</v>
      </c>
    </row>
    <row r="1866" spans="3:7" x14ac:dyDescent="0.4">
      <c r="C1866" s="90">
        <v>37492</v>
      </c>
      <c r="D1866" s="103">
        <v>398000</v>
      </c>
      <c r="E1866" s="104">
        <f t="shared" ref="E1866:E1929" si="58">D1866-D1865</f>
        <v>-1000</v>
      </c>
      <c r="F1866" s="103">
        <v>3521000</v>
      </c>
      <c r="G1866" s="104">
        <f t="shared" ref="G1866:G1929" si="59">F1866-F1865</f>
        <v>-10000</v>
      </c>
    </row>
    <row r="1867" spans="3:7" x14ac:dyDescent="0.4">
      <c r="C1867" s="90">
        <v>37499</v>
      </c>
      <c r="D1867" s="103">
        <v>394000</v>
      </c>
      <c r="E1867" s="104">
        <f t="shared" si="58"/>
        <v>-4000</v>
      </c>
      <c r="F1867" s="103">
        <v>3549000</v>
      </c>
      <c r="G1867" s="104">
        <f t="shared" si="59"/>
        <v>28000</v>
      </c>
    </row>
    <row r="1868" spans="3:7" x14ac:dyDescent="0.4">
      <c r="C1868" s="90">
        <v>37506</v>
      </c>
      <c r="D1868" s="103">
        <v>416000</v>
      </c>
      <c r="E1868" s="104">
        <f t="shared" si="58"/>
        <v>22000</v>
      </c>
      <c r="F1868" s="103">
        <v>3532000</v>
      </c>
      <c r="G1868" s="104">
        <f t="shared" si="59"/>
        <v>-17000</v>
      </c>
    </row>
    <row r="1869" spans="3:7" x14ac:dyDescent="0.4">
      <c r="C1869" s="90">
        <v>37513</v>
      </c>
      <c r="D1869" s="103">
        <v>412000</v>
      </c>
      <c r="E1869" s="104">
        <f t="shared" si="58"/>
        <v>-4000</v>
      </c>
      <c r="F1869" s="103">
        <v>3554000</v>
      </c>
      <c r="G1869" s="104">
        <f t="shared" si="59"/>
        <v>22000</v>
      </c>
    </row>
    <row r="1870" spans="3:7" x14ac:dyDescent="0.4">
      <c r="C1870" s="90">
        <v>37520</v>
      </c>
      <c r="D1870" s="103">
        <v>401000</v>
      </c>
      <c r="E1870" s="104">
        <f t="shared" si="58"/>
        <v>-11000</v>
      </c>
      <c r="F1870" s="103">
        <v>3579000</v>
      </c>
      <c r="G1870" s="104">
        <f t="shared" si="59"/>
        <v>25000</v>
      </c>
    </row>
    <row r="1871" spans="3:7" x14ac:dyDescent="0.4">
      <c r="C1871" s="90">
        <v>37527</v>
      </c>
      <c r="D1871" s="103">
        <v>409000</v>
      </c>
      <c r="E1871" s="104">
        <f t="shared" si="58"/>
        <v>8000</v>
      </c>
      <c r="F1871" s="103">
        <v>3555000</v>
      </c>
      <c r="G1871" s="104">
        <f t="shared" si="59"/>
        <v>-24000</v>
      </c>
    </row>
    <row r="1872" spans="3:7" x14ac:dyDescent="0.4">
      <c r="C1872" s="90">
        <v>37534</v>
      </c>
      <c r="D1872" s="103">
        <v>404000</v>
      </c>
      <c r="E1872" s="104">
        <f t="shared" si="58"/>
        <v>-5000</v>
      </c>
      <c r="F1872" s="103">
        <v>3619000</v>
      </c>
      <c r="G1872" s="104">
        <f t="shared" si="59"/>
        <v>64000</v>
      </c>
    </row>
    <row r="1873" spans="3:7" x14ac:dyDescent="0.4">
      <c r="C1873" s="90">
        <v>37541</v>
      </c>
      <c r="D1873" s="103">
        <v>405000</v>
      </c>
      <c r="E1873" s="104">
        <f t="shared" si="58"/>
        <v>1000</v>
      </c>
      <c r="F1873" s="103">
        <v>3529000</v>
      </c>
      <c r="G1873" s="104">
        <f t="shared" si="59"/>
        <v>-90000</v>
      </c>
    </row>
    <row r="1874" spans="3:7" x14ac:dyDescent="0.4">
      <c r="C1874" s="90">
        <v>37548</v>
      </c>
      <c r="D1874" s="103">
        <v>412000</v>
      </c>
      <c r="E1874" s="104">
        <f t="shared" si="58"/>
        <v>7000</v>
      </c>
      <c r="F1874" s="103">
        <v>3518000</v>
      </c>
      <c r="G1874" s="104">
        <f t="shared" si="59"/>
        <v>-11000</v>
      </c>
    </row>
    <row r="1875" spans="3:7" x14ac:dyDescent="0.4">
      <c r="C1875" s="90">
        <v>37555</v>
      </c>
      <c r="D1875" s="103">
        <v>409000</v>
      </c>
      <c r="E1875" s="104">
        <f t="shared" si="58"/>
        <v>-3000</v>
      </c>
      <c r="F1875" s="103">
        <v>3557000</v>
      </c>
      <c r="G1875" s="104">
        <f t="shared" si="59"/>
        <v>39000</v>
      </c>
    </row>
    <row r="1876" spans="3:7" x14ac:dyDescent="0.4">
      <c r="C1876" s="90">
        <v>37562</v>
      </c>
      <c r="D1876" s="103">
        <v>405000</v>
      </c>
      <c r="E1876" s="104">
        <f t="shared" si="58"/>
        <v>-4000</v>
      </c>
      <c r="F1876" s="103">
        <v>3557000</v>
      </c>
      <c r="G1876" s="104">
        <f t="shared" si="59"/>
        <v>0</v>
      </c>
    </row>
    <row r="1877" spans="3:7" x14ac:dyDescent="0.4">
      <c r="C1877" s="90">
        <v>37569</v>
      </c>
      <c r="D1877" s="103">
        <v>400000</v>
      </c>
      <c r="E1877" s="104">
        <f t="shared" si="58"/>
        <v>-5000</v>
      </c>
      <c r="F1877" s="103">
        <v>3539000</v>
      </c>
      <c r="G1877" s="104">
        <f t="shared" si="59"/>
        <v>-18000</v>
      </c>
    </row>
    <row r="1878" spans="3:7" x14ac:dyDescent="0.4">
      <c r="C1878" s="90">
        <v>37576</v>
      </c>
      <c r="D1878" s="103">
        <v>389000</v>
      </c>
      <c r="E1878" s="104">
        <f t="shared" si="58"/>
        <v>-11000</v>
      </c>
      <c r="F1878" s="103">
        <v>3438000</v>
      </c>
      <c r="G1878" s="104">
        <f t="shared" si="59"/>
        <v>-101000</v>
      </c>
    </row>
    <row r="1879" spans="3:7" x14ac:dyDescent="0.4">
      <c r="C1879" s="90">
        <v>37583</v>
      </c>
      <c r="D1879" s="103">
        <v>390000</v>
      </c>
      <c r="E1879" s="104">
        <f t="shared" si="58"/>
        <v>1000</v>
      </c>
      <c r="F1879" s="103">
        <v>3474000</v>
      </c>
      <c r="G1879" s="104">
        <f t="shared" si="59"/>
        <v>36000</v>
      </c>
    </row>
    <row r="1880" spans="3:7" x14ac:dyDescent="0.4">
      <c r="C1880" s="90">
        <v>37590</v>
      </c>
      <c r="D1880" s="103">
        <v>377000</v>
      </c>
      <c r="E1880" s="104">
        <f t="shared" si="58"/>
        <v>-13000</v>
      </c>
      <c r="F1880" s="103">
        <v>3404000</v>
      </c>
      <c r="G1880" s="104">
        <f t="shared" si="59"/>
        <v>-70000</v>
      </c>
    </row>
    <row r="1881" spans="3:7" x14ac:dyDescent="0.4">
      <c r="C1881" s="90">
        <v>37597</v>
      </c>
      <c r="D1881" s="103">
        <v>425000</v>
      </c>
      <c r="E1881" s="104">
        <f t="shared" si="58"/>
        <v>48000</v>
      </c>
      <c r="F1881" s="103">
        <v>3537000</v>
      </c>
      <c r="G1881" s="104">
        <f t="shared" si="59"/>
        <v>133000</v>
      </c>
    </row>
    <row r="1882" spans="3:7" x14ac:dyDescent="0.4">
      <c r="C1882" s="90">
        <v>37604</v>
      </c>
      <c r="D1882" s="103">
        <v>429000</v>
      </c>
      <c r="E1882" s="104">
        <f t="shared" si="58"/>
        <v>4000</v>
      </c>
      <c r="F1882" s="103">
        <v>3497000</v>
      </c>
      <c r="G1882" s="104">
        <f t="shared" si="59"/>
        <v>-40000</v>
      </c>
    </row>
    <row r="1883" spans="3:7" x14ac:dyDescent="0.4">
      <c r="C1883" s="90">
        <v>37611</v>
      </c>
      <c r="D1883" s="103">
        <v>394000</v>
      </c>
      <c r="E1883" s="104">
        <f t="shared" si="58"/>
        <v>-35000</v>
      </c>
      <c r="F1883" s="103">
        <v>3435000</v>
      </c>
      <c r="G1883" s="104">
        <f t="shared" si="59"/>
        <v>-62000</v>
      </c>
    </row>
    <row r="1884" spans="3:7" x14ac:dyDescent="0.4">
      <c r="C1884" s="90">
        <v>37618</v>
      </c>
      <c r="D1884" s="103">
        <v>409000</v>
      </c>
      <c r="E1884" s="104">
        <f t="shared" si="58"/>
        <v>15000</v>
      </c>
      <c r="F1884" s="103">
        <v>3462000</v>
      </c>
      <c r="G1884" s="104">
        <f t="shared" si="59"/>
        <v>27000</v>
      </c>
    </row>
    <row r="1885" spans="3:7" x14ac:dyDescent="0.4">
      <c r="C1885" s="90">
        <v>37625</v>
      </c>
      <c r="D1885" s="103">
        <v>393000</v>
      </c>
      <c r="E1885" s="104">
        <f t="shared" si="58"/>
        <v>-16000</v>
      </c>
      <c r="F1885" s="103">
        <v>3438000</v>
      </c>
      <c r="G1885" s="104">
        <f t="shared" si="59"/>
        <v>-24000</v>
      </c>
    </row>
    <row r="1886" spans="3:7" x14ac:dyDescent="0.4">
      <c r="C1886" s="90">
        <v>37632</v>
      </c>
      <c r="D1886" s="103">
        <v>378000</v>
      </c>
      <c r="E1886" s="104">
        <f t="shared" si="58"/>
        <v>-15000</v>
      </c>
      <c r="F1886" s="103">
        <v>3388000</v>
      </c>
      <c r="G1886" s="104">
        <f t="shared" si="59"/>
        <v>-50000</v>
      </c>
    </row>
    <row r="1887" spans="3:7" x14ac:dyDescent="0.4">
      <c r="C1887" s="90">
        <v>37639</v>
      </c>
      <c r="D1887" s="103">
        <v>402000</v>
      </c>
      <c r="E1887" s="104">
        <f t="shared" si="58"/>
        <v>24000</v>
      </c>
      <c r="F1887" s="103">
        <v>3357000</v>
      </c>
      <c r="G1887" s="104">
        <f t="shared" si="59"/>
        <v>-31000</v>
      </c>
    </row>
    <row r="1888" spans="3:7" x14ac:dyDescent="0.4">
      <c r="C1888" s="90">
        <v>37646</v>
      </c>
      <c r="D1888" s="103">
        <v>407000</v>
      </c>
      <c r="E1888" s="104">
        <f t="shared" si="58"/>
        <v>5000</v>
      </c>
      <c r="F1888" s="103">
        <v>3475000</v>
      </c>
      <c r="G1888" s="104">
        <f t="shared" si="59"/>
        <v>118000</v>
      </c>
    </row>
    <row r="1889" spans="3:7" x14ac:dyDescent="0.4">
      <c r="C1889" s="90">
        <v>37653</v>
      </c>
      <c r="D1889" s="103">
        <v>413000</v>
      </c>
      <c r="E1889" s="104">
        <f t="shared" si="58"/>
        <v>6000</v>
      </c>
      <c r="F1889" s="103">
        <v>3368000</v>
      </c>
      <c r="G1889" s="104">
        <f t="shared" si="59"/>
        <v>-107000</v>
      </c>
    </row>
    <row r="1890" spans="3:7" x14ac:dyDescent="0.4">
      <c r="C1890" s="90">
        <v>37660</v>
      </c>
      <c r="D1890" s="103">
        <v>390000</v>
      </c>
      <c r="E1890" s="104">
        <f t="shared" si="58"/>
        <v>-23000</v>
      </c>
      <c r="F1890" s="103">
        <v>3457000</v>
      </c>
      <c r="G1890" s="104">
        <f t="shared" si="59"/>
        <v>89000</v>
      </c>
    </row>
    <row r="1891" spans="3:7" x14ac:dyDescent="0.4">
      <c r="C1891" s="90">
        <v>37667</v>
      </c>
      <c r="D1891" s="103">
        <v>420000</v>
      </c>
      <c r="E1891" s="104">
        <f t="shared" si="58"/>
        <v>30000</v>
      </c>
      <c r="F1891" s="103">
        <v>3423000</v>
      </c>
      <c r="G1891" s="104">
        <f t="shared" si="59"/>
        <v>-34000</v>
      </c>
    </row>
    <row r="1892" spans="3:7" x14ac:dyDescent="0.4">
      <c r="C1892" s="90">
        <v>37674</v>
      </c>
      <c r="D1892" s="103">
        <v>421000</v>
      </c>
      <c r="E1892" s="104">
        <f t="shared" si="58"/>
        <v>1000</v>
      </c>
      <c r="F1892" s="103">
        <v>3500000</v>
      </c>
      <c r="G1892" s="104">
        <f t="shared" si="59"/>
        <v>77000</v>
      </c>
    </row>
    <row r="1893" spans="3:7" x14ac:dyDescent="0.4">
      <c r="C1893" s="90">
        <v>37681</v>
      </c>
      <c r="D1893" s="103">
        <v>436000</v>
      </c>
      <c r="E1893" s="104">
        <f t="shared" si="58"/>
        <v>15000</v>
      </c>
      <c r="F1893" s="103">
        <v>3496000</v>
      </c>
      <c r="G1893" s="104">
        <f t="shared" si="59"/>
        <v>-4000</v>
      </c>
    </row>
    <row r="1894" spans="3:7" x14ac:dyDescent="0.4">
      <c r="C1894" s="90">
        <v>37688</v>
      </c>
      <c r="D1894" s="103">
        <v>424000</v>
      </c>
      <c r="E1894" s="104">
        <f t="shared" si="58"/>
        <v>-12000</v>
      </c>
      <c r="F1894" s="103">
        <v>3559000</v>
      </c>
      <c r="G1894" s="104">
        <f t="shared" si="59"/>
        <v>63000</v>
      </c>
    </row>
    <row r="1895" spans="3:7" x14ac:dyDescent="0.4">
      <c r="C1895" s="90">
        <v>37695</v>
      </c>
      <c r="D1895" s="103">
        <v>430000</v>
      </c>
      <c r="E1895" s="104">
        <f t="shared" si="58"/>
        <v>6000</v>
      </c>
      <c r="F1895" s="103">
        <v>3528000</v>
      </c>
      <c r="G1895" s="104">
        <f t="shared" si="59"/>
        <v>-31000</v>
      </c>
    </row>
    <row r="1896" spans="3:7" x14ac:dyDescent="0.4">
      <c r="C1896" s="90">
        <v>37702</v>
      </c>
      <c r="D1896" s="103">
        <v>411000</v>
      </c>
      <c r="E1896" s="104">
        <f t="shared" si="58"/>
        <v>-19000</v>
      </c>
      <c r="F1896" s="103">
        <v>3585000</v>
      </c>
      <c r="G1896" s="104">
        <f t="shared" si="59"/>
        <v>57000</v>
      </c>
    </row>
    <row r="1897" spans="3:7" x14ac:dyDescent="0.4">
      <c r="C1897" s="90">
        <v>37709</v>
      </c>
      <c r="D1897" s="103">
        <v>436000</v>
      </c>
      <c r="E1897" s="104">
        <f t="shared" si="58"/>
        <v>25000</v>
      </c>
      <c r="F1897" s="103">
        <v>3536000</v>
      </c>
      <c r="G1897" s="104">
        <f t="shared" si="59"/>
        <v>-49000</v>
      </c>
    </row>
    <row r="1898" spans="3:7" x14ac:dyDescent="0.4">
      <c r="C1898" s="90">
        <v>37716</v>
      </c>
      <c r="D1898" s="103">
        <v>417000</v>
      </c>
      <c r="E1898" s="104">
        <f t="shared" si="58"/>
        <v>-19000</v>
      </c>
      <c r="F1898" s="103">
        <v>3583000</v>
      </c>
      <c r="G1898" s="104">
        <f t="shared" si="59"/>
        <v>47000</v>
      </c>
    </row>
    <row r="1899" spans="3:7" x14ac:dyDescent="0.4">
      <c r="C1899" s="90">
        <v>37723</v>
      </c>
      <c r="D1899" s="103">
        <v>434000</v>
      </c>
      <c r="E1899" s="104">
        <f t="shared" si="58"/>
        <v>17000</v>
      </c>
      <c r="F1899" s="103">
        <v>3586000</v>
      </c>
      <c r="G1899" s="104">
        <f t="shared" si="59"/>
        <v>3000</v>
      </c>
    </row>
    <row r="1900" spans="3:7" x14ac:dyDescent="0.4">
      <c r="C1900" s="90">
        <v>37730</v>
      </c>
      <c r="D1900" s="103">
        <v>450000</v>
      </c>
      <c r="E1900" s="104">
        <f t="shared" si="58"/>
        <v>16000</v>
      </c>
      <c r="F1900" s="103">
        <v>3674000</v>
      </c>
      <c r="G1900" s="104">
        <f t="shared" si="59"/>
        <v>88000</v>
      </c>
    </row>
    <row r="1901" spans="3:7" x14ac:dyDescent="0.4">
      <c r="C1901" s="90">
        <v>37737</v>
      </c>
      <c r="D1901" s="103">
        <v>444000</v>
      </c>
      <c r="E1901" s="104">
        <f t="shared" si="58"/>
        <v>-6000</v>
      </c>
      <c r="F1901" s="103">
        <v>3676000</v>
      </c>
      <c r="G1901" s="104">
        <f t="shared" si="59"/>
        <v>2000</v>
      </c>
    </row>
    <row r="1902" spans="3:7" x14ac:dyDescent="0.4">
      <c r="C1902" s="90">
        <v>37744</v>
      </c>
      <c r="D1902" s="103">
        <v>428000</v>
      </c>
      <c r="E1902" s="104">
        <f t="shared" si="58"/>
        <v>-16000</v>
      </c>
      <c r="F1902" s="103">
        <v>3730000</v>
      </c>
      <c r="G1902" s="104">
        <f t="shared" si="59"/>
        <v>54000</v>
      </c>
    </row>
    <row r="1903" spans="3:7" x14ac:dyDescent="0.4">
      <c r="C1903" s="90">
        <v>37751</v>
      </c>
      <c r="D1903" s="103">
        <v>417000</v>
      </c>
      <c r="E1903" s="104">
        <f t="shared" si="58"/>
        <v>-11000</v>
      </c>
      <c r="F1903" s="103">
        <v>3704000</v>
      </c>
      <c r="G1903" s="104">
        <f t="shared" si="59"/>
        <v>-26000</v>
      </c>
    </row>
    <row r="1904" spans="3:7" x14ac:dyDescent="0.4">
      <c r="C1904" s="90">
        <v>37758</v>
      </c>
      <c r="D1904" s="103">
        <v>425000</v>
      </c>
      <c r="E1904" s="104">
        <f t="shared" si="58"/>
        <v>8000</v>
      </c>
      <c r="F1904" s="103">
        <v>3716000</v>
      </c>
      <c r="G1904" s="104">
        <f t="shared" si="59"/>
        <v>12000</v>
      </c>
    </row>
    <row r="1905" spans="3:7" x14ac:dyDescent="0.4">
      <c r="C1905" s="90">
        <v>37765</v>
      </c>
      <c r="D1905" s="103">
        <v>419000</v>
      </c>
      <c r="E1905" s="104">
        <f t="shared" si="58"/>
        <v>-6000</v>
      </c>
      <c r="F1905" s="103">
        <v>3672000</v>
      </c>
      <c r="G1905" s="104">
        <f t="shared" si="59"/>
        <v>-44000</v>
      </c>
    </row>
    <row r="1906" spans="3:7" x14ac:dyDescent="0.4">
      <c r="C1906" s="90">
        <v>37772</v>
      </c>
      <c r="D1906" s="103">
        <v>431000</v>
      </c>
      <c r="E1906" s="104">
        <f t="shared" si="58"/>
        <v>12000</v>
      </c>
      <c r="F1906" s="103">
        <v>3774000</v>
      </c>
      <c r="G1906" s="104">
        <f t="shared" si="59"/>
        <v>102000</v>
      </c>
    </row>
    <row r="1907" spans="3:7" x14ac:dyDescent="0.4">
      <c r="C1907" s="90">
        <v>37779</v>
      </c>
      <c r="D1907" s="103">
        <v>429000</v>
      </c>
      <c r="E1907" s="104">
        <f t="shared" si="58"/>
        <v>-2000</v>
      </c>
      <c r="F1907" s="103">
        <v>3682000</v>
      </c>
      <c r="G1907" s="104">
        <f t="shared" si="59"/>
        <v>-92000</v>
      </c>
    </row>
    <row r="1908" spans="3:7" x14ac:dyDescent="0.4">
      <c r="C1908" s="90">
        <v>37786</v>
      </c>
      <c r="D1908" s="103">
        <v>421000</v>
      </c>
      <c r="E1908" s="104">
        <f t="shared" si="58"/>
        <v>-8000</v>
      </c>
      <c r="F1908" s="103">
        <v>3695000</v>
      </c>
      <c r="G1908" s="104">
        <f t="shared" si="59"/>
        <v>13000</v>
      </c>
    </row>
    <row r="1909" spans="3:7" x14ac:dyDescent="0.4">
      <c r="C1909" s="90">
        <v>37793</v>
      </c>
      <c r="D1909" s="103">
        <v>408000</v>
      </c>
      <c r="E1909" s="104">
        <f t="shared" si="58"/>
        <v>-13000</v>
      </c>
      <c r="F1909" s="103">
        <v>3692000</v>
      </c>
      <c r="G1909" s="104">
        <f t="shared" si="59"/>
        <v>-3000</v>
      </c>
    </row>
    <row r="1910" spans="3:7" x14ac:dyDescent="0.4">
      <c r="C1910" s="90">
        <v>37800</v>
      </c>
      <c r="D1910" s="103">
        <v>429000</v>
      </c>
      <c r="E1910" s="104">
        <f t="shared" si="58"/>
        <v>21000</v>
      </c>
      <c r="F1910" s="103">
        <v>3737000</v>
      </c>
      <c r="G1910" s="104">
        <f t="shared" si="59"/>
        <v>45000</v>
      </c>
    </row>
    <row r="1911" spans="3:7" x14ac:dyDescent="0.4">
      <c r="C1911" s="90">
        <v>37807</v>
      </c>
      <c r="D1911" s="103">
        <v>433000</v>
      </c>
      <c r="E1911" s="104">
        <f t="shared" si="58"/>
        <v>4000</v>
      </c>
      <c r="F1911" s="103">
        <v>3627000</v>
      </c>
      <c r="G1911" s="104">
        <f t="shared" si="59"/>
        <v>-110000</v>
      </c>
    </row>
    <row r="1912" spans="3:7" x14ac:dyDescent="0.4">
      <c r="C1912" s="90">
        <v>37814</v>
      </c>
      <c r="D1912" s="103">
        <v>412000</v>
      </c>
      <c r="E1912" s="104">
        <f t="shared" si="58"/>
        <v>-21000</v>
      </c>
      <c r="F1912" s="103">
        <v>3599000</v>
      </c>
      <c r="G1912" s="104">
        <f t="shared" si="59"/>
        <v>-28000</v>
      </c>
    </row>
    <row r="1913" spans="3:7" x14ac:dyDescent="0.4">
      <c r="C1913" s="90">
        <v>37821</v>
      </c>
      <c r="D1913" s="103">
        <v>403000</v>
      </c>
      <c r="E1913" s="104">
        <f t="shared" si="58"/>
        <v>-9000</v>
      </c>
      <c r="F1913" s="103">
        <v>3592000</v>
      </c>
      <c r="G1913" s="104">
        <f t="shared" si="59"/>
        <v>-7000</v>
      </c>
    </row>
    <row r="1914" spans="3:7" x14ac:dyDescent="0.4">
      <c r="C1914" s="90">
        <v>37828</v>
      </c>
      <c r="D1914" s="103">
        <v>398000</v>
      </c>
      <c r="E1914" s="104">
        <f t="shared" si="58"/>
        <v>-5000</v>
      </c>
      <c r="F1914" s="103">
        <v>3647000</v>
      </c>
      <c r="G1914" s="104">
        <f t="shared" si="59"/>
        <v>55000</v>
      </c>
    </row>
    <row r="1915" spans="3:7" x14ac:dyDescent="0.4">
      <c r="C1915" s="90">
        <v>37835</v>
      </c>
      <c r="D1915" s="103">
        <v>401000</v>
      </c>
      <c r="E1915" s="104">
        <f t="shared" si="58"/>
        <v>3000</v>
      </c>
      <c r="F1915" s="103">
        <v>3601000</v>
      </c>
      <c r="G1915" s="104">
        <f t="shared" si="59"/>
        <v>-46000</v>
      </c>
    </row>
    <row r="1916" spans="3:7" x14ac:dyDescent="0.4">
      <c r="C1916" s="90">
        <v>37842</v>
      </c>
      <c r="D1916" s="103">
        <v>404000</v>
      </c>
      <c r="E1916" s="104">
        <f t="shared" si="58"/>
        <v>3000</v>
      </c>
      <c r="F1916" s="103">
        <v>3596000</v>
      </c>
      <c r="G1916" s="104">
        <f t="shared" si="59"/>
        <v>-5000</v>
      </c>
    </row>
    <row r="1917" spans="3:7" x14ac:dyDescent="0.4">
      <c r="C1917" s="90">
        <v>37849</v>
      </c>
      <c r="D1917" s="103">
        <v>398000</v>
      </c>
      <c r="E1917" s="104">
        <f t="shared" si="58"/>
        <v>-6000</v>
      </c>
      <c r="F1917" s="103">
        <v>3603000</v>
      </c>
      <c r="G1917" s="104">
        <f t="shared" si="59"/>
        <v>7000</v>
      </c>
    </row>
    <row r="1918" spans="3:7" x14ac:dyDescent="0.4">
      <c r="C1918" s="90">
        <v>37856</v>
      </c>
      <c r="D1918" s="103">
        <v>391000</v>
      </c>
      <c r="E1918" s="104">
        <f t="shared" si="58"/>
        <v>-7000</v>
      </c>
      <c r="F1918" s="103">
        <v>3574000</v>
      </c>
      <c r="G1918" s="104">
        <f t="shared" si="59"/>
        <v>-29000</v>
      </c>
    </row>
    <row r="1919" spans="3:7" x14ac:dyDescent="0.4">
      <c r="C1919" s="90">
        <v>37863</v>
      </c>
      <c r="D1919" s="103">
        <v>407000</v>
      </c>
      <c r="E1919" s="104">
        <f t="shared" si="58"/>
        <v>16000</v>
      </c>
      <c r="F1919" s="103">
        <v>3608000</v>
      </c>
      <c r="G1919" s="104">
        <f t="shared" si="59"/>
        <v>34000</v>
      </c>
    </row>
    <row r="1920" spans="3:7" x14ac:dyDescent="0.4">
      <c r="C1920" s="90">
        <v>37870</v>
      </c>
      <c r="D1920" s="103">
        <v>422000</v>
      </c>
      <c r="E1920" s="104">
        <f t="shared" si="58"/>
        <v>15000</v>
      </c>
      <c r="F1920" s="103">
        <v>3598000</v>
      </c>
      <c r="G1920" s="104">
        <f t="shared" si="59"/>
        <v>-10000</v>
      </c>
    </row>
    <row r="1921" spans="3:7" x14ac:dyDescent="0.4">
      <c r="C1921" s="90">
        <v>37877</v>
      </c>
      <c r="D1921" s="103">
        <v>394000</v>
      </c>
      <c r="E1921" s="104">
        <f t="shared" si="58"/>
        <v>-28000</v>
      </c>
      <c r="F1921" s="103">
        <v>3559000</v>
      </c>
      <c r="G1921" s="104">
        <f t="shared" si="59"/>
        <v>-39000</v>
      </c>
    </row>
    <row r="1922" spans="3:7" x14ac:dyDescent="0.4">
      <c r="C1922" s="90">
        <v>37884</v>
      </c>
      <c r="D1922" s="103">
        <v>379000</v>
      </c>
      <c r="E1922" s="104">
        <f t="shared" si="58"/>
        <v>-15000</v>
      </c>
      <c r="F1922" s="103">
        <v>3588000</v>
      </c>
      <c r="G1922" s="104">
        <f t="shared" si="59"/>
        <v>29000</v>
      </c>
    </row>
    <row r="1923" spans="3:7" x14ac:dyDescent="0.4">
      <c r="C1923" s="90">
        <v>37891</v>
      </c>
      <c r="D1923" s="103">
        <v>387000</v>
      </c>
      <c r="E1923" s="104">
        <f t="shared" si="58"/>
        <v>8000</v>
      </c>
      <c r="F1923" s="103">
        <v>3558000</v>
      </c>
      <c r="G1923" s="104">
        <f t="shared" si="59"/>
        <v>-30000</v>
      </c>
    </row>
    <row r="1924" spans="3:7" x14ac:dyDescent="0.4">
      <c r="C1924" s="90">
        <v>37898</v>
      </c>
      <c r="D1924" s="103">
        <v>386000</v>
      </c>
      <c r="E1924" s="104">
        <f t="shared" si="58"/>
        <v>-1000</v>
      </c>
      <c r="F1924" s="103">
        <v>3570000</v>
      </c>
      <c r="G1924" s="104">
        <f t="shared" si="59"/>
        <v>12000</v>
      </c>
    </row>
    <row r="1925" spans="3:7" x14ac:dyDescent="0.4">
      <c r="C1925" s="90">
        <v>37905</v>
      </c>
      <c r="D1925" s="103">
        <v>376000</v>
      </c>
      <c r="E1925" s="104">
        <f t="shared" si="58"/>
        <v>-10000</v>
      </c>
      <c r="F1925" s="103">
        <v>3468000</v>
      </c>
      <c r="G1925" s="104">
        <f t="shared" si="59"/>
        <v>-102000</v>
      </c>
    </row>
    <row r="1926" spans="3:7" x14ac:dyDescent="0.4">
      <c r="C1926" s="90">
        <v>37912</v>
      </c>
      <c r="D1926" s="103">
        <v>387000</v>
      </c>
      <c r="E1926" s="104">
        <f t="shared" si="58"/>
        <v>11000</v>
      </c>
      <c r="F1926" s="103">
        <v>3466000</v>
      </c>
      <c r="G1926" s="104">
        <f t="shared" si="59"/>
        <v>-2000</v>
      </c>
    </row>
    <row r="1927" spans="3:7" x14ac:dyDescent="0.4">
      <c r="C1927" s="90">
        <v>37919</v>
      </c>
      <c r="D1927" s="103">
        <v>379000</v>
      </c>
      <c r="E1927" s="104">
        <f t="shared" si="58"/>
        <v>-8000</v>
      </c>
      <c r="F1927" s="103">
        <v>3441000</v>
      </c>
      <c r="G1927" s="104">
        <f t="shared" si="59"/>
        <v>-25000</v>
      </c>
    </row>
    <row r="1928" spans="3:7" x14ac:dyDescent="0.4">
      <c r="C1928" s="90">
        <v>37926</v>
      </c>
      <c r="D1928" s="103">
        <v>363000</v>
      </c>
      <c r="E1928" s="104">
        <f t="shared" si="58"/>
        <v>-16000</v>
      </c>
      <c r="F1928" s="103">
        <v>3427000</v>
      </c>
      <c r="G1928" s="104">
        <f t="shared" si="59"/>
        <v>-14000</v>
      </c>
    </row>
    <row r="1929" spans="3:7" x14ac:dyDescent="0.4">
      <c r="C1929" s="90">
        <v>37933</v>
      </c>
      <c r="D1929" s="103">
        <v>371000</v>
      </c>
      <c r="E1929" s="104">
        <f t="shared" si="58"/>
        <v>8000</v>
      </c>
      <c r="F1929" s="103">
        <v>3441000</v>
      </c>
      <c r="G1929" s="104">
        <f t="shared" si="59"/>
        <v>14000</v>
      </c>
    </row>
    <row r="1930" spans="3:7" x14ac:dyDescent="0.4">
      <c r="C1930" s="90">
        <v>37940</v>
      </c>
      <c r="D1930" s="103">
        <v>370000</v>
      </c>
      <c r="E1930" s="104">
        <f t="shared" ref="E1930:E1993" si="60">D1930-D1929</f>
        <v>-1000</v>
      </c>
      <c r="F1930" s="103">
        <v>3331000</v>
      </c>
      <c r="G1930" s="104">
        <f t="shared" ref="G1930:G1993" si="61">F1930-F1929</f>
        <v>-110000</v>
      </c>
    </row>
    <row r="1931" spans="3:7" x14ac:dyDescent="0.4">
      <c r="C1931" s="90">
        <v>37947</v>
      </c>
      <c r="D1931" s="103">
        <v>354000</v>
      </c>
      <c r="E1931" s="104">
        <f t="shared" si="60"/>
        <v>-16000</v>
      </c>
      <c r="F1931" s="103">
        <v>3337000</v>
      </c>
      <c r="G1931" s="104">
        <f t="shared" si="61"/>
        <v>6000</v>
      </c>
    </row>
    <row r="1932" spans="3:7" x14ac:dyDescent="0.4">
      <c r="C1932" s="90">
        <v>37954</v>
      </c>
      <c r="D1932" s="103">
        <v>357000</v>
      </c>
      <c r="E1932" s="104">
        <f t="shared" si="60"/>
        <v>3000</v>
      </c>
      <c r="F1932" s="103">
        <v>3331000</v>
      </c>
      <c r="G1932" s="104">
        <f t="shared" si="61"/>
        <v>-6000</v>
      </c>
    </row>
    <row r="1933" spans="3:7" x14ac:dyDescent="0.4">
      <c r="C1933" s="90">
        <v>37961</v>
      </c>
      <c r="D1933" s="103">
        <v>367000</v>
      </c>
      <c r="E1933" s="104">
        <f t="shared" si="60"/>
        <v>10000</v>
      </c>
      <c r="F1933" s="103">
        <v>3318000</v>
      </c>
      <c r="G1933" s="104">
        <f t="shared" si="61"/>
        <v>-13000</v>
      </c>
    </row>
    <row r="1934" spans="3:7" x14ac:dyDescent="0.4">
      <c r="C1934" s="90">
        <v>37968</v>
      </c>
      <c r="D1934" s="103">
        <v>363000</v>
      </c>
      <c r="E1934" s="104">
        <f t="shared" si="60"/>
        <v>-4000</v>
      </c>
      <c r="F1934" s="103">
        <v>3251000</v>
      </c>
      <c r="G1934" s="104">
        <f t="shared" si="61"/>
        <v>-67000</v>
      </c>
    </row>
    <row r="1935" spans="3:7" x14ac:dyDescent="0.4">
      <c r="C1935" s="90">
        <v>37975</v>
      </c>
      <c r="D1935" s="103">
        <v>354000</v>
      </c>
      <c r="E1935" s="104">
        <f t="shared" si="60"/>
        <v>-9000</v>
      </c>
      <c r="F1935" s="103">
        <v>3254000</v>
      </c>
      <c r="G1935" s="104">
        <f t="shared" si="61"/>
        <v>3000</v>
      </c>
    </row>
    <row r="1936" spans="3:7" x14ac:dyDescent="0.4">
      <c r="C1936" s="90">
        <v>37982</v>
      </c>
      <c r="D1936" s="103">
        <v>349000</v>
      </c>
      <c r="E1936" s="104">
        <f t="shared" si="60"/>
        <v>-5000</v>
      </c>
      <c r="F1936" s="103">
        <v>3258000</v>
      </c>
      <c r="G1936" s="104">
        <f t="shared" si="61"/>
        <v>4000</v>
      </c>
    </row>
    <row r="1937" spans="3:7" x14ac:dyDescent="0.4">
      <c r="C1937" s="90">
        <v>37989</v>
      </c>
      <c r="D1937" s="103">
        <v>356000</v>
      </c>
      <c r="E1937" s="104">
        <f t="shared" si="60"/>
        <v>7000</v>
      </c>
      <c r="F1937" s="103">
        <v>3188000</v>
      </c>
      <c r="G1937" s="104">
        <f t="shared" si="61"/>
        <v>-70000</v>
      </c>
    </row>
    <row r="1938" spans="3:7" x14ac:dyDescent="0.4">
      <c r="C1938" s="90">
        <v>37996</v>
      </c>
      <c r="D1938" s="103">
        <v>354000</v>
      </c>
      <c r="E1938" s="104">
        <f t="shared" si="60"/>
        <v>-2000</v>
      </c>
      <c r="F1938" s="103">
        <v>3154000</v>
      </c>
      <c r="G1938" s="104">
        <f t="shared" si="61"/>
        <v>-34000</v>
      </c>
    </row>
    <row r="1939" spans="3:7" x14ac:dyDescent="0.4">
      <c r="C1939" s="90">
        <v>38003</v>
      </c>
      <c r="D1939" s="103">
        <v>362000</v>
      </c>
      <c r="E1939" s="104">
        <f t="shared" si="60"/>
        <v>8000</v>
      </c>
      <c r="F1939" s="103">
        <v>3139000</v>
      </c>
      <c r="G1939" s="104">
        <f t="shared" si="61"/>
        <v>-15000</v>
      </c>
    </row>
    <row r="1940" spans="3:7" x14ac:dyDescent="0.4">
      <c r="C1940" s="90">
        <v>38010</v>
      </c>
      <c r="D1940" s="103">
        <v>353000</v>
      </c>
      <c r="E1940" s="104">
        <f t="shared" si="60"/>
        <v>-9000</v>
      </c>
      <c r="F1940" s="103">
        <v>3142000</v>
      </c>
      <c r="G1940" s="104">
        <f t="shared" si="61"/>
        <v>3000</v>
      </c>
    </row>
    <row r="1941" spans="3:7" x14ac:dyDescent="0.4">
      <c r="C1941" s="90">
        <v>38017</v>
      </c>
      <c r="D1941" s="103">
        <v>376000</v>
      </c>
      <c r="E1941" s="104">
        <f t="shared" si="60"/>
        <v>23000</v>
      </c>
      <c r="F1941" s="103">
        <v>3118000</v>
      </c>
      <c r="G1941" s="104">
        <f t="shared" si="61"/>
        <v>-24000</v>
      </c>
    </row>
    <row r="1942" spans="3:7" x14ac:dyDescent="0.4">
      <c r="C1942" s="90">
        <v>38024</v>
      </c>
      <c r="D1942" s="103">
        <v>380000</v>
      </c>
      <c r="E1942" s="104">
        <f t="shared" si="60"/>
        <v>4000</v>
      </c>
      <c r="F1942" s="103">
        <v>3179000</v>
      </c>
      <c r="G1942" s="104">
        <f t="shared" si="61"/>
        <v>61000</v>
      </c>
    </row>
    <row r="1943" spans="3:7" x14ac:dyDescent="0.4">
      <c r="C1943" s="90">
        <v>38031</v>
      </c>
      <c r="D1943" s="103">
        <v>356000</v>
      </c>
      <c r="E1943" s="104">
        <f t="shared" si="60"/>
        <v>-24000</v>
      </c>
      <c r="F1943" s="103">
        <v>3131000</v>
      </c>
      <c r="G1943" s="104">
        <f t="shared" si="61"/>
        <v>-48000</v>
      </c>
    </row>
    <row r="1944" spans="3:7" x14ac:dyDescent="0.4">
      <c r="C1944" s="90">
        <v>38038</v>
      </c>
      <c r="D1944" s="103">
        <v>359000</v>
      </c>
      <c r="E1944" s="104">
        <f t="shared" si="60"/>
        <v>3000</v>
      </c>
      <c r="F1944" s="103">
        <v>3092000</v>
      </c>
      <c r="G1944" s="104">
        <f t="shared" si="61"/>
        <v>-39000</v>
      </c>
    </row>
    <row r="1945" spans="3:7" x14ac:dyDescent="0.4">
      <c r="C1945" s="90">
        <v>38045</v>
      </c>
      <c r="D1945" s="103">
        <v>348000</v>
      </c>
      <c r="E1945" s="104">
        <f t="shared" si="60"/>
        <v>-11000</v>
      </c>
      <c r="F1945" s="103">
        <v>3057000</v>
      </c>
      <c r="G1945" s="104">
        <f t="shared" si="61"/>
        <v>-35000</v>
      </c>
    </row>
    <row r="1946" spans="3:7" x14ac:dyDescent="0.4">
      <c r="C1946" s="90">
        <v>38052</v>
      </c>
      <c r="D1946" s="103">
        <v>344000</v>
      </c>
      <c r="E1946" s="104">
        <f t="shared" si="60"/>
        <v>-4000</v>
      </c>
      <c r="F1946" s="103">
        <v>3072000</v>
      </c>
      <c r="G1946" s="104">
        <f t="shared" si="61"/>
        <v>15000</v>
      </c>
    </row>
    <row r="1947" spans="3:7" x14ac:dyDescent="0.4">
      <c r="C1947" s="90">
        <v>38059</v>
      </c>
      <c r="D1947" s="103">
        <v>338000</v>
      </c>
      <c r="E1947" s="104">
        <f t="shared" si="60"/>
        <v>-6000</v>
      </c>
      <c r="F1947" s="103">
        <v>3040000</v>
      </c>
      <c r="G1947" s="104">
        <f t="shared" si="61"/>
        <v>-32000</v>
      </c>
    </row>
    <row r="1948" spans="3:7" x14ac:dyDescent="0.4">
      <c r="C1948" s="90">
        <v>38066</v>
      </c>
      <c r="D1948" s="103">
        <v>346000</v>
      </c>
      <c r="E1948" s="104">
        <f t="shared" si="60"/>
        <v>8000</v>
      </c>
      <c r="F1948" s="103">
        <v>3066000</v>
      </c>
      <c r="G1948" s="104">
        <f t="shared" si="61"/>
        <v>26000</v>
      </c>
    </row>
    <row r="1949" spans="3:7" x14ac:dyDescent="0.4">
      <c r="C1949" s="90">
        <v>38073</v>
      </c>
      <c r="D1949" s="103">
        <v>340000</v>
      </c>
      <c r="E1949" s="104">
        <f t="shared" si="60"/>
        <v>-6000</v>
      </c>
      <c r="F1949" s="103">
        <v>3007000</v>
      </c>
      <c r="G1949" s="104">
        <f t="shared" si="61"/>
        <v>-59000</v>
      </c>
    </row>
    <row r="1950" spans="3:7" x14ac:dyDescent="0.4">
      <c r="C1950" s="90">
        <v>38080</v>
      </c>
      <c r="D1950" s="103">
        <v>335000</v>
      </c>
      <c r="E1950" s="104">
        <f t="shared" si="60"/>
        <v>-5000</v>
      </c>
      <c r="F1950" s="103">
        <v>2990000</v>
      </c>
      <c r="G1950" s="104">
        <f t="shared" si="61"/>
        <v>-17000</v>
      </c>
    </row>
    <row r="1951" spans="3:7" x14ac:dyDescent="0.4">
      <c r="C1951" s="90">
        <v>38087</v>
      </c>
      <c r="D1951" s="103">
        <v>355000</v>
      </c>
      <c r="E1951" s="104">
        <f t="shared" si="60"/>
        <v>20000</v>
      </c>
      <c r="F1951" s="103">
        <v>3022000</v>
      </c>
      <c r="G1951" s="104">
        <f t="shared" si="61"/>
        <v>32000</v>
      </c>
    </row>
    <row r="1952" spans="3:7" x14ac:dyDescent="0.4">
      <c r="C1952" s="90">
        <v>38094</v>
      </c>
      <c r="D1952" s="103">
        <v>364000</v>
      </c>
      <c r="E1952" s="104">
        <f t="shared" si="60"/>
        <v>9000</v>
      </c>
      <c r="F1952" s="103">
        <v>3031000</v>
      </c>
      <c r="G1952" s="104">
        <f t="shared" si="61"/>
        <v>9000</v>
      </c>
    </row>
    <row r="1953" spans="3:7" x14ac:dyDescent="0.4">
      <c r="C1953" s="90">
        <v>38101</v>
      </c>
      <c r="D1953" s="103">
        <v>339000</v>
      </c>
      <c r="E1953" s="104">
        <f t="shared" si="60"/>
        <v>-25000</v>
      </c>
      <c r="F1953" s="103">
        <v>2960000</v>
      </c>
      <c r="G1953" s="104">
        <f t="shared" si="61"/>
        <v>-71000</v>
      </c>
    </row>
    <row r="1954" spans="3:7" x14ac:dyDescent="0.4">
      <c r="C1954" s="90">
        <v>38108</v>
      </c>
      <c r="D1954" s="103">
        <v>324000</v>
      </c>
      <c r="E1954" s="104">
        <f t="shared" si="60"/>
        <v>-15000</v>
      </c>
      <c r="F1954" s="103">
        <v>2998000</v>
      </c>
      <c r="G1954" s="104">
        <f t="shared" si="61"/>
        <v>38000</v>
      </c>
    </row>
    <row r="1955" spans="3:7" x14ac:dyDescent="0.4">
      <c r="C1955" s="90">
        <v>38115</v>
      </c>
      <c r="D1955" s="103">
        <v>329000</v>
      </c>
      <c r="E1955" s="104">
        <f t="shared" si="60"/>
        <v>5000</v>
      </c>
      <c r="F1955" s="103">
        <v>2978000</v>
      </c>
      <c r="G1955" s="104">
        <f t="shared" si="61"/>
        <v>-20000</v>
      </c>
    </row>
    <row r="1956" spans="3:7" x14ac:dyDescent="0.4">
      <c r="C1956" s="90">
        <v>38122</v>
      </c>
      <c r="D1956" s="103">
        <v>349000</v>
      </c>
      <c r="E1956" s="104">
        <f t="shared" si="60"/>
        <v>20000</v>
      </c>
      <c r="F1956" s="103">
        <v>2976000</v>
      </c>
      <c r="G1956" s="104">
        <f t="shared" si="61"/>
        <v>-2000</v>
      </c>
    </row>
    <row r="1957" spans="3:7" x14ac:dyDescent="0.4">
      <c r="C1957" s="90">
        <v>38129</v>
      </c>
      <c r="D1957" s="103">
        <v>342000</v>
      </c>
      <c r="E1957" s="104">
        <f t="shared" si="60"/>
        <v>-7000</v>
      </c>
      <c r="F1957" s="103">
        <v>3010000</v>
      </c>
      <c r="G1957" s="104">
        <f t="shared" si="61"/>
        <v>34000</v>
      </c>
    </row>
    <row r="1958" spans="3:7" x14ac:dyDescent="0.4">
      <c r="C1958" s="90">
        <v>38136</v>
      </c>
      <c r="D1958" s="103">
        <v>337000</v>
      </c>
      <c r="E1958" s="104">
        <f t="shared" si="60"/>
        <v>-5000</v>
      </c>
      <c r="F1958" s="103">
        <v>2916000</v>
      </c>
      <c r="G1958" s="104">
        <f t="shared" si="61"/>
        <v>-94000</v>
      </c>
    </row>
    <row r="1959" spans="3:7" x14ac:dyDescent="0.4">
      <c r="C1959" s="90">
        <v>38143</v>
      </c>
      <c r="D1959" s="103">
        <v>355000</v>
      </c>
      <c r="E1959" s="104">
        <f t="shared" si="60"/>
        <v>18000</v>
      </c>
      <c r="F1959" s="103">
        <v>2923000</v>
      </c>
      <c r="G1959" s="104">
        <f t="shared" si="61"/>
        <v>7000</v>
      </c>
    </row>
    <row r="1960" spans="3:7" x14ac:dyDescent="0.4">
      <c r="C1960" s="90">
        <v>38150</v>
      </c>
      <c r="D1960" s="103">
        <v>339000</v>
      </c>
      <c r="E1960" s="104">
        <f t="shared" si="60"/>
        <v>-16000</v>
      </c>
      <c r="F1960" s="103">
        <v>2990000</v>
      </c>
      <c r="G1960" s="104">
        <f t="shared" si="61"/>
        <v>67000</v>
      </c>
    </row>
    <row r="1961" spans="3:7" x14ac:dyDescent="0.4">
      <c r="C1961" s="90">
        <v>38157</v>
      </c>
      <c r="D1961" s="103">
        <v>354000</v>
      </c>
      <c r="E1961" s="104">
        <f t="shared" si="60"/>
        <v>15000</v>
      </c>
      <c r="F1961" s="103">
        <v>2973000</v>
      </c>
      <c r="G1961" s="104">
        <f t="shared" si="61"/>
        <v>-17000</v>
      </c>
    </row>
    <row r="1962" spans="3:7" x14ac:dyDescent="0.4">
      <c r="C1962" s="90">
        <v>38164</v>
      </c>
      <c r="D1962" s="103">
        <v>348000</v>
      </c>
      <c r="E1962" s="104">
        <f t="shared" si="60"/>
        <v>-6000</v>
      </c>
      <c r="F1962" s="103">
        <v>2917000</v>
      </c>
      <c r="G1962" s="104">
        <f t="shared" si="61"/>
        <v>-56000</v>
      </c>
    </row>
    <row r="1963" spans="3:7" x14ac:dyDescent="0.4">
      <c r="C1963" s="90">
        <v>38171</v>
      </c>
      <c r="D1963" s="103">
        <v>326000</v>
      </c>
      <c r="E1963" s="104">
        <f t="shared" si="60"/>
        <v>-22000</v>
      </c>
      <c r="F1963" s="103">
        <v>2948000</v>
      </c>
      <c r="G1963" s="104">
        <f t="shared" si="61"/>
        <v>31000</v>
      </c>
    </row>
    <row r="1964" spans="3:7" x14ac:dyDescent="0.4">
      <c r="C1964" s="90">
        <v>38178</v>
      </c>
      <c r="D1964" s="103">
        <v>345000</v>
      </c>
      <c r="E1964" s="104">
        <f t="shared" si="60"/>
        <v>19000</v>
      </c>
      <c r="F1964" s="103">
        <v>2852000</v>
      </c>
      <c r="G1964" s="104">
        <f t="shared" si="61"/>
        <v>-96000</v>
      </c>
    </row>
    <row r="1965" spans="3:7" x14ac:dyDescent="0.4">
      <c r="C1965" s="90">
        <v>38185</v>
      </c>
      <c r="D1965" s="103">
        <v>355000</v>
      </c>
      <c r="E1965" s="104">
        <f t="shared" si="60"/>
        <v>10000</v>
      </c>
      <c r="F1965" s="103">
        <v>2956000</v>
      </c>
      <c r="G1965" s="104">
        <f t="shared" si="61"/>
        <v>104000</v>
      </c>
    </row>
    <row r="1966" spans="3:7" x14ac:dyDescent="0.4">
      <c r="C1966" s="90">
        <v>38192</v>
      </c>
      <c r="D1966" s="103">
        <v>348000</v>
      </c>
      <c r="E1966" s="104">
        <f t="shared" si="60"/>
        <v>-7000</v>
      </c>
      <c r="F1966" s="103">
        <v>2935000</v>
      </c>
      <c r="G1966" s="104">
        <f t="shared" si="61"/>
        <v>-21000</v>
      </c>
    </row>
    <row r="1967" spans="3:7" x14ac:dyDescent="0.4">
      <c r="C1967" s="90">
        <v>38199</v>
      </c>
      <c r="D1967" s="103">
        <v>341000</v>
      </c>
      <c r="E1967" s="104">
        <f t="shared" si="60"/>
        <v>-7000</v>
      </c>
      <c r="F1967" s="103">
        <v>2894000</v>
      </c>
      <c r="G1967" s="104">
        <f t="shared" si="61"/>
        <v>-41000</v>
      </c>
    </row>
    <row r="1968" spans="3:7" x14ac:dyDescent="0.4">
      <c r="C1968" s="90">
        <v>38206</v>
      </c>
      <c r="D1968" s="103">
        <v>336000</v>
      </c>
      <c r="E1968" s="104">
        <f t="shared" si="60"/>
        <v>-5000</v>
      </c>
      <c r="F1968" s="103">
        <v>2920000</v>
      </c>
      <c r="G1968" s="104">
        <f t="shared" si="61"/>
        <v>26000</v>
      </c>
    </row>
    <row r="1969" spans="3:7" x14ac:dyDescent="0.4">
      <c r="C1969" s="90">
        <v>38213</v>
      </c>
      <c r="D1969" s="103">
        <v>332000</v>
      </c>
      <c r="E1969" s="104">
        <f t="shared" si="60"/>
        <v>-4000</v>
      </c>
      <c r="F1969" s="103">
        <v>2889000</v>
      </c>
      <c r="G1969" s="104">
        <f t="shared" si="61"/>
        <v>-31000</v>
      </c>
    </row>
    <row r="1970" spans="3:7" x14ac:dyDescent="0.4">
      <c r="C1970" s="90">
        <v>38220</v>
      </c>
      <c r="D1970" s="103">
        <v>343000</v>
      </c>
      <c r="E1970" s="104">
        <f t="shared" si="60"/>
        <v>11000</v>
      </c>
      <c r="F1970" s="103">
        <v>2877000</v>
      </c>
      <c r="G1970" s="104">
        <f t="shared" si="61"/>
        <v>-12000</v>
      </c>
    </row>
    <row r="1971" spans="3:7" x14ac:dyDescent="0.4">
      <c r="C1971" s="90">
        <v>38227</v>
      </c>
      <c r="D1971" s="103">
        <v>352000</v>
      </c>
      <c r="E1971" s="104">
        <f t="shared" si="60"/>
        <v>9000</v>
      </c>
      <c r="F1971" s="103">
        <v>2880000</v>
      </c>
      <c r="G1971" s="104">
        <f t="shared" si="61"/>
        <v>3000</v>
      </c>
    </row>
    <row r="1972" spans="3:7" x14ac:dyDescent="0.4">
      <c r="C1972" s="90">
        <v>38234</v>
      </c>
      <c r="D1972" s="103">
        <v>326000</v>
      </c>
      <c r="E1972" s="104">
        <f t="shared" si="60"/>
        <v>-26000</v>
      </c>
      <c r="F1972" s="103">
        <v>2872000</v>
      </c>
      <c r="G1972" s="104">
        <f t="shared" si="61"/>
        <v>-8000</v>
      </c>
    </row>
    <row r="1973" spans="3:7" x14ac:dyDescent="0.4">
      <c r="C1973" s="90">
        <v>38241</v>
      </c>
      <c r="D1973" s="103">
        <v>331000</v>
      </c>
      <c r="E1973" s="104">
        <f t="shared" si="60"/>
        <v>5000</v>
      </c>
      <c r="F1973" s="103">
        <v>2875000</v>
      </c>
      <c r="G1973" s="104">
        <f t="shared" si="61"/>
        <v>3000</v>
      </c>
    </row>
    <row r="1974" spans="3:7" x14ac:dyDescent="0.4">
      <c r="C1974" s="90">
        <v>38248</v>
      </c>
      <c r="D1974" s="103">
        <v>341000</v>
      </c>
      <c r="E1974" s="104">
        <f t="shared" si="60"/>
        <v>10000</v>
      </c>
      <c r="F1974" s="103">
        <v>2865000</v>
      </c>
      <c r="G1974" s="104">
        <f t="shared" si="61"/>
        <v>-10000</v>
      </c>
    </row>
    <row r="1975" spans="3:7" x14ac:dyDescent="0.4">
      <c r="C1975" s="90">
        <v>38255</v>
      </c>
      <c r="D1975" s="103">
        <v>351000</v>
      </c>
      <c r="E1975" s="104">
        <f t="shared" si="60"/>
        <v>10000</v>
      </c>
      <c r="F1975" s="103">
        <v>2839000</v>
      </c>
      <c r="G1975" s="104">
        <f t="shared" si="61"/>
        <v>-26000</v>
      </c>
    </row>
    <row r="1976" spans="3:7" x14ac:dyDescent="0.4">
      <c r="C1976" s="90">
        <v>38262</v>
      </c>
      <c r="D1976" s="103">
        <v>335000</v>
      </c>
      <c r="E1976" s="104">
        <f t="shared" si="60"/>
        <v>-16000</v>
      </c>
      <c r="F1976" s="103">
        <v>2799000</v>
      </c>
      <c r="G1976" s="104">
        <f t="shared" si="61"/>
        <v>-40000</v>
      </c>
    </row>
    <row r="1977" spans="3:7" x14ac:dyDescent="0.4">
      <c r="C1977" s="90">
        <v>38269</v>
      </c>
      <c r="D1977" s="103">
        <v>338000</v>
      </c>
      <c r="E1977" s="104">
        <f t="shared" si="60"/>
        <v>3000</v>
      </c>
      <c r="F1977" s="103">
        <v>2773000</v>
      </c>
      <c r="G1977" s="104">
        <f t="shared" si="61"/>
        <v>-26000</v>
      </c>
    </row>
    <row r="1978" spans="3:7" x14ac:dyDescent="0.4">
      <c r="C1978" s="90">
        <v>38276</v>
      </c>
      <c r="D1978" s="103">
        <v>327000</v>
      </c>
      <c r="E1978" s="104">
        <f t="shared" si="60"/>
        <v>-11000</v>
      </c>
      <c r="F1978" s="103">
        <v>2781000</v>
      </c>
      <c r="G1978" s="104">
        <f t="shared" si="61"/>
        <v>8000</v>
      </c>
    </row>
    <row r="1979" spans="3:7" x14ac:dyDescent="0.4">
      <c r="C1979" s="90">
        <v>38283</v>
      </c>
      <c r="D1979" s="103">
        <v>338000</v>
      </c>
      <c r="E1979" s="104">
        <f t="shared" si="60"/>
        <v>11000</v>
      </c>
      <c r="F1979" s="103">
        <v>2774000</v>
      </c>
      <c r="G1979" s="104">
        <f t="shared" si="61"/>
        <v>-7000</v>
      </c>
    </row>
    <row r="1980" spans="3:7" x14ac:dyDescent="0.4">
      <c r="C1980" s="90">
        <v>38290</v>
      </c>
      <c r="D1980" s="103">
        <v>332000</v>
      </c>
      <c r="E1980" s="104">
        <f t="shared" si="60"/>
        <v>-6000</v>
      </c>
      <c r="F1980" s="103">
        <v>2763000</v>
      </c>
      <c r="G1980" s="104">
        <f t="shared" si="61"/>
        <v>-11000</v>
      </c>
    </row>
    <row r="1981" spans="3:7" x14ac:dyDescent="0.4">
      <c r="C1981" s="90">
        <v>38297</v>
      </c>
      <c r="D1981" s="103">
        <v>330000</v>
      </c>
      <c r="E1981" s="104">
        <f t="shared" si="60"/>
        <v>-2000</v>
      </c>
      <c r="F1981" s="103">
        <v>2765000</v>
      </c>
      <c r="G1981" s="104">
        <f t="shared" si="61"/>
        <v>2000</v>
      </c>
    </row>
    <row r="1982" spans="3:7" x14ac:dyDescent="0.4">
      <c r="C1982" s="90">
        <v>38304</v>
      </c>
      <c r="D1982" s="103">
        <v>337000</v>
      </c>
      <c r="E1982" s="104">
        <f t="shared" si="60"/>
        <v>7000</v>
      </c>
      <c r="F1982" s="103">
        <v>2707000</v>
      </c>
      <c r="G1982" s="104">
        <f t="shared" si="61"/>
        <v>-58000</v>
      </c>
    </row>
    <row r="1983" spans="3:7" x14ac:dyDescent="0.4">
      <c r="C1983" s="90">
        <v>38311</v>
      </c>
      <c r="D1983" s="103">
        <v>313000</v>
      </c>
      <c r="E1983" s="104">
        <f t="shared" si="60"/>
        <v>-24000</v>
      </c>
      <c r="F1983" s="103">
        <v>2705000</v>
      </c>
      <c r="G1983" s="104">
        <f t="shared" si="61"/>
        <v>-2000</v>
      </c>
    </row>
    <row r="1984" spans="3:7" x14ac:dyDescent="0.4">
      <c r="C1984" s="90">
        <v>38318</v>
      </c>
      <c r="D1984" s="103">
        <v>335000</v>
      </c>
      <c r="E1984" s="104">
        <f t="shared" si="60"/>
        <v>22000</v>
      </c>
      <c r="F1984" s="103">
        <v>2761000</v>
      </c>
      <c r="G1984" s="104">
        <f t="shared" si="61"/>
        <v>56000</v>
      </c>
    </row>
    <row r="1985" spans="3:7" x14ac:dyDescent="0.4">
      <c r="C1985" s="90">
        <v>38325</v>
      </c>
      <c r="D1985" s="103">
        <v>343000</v>
      </c>
      <c r="E1985" s="104">
        <f t="shared" si="60"/>
        <v>8000</v>
      </c>
      <c r="F1985" s="103">
        <v>2725000</v>
      </c>
      <c r="G1985" s="104">
        <f t="shared" si="61"/>
        <v>-36000</v>
      </c>
    </row>
    <row r="1986" spans="3:7" x14ac:dyDescent="0.4">
      <c r="C1986" s="90">
        <v>38332</v>
      </c>
      <c r="D1986" s="103">
        <v>316000</v>
      </c>
      <c r="E1986" s="104">
        <f t="shared" si="60"/>
        <v>-27000</v>
      </c>
      <c r="F1986" s="103">
        <v>2692000</v>
      </c>
      <c r="G1986" s="104">
        <f t="shared" si="61"/>
        <v>-33000</v>
      </c>
    </row>
    <row r="1987" spans="3:7" x14ac:dyDescent="0.4">
      <c r="C1987" s="90">
        <v>38339</v>
      </c>
      <c r="D1987" s="103">
        <v>322000</v>
      </c>
      <c r="E1987" s="104">
        <f t="shared" si="60"/>
        <v>6000</v>
      </c>
      <c r="F1987" s="103">
        <v>2688000</v>
      </c>
      <c r="G1987" s="104">
        <f t="shared" si="61"/>
        <v>-4000</v>
      </c>
    </row>
    <row r="1988" spans="3:7" x14ac:dyDescent="0.4">
      <c r="C1988" s="90">
        <v>38346</v>
      </c>
      <c r="D1988" s="103">
        <v>320000</v>
      </c>
      <c r="E1988" s="104">
        <f t="shared" si="60"/>
        <v>-2000</v>
      </c>
      <c r="F1988" s="103">
        <v>2771000</v>
      </c>
      <c r="G1988" s="104">
        <f t="shared" si="61"/>
        <v>83000</v>
      </c>
    </row>
    <row r="1989" spans="3:7" x14ac:dyDescent="0.4">
      <c r="C1989" s="90">
        <v>38353</v>
      </c>
      <c r="D1989" s="103">
        <v>356000</v>
      </c>
      <c r="E1989" s="104">
        <f t="shared" si="60"/>
        <v>36000</v>
      </c>
      <c r="F1989" s="103">
        <v>2672000</v>
      </c>
      <c r="G1989" s="104">
        <f t="shared" si="61"/>
        <v>-99000</v>
      </c>
    </row>
    <row r="1990" spans="3:7" x14ac:dyDescent="0.4">
      <c r="C1990" s="90">
        <v>38360</v>
      </c>
      <c r="D1990" s="103">
        <v>369000</v>
      </c>
      <c r="E1990" s="104">
        <f t="shared" si="60"/>
        <v>13000</v>
      </c>
      <c r="F1990" s="103">
        <v>2720000</v>
      </c>
      <c r="G1990" s="104">
        <f t="shared" si="61"/>
        <v>48000</v>
      </c>
    </row>
    <row r="1991" spans="3:7" x14ac:dyDescent="0.4">
      <c r="C1991" s="90">
        <v>38367</v>
      </c>
      <c r="D1991" s="103">
        <v>332000</v>
      </c>
      <c r="E1991" s="104">
        <f t="shared" si="60"/>
        <v>-37000</v>
      </c>
      <c r="F1991" s="103">
        <v>2790000</v>
      </c>
      <c r="G1991" s="104">
        <f t="shared" si="61"/>
        <v>70000</v>
      </c>
    </row>
    <row r="1992" spans="3:7" x14ac:dyDescent="0.4">
      <c r="C1992" s="90">
        <v>38374</v>
      </c>
      <c r="D1992" s="103">
        <v>329000</v>
      </c>
      <c r="E1992" s="104">
        <f t="shared" si="60"/>
        <v>-3000</v>
      </c>
      <c r="F1992" s="103">
        <v>2706000</v>
      </c>
      <c r="G1992" s="104">
        <f t="shared" si="61"/>
        <v>-84000</v>
      </c>
    </row>
    <row r="1993" spans="3:7" x14ac:dyDescent="0.4">
      <c r="C1993" s="90">
        <v>38381</v>
      </c>
      <c r="D1993" s="103">
        <v>331000</v>
      </c>
      <c r="E1993" s="104">
        <f t="shared" si="60"/>
        <v>2000</v>
      </c>
      <c r="F1993" s="103">
        <v>2731000</v>
      </c>
      <c r="G1993" s="104">
        <f t="shared" si="61"/>
        <v>25000</v>
      </c>
    </row>
    <row r="1994" spans="3:7" x14ac:dyDescent="0.4">
      <c r="C1994" s="90">
        <v>38388</v>
      </c>
      <c r="D1994" s="103">
        <v>307000</v>
      </c>
      <c r="E1994" s="104">
        <f t="shared" ref="E1994:E2057" si="62">D1994-D1993</f>
        <v>-24000</v>
      </c>
      <c r="F1994" s="103">
        <v>2710000</v>
      </c>
      <c r="G1994" s="104">
        <f t="shared" ref="G1994:G2057" si="63">F1994-F1993</f>
        <v>-21000</v>
      </c>
    </row>
    <row r="1995" spans="3:7" x14ac:dyDescent="0.4">
      <c r="C1995" s="90">
        <v>38395</v>
      </c>
      <c r="D1995" s="103">
        <v>308000</v>
      </c>
      <c r="E1995" s="104">
        <f t="shared" si="62"/>
        <v>1000</v>
      </c>
      <c r="F1995" s="103">
        <v>2666000</v>
      </c>
      <c r="G1995" s="104">
        <f t="shared" si="63"/>
        <v>-44000</v>
      </c>
    </row>
    <row r="1996" spans="3:7" x14ac:dyDescent="0.4">
      <c r="C1996" s="90">
        <v>38402</v>
      </c>
      <c r="D1996" s="103">
        <v>318000</v>
      </c>
      <c r="E1996" s="104">
        <f t="shared" si="62"/>
        <v>10000</v>
      </c>
      <c r="F1996" s="103">
        <v>2667000</v>
      </c>
      <c r="G1996" s="104">
        <f t="shared" si="63"/>
        <v>1000</v>
      </c>
    </row>
    <row r="1997" spans="3:7" x14ac:dyDescent="0.4">
      <c r="C1997" s="90">
        <v>38409</v>
      </c>
      <c r="D1997" s="103">
        <v>314000</v>
      </c>
      <c r="E1997" s="104">
        <f t="shared" si="62"/>
        <v>-4000</v>
      </c>
      <c r="F1997" s="103">
        <v>2703000</v>
      </c>
      <c r="G1997" s="104">
        <f t="shared" si="63"/>
        <v>36000</v>
      </c>
    </row>
    <row r="1998" spans="3:7" x14ac:dyDescent="0.4">
      <c r="C1998" s="90">
        <v>38416</v>
      </c>
      <c r="D1998" s="103">
        <v>333000</v>
      </c>
      <c r="E1998" s="104">
        <f t="shared" si="62"/>
        <v>19000</v>
      </c>
      <c r="F1998" s="103">
        <v>2658000</v>
      </c>
      <c r="G1998" s="104">
        <f t="shared" si="63"/>
        <v>-45000</v>
      </c>
    </row>
    <row r="1999" spans="3:7" x14ac:dyDescent="0.4">
      <c r="C1999" s="90">
        <v>38423</v>
      </c>
      <c r="D1999" s="103">
        <v>324000</v>
      </c>
      <c r="E1999" s="104">
        <f t="shared" si="62"/>
        <v>-9000</v>
      </c>
      <c r="F1999" s="103">
        <v>2681000</v>
      </c>
      <c r="G1999" s="104">
        <f t="shared" si="63"/>
        <v>23000</v>
      </c>
    </row>
    <row r="2000" spans="3:7" x14ac:dyDescent="0.4">
      <c r="C2000" s="90">
        <v>38430</v>
      </c>
      <c r="D2000" s="103">
        <v>329000</v>
      </c>
      <c r="E2000" s="104">
        <f t="shared" si="62"/>
        <v>5000</v>
      </c>
      <c r="F2000" s="103">
        <v>2616000</v>
      </c>
      <c r="G2000" s="104">
        <f t="shared" si="63"/>
        <v>-65000</v>
      </c>
    </row>
    <row r="2001" spans="3:7" x14ac:dyDescent="0.4">
      <c r="C2001" s="90">
        <v>38437</v>
      </c>
      <c r="D2001" s="103">
        <v>342000</v>
      </c>
      <c r="E2001" s="104">
        <f t="shared" si="62"/>
        <v>13000</v>
      </c>
      <c r="F2001" s="103">
        <v>2683000</v>
      </c>
      <c r="G2001" s="104">
        <f t="shared" si="63"/>
        <v>67000</v>
      </c>
    </row>
    <row r="2002" spans="3:7" x14ac:dyDescent="0.4">
      <c r="C2002" s="90">
        <v>38444</v>
      </c>
      <c r="D2002" s="103">
        <v>335000</v>
      </c>
      <c r="E2002" s="104">
        <f t="shared" si="62"/>
        <v>-7000</v>
      </c>
      <c r="F2002" s="103">
        <v>2653000</v>
      </c>
      <c r="G2002" s="104">
        <f t="shared" si="63"/>
        <v>-30000</v>
      </c>
    </row>
    <row r="2003" spans="3:7" x14ac:dyDescent="0.4">
      <c r="C2003" s="90">
        <v>38451</v>
      </c>
      <c r="D2003" s="103">
        <v>323000</v>
      </c>
      <c r="E2003" s="104">
        <f t="shared" si="62"/>
        <v>-12000</v>
      </c>
      <c r="F2003" s="103">
        <v>2626000</v>
      </c>
      <c r="G2003" s="104">
        <f t="shared" si="63"/>
        <v>-27000</v>
      </c>
    </row>
    <row r="2004" spans="3:7" x14ac:dyDescent="0.4">
      <c r="C2004" s="90">
        <v>38458</v>
      </c>
      <c r="D2004" s="103">
        <v>307000</v>
      </c>
      <c r="E2004" s="104">
        <f t="shared" si="62"/>
        <v>-16000</v>
      </c>
      <c r="F2004" s="103">
        <v>2559000</v>
      </c>
      <c r="G2004" s="104">
        <f t="shared" si="63"/>
        <v>-67000</v>
      </c>
    </row>
    <row r="2005" spans="3:7" x14ac:dyDescent="0.4">
      <c r="C2005" s="90">
        <v>38465</v>
      </c>
      <c r="D2005" s="103">
        <v>317000</v>
      </c>
      <c r="E2005" s="104">
        <f t="shared" si="62"/>
        <v>10000</v>
      </c>
      <c r="F2005" s="103">
        <v>2588000</v>
      </c>
      <c r="G2005" s="104">
        <f t="shared" si="63"/>
        <v>29000</v>
      </c>
    </row>
    <row r="2006" spans="3:7" x14ac:dyDescent="0.4">
      <c r="C2006" s="90">
        <v>38472</v>
      </c>
      <c r="D2006" s="103">
        <v>334000</v>
      </c>
      <c r="E2006" s="104">
        <f t="shared" si="62"/>
        <v>17000</v>
      </c>
      <c r="F2006" s="103">
        <v>2596000</v>
      </c>
      <c r="G2006" s="104">
        <f t="shared" si="63"/>
        <v>8000</v>
      </c>
    </row>
    <row r="2007" spans="3:7" x14ac:dyDescent="0.4">
      <c r="C2007" s="90">
        <v>38479</v>
      </c>
      <c r="D2007" s="103">
        <v>327000</v>
      </c>
      <c r="E2007" s="104">
        <f t="shared" si="62"/>
        <v>-7000</v>
      </c>
      <c r="F2007" s="103">
        <v>2605000</v>
      </c>
      <c r="G2007" s="104">
        <f t="shared" si="63"/>
        <v>9000</v>
      </c>
    </row>
    <row r="2008" spans="3:7" x14ac:dyDescent="0.4">
      <c r="C2008" s="90">
        <v>38486</v>
      </c>
      <c r="D2008" s="103">
        <v>321000</v>
      </c>
      <c r="E2008" s="104">
        <f t="shared" si="62"/>
        <v>-6000</v>
      </c>
      <c r="F2008" s="103">
        <v>2568000</v>
      </c>
      <c r="G2008" s="104">
        <f t="shared" si="63"/>
        <v>-37000</v>
      </c>
    </row>
    <row r="2009" spans="3:7" x14ac:dyDescent="0.4">
      <c r="C2009" s="90">
        <v>38493</v>
      </c>
      <c r="D2009" s="103">
        <v>320000</v>
      </c>
      <c r="E2009" s="104">
        <f t="shared" si="62"/>
        <v>-1000</v>
      </c>
      <c r="F2009" s="103">
        <v>2595000</v>
      </c>
      <c r="G2009" s="104">
        <f t="shared" si="63"/>
        <v>27000</v>
      </c>
    </row>
    <row r="2010" spans="3:7" x14ac:dyDescent="0.4">
      <c r="C2010" s="90">
        <v>38500</v>
      </c>
      <c r="D2010" s="103">
        <v>340000</v>
      </c>
      <c r="E2010" s="104">
        <f t="shared" si="62"/>
        <v>20000</v>
      </c>
      <c r="F2010" s="103">
        <v>2577000</v>
      </c>
      <c r="G2010" s="104">
        <f t="shared" si="63"/>
        <v>-18000</v>
      </c>
    </row>
    <row r="2011" spans="3:7" x14ac:dyDescent="0.4">
      <c r="C2011" s="90">
        <v>38507</v>
      </c>
      <c r="D2011" s="103">
        <v>338000</v>
      </c>
      <c r="E2011" s="104">
        <f t="shared" si="62"/>
        <v>-2000</v>
      </c>
      <c r="F2011" s="103">
        <v>2630000</v>
      </c>
      <c r="G2011" s="104">
        <f t="shared" si="63"/>
        <v>53000</v>
      </c>
    </row>
    <row r="2012" spans="3:7" x14ac:dyDescent="0.4">
      <c r="C2012" s="90">
        <v>38514</v>
      </c>
      <c r="D2012" s="103">
        <v>333000</v>
      </c>
      <c r="E2012" s="104">
        <f t="shared" si="62"/>
        <v>-5000</v>
      </c>
      <c r="F2012" s="103">
        <v>2599000</v>
      </c>
      <c r="G2012" s="104">
        <f t="shared" si="63"/>
        <v>-31000</v>
      </c>
    </row>
    <row r="2013" spans="3:7" x14ac:dyDescent="0.4">
      <c r="C2013" s="90">
        <v>38521</v>
      </c>
      <c r="D2013" s="103">
        <v>321000</v>
      </c>
      <c r="E2013" s="104">
        <f t="shared" si="62"/>
        <v>-12000</v>
      </c>
      <c r="F2013" s="103">
        <v>2602000</v>
      </c>
      <c r="G2013" s="104">
        <f t="shared" si="63"/>
        <v>3000</v>
      </c>
    </row>
    <row r="2014" spans="3:7" x14ac:dyDescent="0.4">
      <c r="C2014" s="90">
        <v>38528</v>
      </c>
      <c r="D2014" s="103">
        <v>311000</v>
      </c>
      <c r="E2014" s="104">
        <f t="shared" si="62"/>
        <v>-10000</v>
      </c>
      <c r="F2014" s="103">
        <v>2569000</v>
      </c>
      <c r="G2014" s="104">
        <f t="shared" si="63"/>
        <v>-33000</v>
      </c>
    </row>
    <row r="2015" spans="3:7" x14ac:dyDescent="0.4">
      <c r="C2015" s="90">
        <v>38535</v>
      </c>
      <c r="D2015" s="103">
        <v>327000</v>
      </c>
      <c r="E2015" s="104">
        <f t="shared" si="62"/>
        <v>16000</v>
      </c>
      <c r="F2015" s="103">
        <v>2612000</v>
      </c>
      <c r="G2015" s="104">
        <f t="shared" si="63"/>
        <v>43000</v>
      </c>
    </row>
    <row r="2016" spans="3:7" x14ac:dyDescent="0.4">
      <c r="C2016" s="90">
        <v>38542</v>
      </c>
      <c r="D2016" s="103">
        <v>338000</v>
      </c>
      <c r="E2016" s="104">
        <f t="shared" si="62"/>
        <v>11000</v>
      </c>
      <c r="F2016" s="103">
        <v>2583000</v>
      </c>
      <c r="G2016" s="104">
        <f t="shared" si="63"/>
        <v>-29000</v>
      </c>
    </row>
    <row r="2017" spans="3:7" x14ac:dyDescent="0.4">
      <c r="C2017" s="90">
        <v>38549</v>
      </c>
      <c r="D2017" s="103">
        <v>323000</v>
      </c>
      <c r="E2017" s="104">
        <f t="shared" si="62"/>
        <v>-15000</v>
      </c>
      <c r="F2017" s="103">
        <v>2619000</v>
      </c>
      <c r="G2017" s="104">
        <f t="shared" si="63"/>
        <v>36000</v>
      </c>
    </row>
    <row r="2018" spans="3:7" x14ac:dyDescent="0.4">
      <c r="C2018" s="90">
        <v>38556</v>
      </c>
      <c r="D2018" s="103">
        <v>318000</v>
      </c>
      <c r="E2018" s="104">
        <f t="shared" si="62"/>
        <v>-5000</v>
      </c>
      <c r="F2018" s="103">
        <v>2592000</v>
      </c>
      <c r="G2018" s="104">
        <f t="shared" si="63"/>
        <v>-27000</v>
      </c>
    </row>
    <row r="2019" spans="3:7" x14ac:dyDescent="0.4">
      <c r="C2019" s="90">
        <v>38563</v>
      </c>
      <c r="D2019" s="103">
        <v>316000</v>
      </c>
      <c r="E2019" s="104">
        <f t="shared" si="62"/>
        <v>-2000</v>
      </c>
      <c r="F2019" s="103">
        <v>2570000</v>
      </c>
      <c r="G2019" s="104">
        <f t="shared" si="63"/>
        <v>-22000</v>
      </c>
    </row>
    <row r="2020" spans="3:7" x14ac:dyDescent="0.4">
      <c r="C2020" s="90">
        <v>38570</v>
      </c>
      <c r="D2020" s="103">
        <v>311000</v>
      </c>
      <c r="E2020" s="104">
        <f t="shared" si="62"/>
        <v>-5000</v>
      </c>
      <c r="F2020" s="103">
        <v>2584000</v>
      </c>
      <c r="G2020" s="104">
        <f t="shared" si="63"/>
        <v>14000</v>
      </c>
    </row>
    <row r="2021" spans="3:7" x14ac:dyDescent="0.4">
      <c r="C2021" s="90">
        <v>38577</v>
      </c>
      <c r="D2021" s="103">
        <v>319000</v>
      </c>
      <c r="E2021" s="104">
        <f t="shared" si="62"/>
        <v>8000</v>
      </c>
      <c r="F2021" s="103">
        <v>2573000</v>
      </c>
      <c r="G2021" s="104">
        <f t="shared" si="63"/>
        <v>-11000</v>
      </c>
    </row>
    <row r="2022" spans="3:7" x14ac:dyDescent="0.4">
      <c r="C2022" s="90">
        <v>38584</v>
      </c>
      <c r="D2022" s="103">
        <v>315000</v>
      </c>
      <c r="E2022" s="104">
        <f t="shared" si="62"/>
        <v>-4000</v>
      </c>
      <c r="F2022" s="103">
        <v>2598000</v>
      </c>
      <c r="G2022" s="104">
        <f t="shared" si="63"/>
        <v>25000</v>
      </c>
    </row>
    <row r="2023" spans="3:7" x14ac:dyDescent="0.4">
      <c r="C2023" s="90">
        <v>38591</v>
      </c>
      <c r="D2023" s="103">
        <v>318000</v>
      </c>
      <c r="E2023" s="104">
        <f t="shared" si="62"/>
        <v>3000</v>
      </c>
      <c r="F2023" s="103">
        <v>2568000</v>
      </c>
      <c r="G2023" s="104">
        <f t="shared" si="63"/>
        <v>-30000</v>
      </c>
    </row>
    <row r="2024" spans="3:7" x14ac:dyDescent="0.4">
      <c r="C2024" s="90">
        <v>38598</v>
      </c>
      <c r="D2024" s="103">
        <v>326000</v>
      </c>
      <c r="E2024" s="104">
        <f t="shared" si="62"/>
        <v>8000</v>
      </c>
      <c r="F2024" s="103">
        <v>2575000</v>
      </c>
      <c r="G2024" s="104">
        <f t="shared" si="63"/>
        <v>7000</v>
      </c>
    </row>
    <row r="2025" spans="3:7" x14ac:dyDescent="0.4">
      <c r="C2025" s="90">
        <v>38605</v>
      </c>
      <c r="D2025" s="103">
        <v>422000</v>
      </c>
      <c r="E2025" s="104">
        <f t="shared" si="62"/>
        <v>96000</v>
      </c>
      <c r="F2025" s="103">
        <v>2651000</v>
      </c>
      <c r="G2025" s="104">
        <f t="shared" si="63"/>
        <v>76000</v>
      </c>
    </row>
    <row r="2026" spans="3:7" x14ac:dyDescent="0.4">
      <c r="C2026" s="90">
        <v>38612</v>
      </c>
      <c r="D2026" s="103">
        <v>424000</v>
      </c>
      <c r="E2026" s="104">
        <f t="shared" si="62"/>
        <v>2000</v>
      </c>
      <c r="F2026" s="103">
        <v>2787000</v>
      </c>
      <c r="G2026" s="104">
        <f t="shared" si="63"/>
        <v>136000</v>
      </c>
    </row>
    <row r="2027" spans="3:7" x14ac:dyDescent="0.4">
      <c r="C2027" s="90">
        <v>38619</v>
      </c>
      <c r="D2027" s="103">
        <v>359000</v>
      </c>
      <c r="E2027" s="104">
        <f t="shared" si="62"/>
        <v>-65000</v>
      </c>
      <c r="F2027" s="103">
        <v>2853000</v>
      </c>
      <c r="G2027" s="104">
        <f t="shared" si="63"/>
        <v>66000</v>
      </c>
    </row>
    <row r="2028" spans="3:7" x14ac:dyDescent="0.4">
      <c r="C2028" s="90">
        <v>38626</v>
      </c>
      <c r="D2028" s="103">
        <v>384000</v>
      </c>
      <c r="E2028" s="104">
        <f t="shared" si="62"/>
        <v>25000</v>
      </c>
      <c r="F2028" s="103">
        <v>2841000</v>
      </c>
      <c r="G2028" s="104">
        <f t="shared" si="63"/>
        <v>-12000</v>
      </c>
    </row>
    <row r="2029" spans="3:7" x14ac:dyDescent="0.4">
      <c r="C2029" s="90">
        <v>38633</v>
      </c>
      <c r="D2029" s="103">
        <v>383000</v>
      </c>
      <c r="E2029" s="104">
        <f t="shared" si="62"/>
        <v>-1000</v>
      </c>
      <c r="F2029" s="103">
        <v>2831000</v>
      </c>
      <c r="G2029" s="104">
        <f t="shared" si="63"/>
        <v>-10000</v>
      </c>
    </row>
    <row r="2030" spans="3:7" x14ac:dyDescent="0.4">
      <c r="C2030" s="90">
        <v>38640</v>
      </c>
      <c r="D2030" s="103">
        <v>348000</v>
      </c>
      <c r="E2030" s="104">
        <f t="shared" si="62"/>
        <v>-35000</v>
      </c>
      <c r="F2030" s="103">
        <v>2821000</v>
      </c>
      <c r="G2030" s="104">
        <f t="shared" si="63"/>
        <v>-10000</v>
      </c>
    </row>
    <row r="2031" spans="3:7" x14ac:dyDescent="0.4">
      <c r="C2031" s="90">
        <v>38647</v>
      </c>
      <c r="D2031" s="103">
        <v>324000</v>
      </c>
      <c r="E2031" s="104">
        <f t="shared" si="62"/>
        <v>-24000</v>
      </c>
      <c r="F2031" s="103">
        <v>2772000</v>
      </c>
      <c r="G2031" s="104">
        <f t="shared" si="63"/>
        <v>-49000</v>
      </c>
    </row>
    <row r="2032" spans="3:7" x14ac:dyDescent="0.4">
      <c r="C2032" s="90">
        <v>38654</v>
      </c>
      <c r="D2032" s="103">
        <v>322000</v>
      </c>
      <c r="E2032" s="104">
        <f t="shared" si="62"/>
        <v>-2000</v>
      </c>
      <c r="F2032" s="103">
        <v>2752000</v>
      </c>
      <c r="G2032" s="104">
        <f t="shared" si="63"/>
        <v>-20000</v>
      </c>
    </row>
    <row r="2033" spans="3:7" x14ac:dyDescent="0.4">
      <c r="C2033" s="90">
        <v>38661</v>
      </c>
      <c r="D2033" s="103">
        <v>325000</v>
      </c>
      <c r="E2033" s="104">
        <f t="shared" si="62"/>
        <v>3000</v>
      </c>
      <c r="F2033" s="103">
        <v>2746000</v>
      </c>
      <c r="G2033" s="104">
        <f t="shared" si="63"/>
        <v>-6000</v>
      </c>
    </row>
    <row r="2034" spans="3:7" x14ac:dyDescent="0.4">
      <c r="C2034" s="90">
        <v>38668</v>
      </c>
      <c r="D2034" s="103">
        <v>309000</v>
      </c>
      <c r="E2034" s="104">
        <f t="shared" si="62"/>
        <v>-16000</v>
      </c>
      <c r="F2034" s="103">
        <v>2760000</v>
      </c>
      <c r="G2034" s="104">
        <f t="shared" si="63"/>
        <v>14000</v>
      </c>
    </row>
    <row r="2035" spans="3:7" x14ac:dyDescent="0.4">
      <c r="C2035" s="90">
        <v>38675</v>
      </c>
      <c r="D2035" s="103">
        <v>324000</v>
      </c>
      <c r="E2035" s="104">
        <f t="shared" si="62"/>
        <v>15000</v>
      </c>
      <c r="F2035" s="103">
        <v>2712000</v>
      </c>
      <c r="G2035" s="104">
        <f t="shared" si="63"/>
        <v>-48000</v>
      </c>
    </row>
    <row r="2036" spans="3:7" x14ac:dyDescent="0.4">
      <c r="C2036" s="90">
        <v>38682</v>
      </c>
      <c r="D2036" s="103">
        <v>311000</v>
      </c>
      <c r="E2036" s="104">
        <f t="shared" si="62"/>
        <v>-13000</v>
      </c>
      <c r="F2036" s="103">
        <v>2587000</v>
      </c>
      <c r="G2036" s="104">
        <f t="shared" si="63"/>
        <v>-125000</v>
      </c>
    </row>
    <row r="2037" spans="3:7" x14ac:dyDescent="0.4">
      <c r="C2037" s="90">
        <v>38689</v>
      </c>
      <c r="D2037" s="103">
        <v>321000</v>
      </c>
      <c r="E2037" s="104">
        <f t="shared" si="62"/>
        <v>10000</v>
      </c>
      <c r="F2037" s="103">
        <v>2589000</v>
      </c>
      <c r="G2037" s="104">
        <f t="shared" si="63"/>
        <v>2000</v>
      </c>
    </row>
    <row r="2038" spans="3:7" x14ac:dyDescent="0.4">
      <c r="C2038" s="90">
        <v>38696</v>
      </c>
      <c r="D2038" s="103">
        <v>327000</v>
      </c>
      <c r="E2038" s="104">
        <f t="shared" si="62"/>
        <v>6000</v>
      </c>
      <c r="F2038" s="103">
        <v>2620000</v>
      </c>
      <c r="G2038" s="104">
        <f t="shared" si="63"/>
        <v>31000</v>
      </c>
    </row>
    <row r="2039" spans="3:7" x14ac:dyDescent="0.4">
      <c r="C2039" s="90">
        <v>38703</v>
      </c>
      <c r="D2039" s="103">
        <v>312000</v>
      </c>
      <c r="E2039" s="104">
        <f t="shared" si="62"/>
        <v>-15000</v>
      </c>
      <c r="F2039" s="103">
        <v>2660000</v>
      </c>
      <c r="G2039" s="104">
        <f t="shared" si="63"/>
        <v>40000</v>
      </c>
    </row>
    <row r="2040" spans="3:7" x14ac:dyDescent="0.4">
      <c r="C2040" s="90">
        <v>38710</v>
      </c>
      <c r="D2040" s="103">
        <v>320000</v>
      </c>
      <c r="E2040" s="104">
        <f t="shared" si="62"/>
        <v>8000</v>
      </c>
      <c r="F2040" s="103">
        <v>2668000</v>
      </c>
      <c r="G2040" s="104">
        <f t="shared" si="63"/>
        <v>8000</v>
      </c>
    </row>
    <row r="2041" spans="3:7" x14ac:dyDescent="0.4">
      <c r="C2041" s="90">
        <v>38717</v>
      </c>
      <c r="D2041" s="103">
        <v>302000</v>
      </c>
      <c r="E2041" s="104">
        <f t="shared" si="62"/>
        <v>-18000</v>
      </c>
      <c r="F2041" s="103">
        <v>2660000</v>
      </c>
      <c r="G2041" s="104">
        <f t="shared" si="63"/>
        <v>-8000</v>
      </c>
    </row>
    <row r="2042" spans="3:7" x14ac:dyDescent="0.4">
      <c r="C2042" s="90">
        <v>38724</v>
      </c>
      <c r="D2042" s="103">
        <v>326000</v>
      </c>
      <c r="E2042" s="104">
        <f t="shared" si="62"/>
        <v>24000</v>
      </c>
      <c r="F2042" s="103">
        <v>2561000</v>
      </c>
      <c r="G2042" s="104">
        <f t="shared" si="63"/>
        <v>-99000</v>
      </c>
    </row>
    <row r="2043" spans="3:7" x14ac:dyDescent="0.4">
      <c r="C2043" s="90">
        <v>38731</v>
      </c>
      <c r="D2043" s="103">
        <v>285000</v>
      </c>
      <c r="E2043" s="104">
        <f t="shared" si="62"/>
        <v>-41000</v>
      </c>
      <c r="F2043" s="103">
        <v>2586000</v>
      </c>
      <c r="G2043" s="104">
        <f t="shared" si="63"/>
        <v>25000</v>
      </c>
    </row>
    <row r="2044" spans="3:7" x14ac:dyDescent="0.4">
      <c r="C2044" s="90">
        <v>38738</v>
      </c>
      <c r="D2044" s="103">
        <v>290000</v>
      </c>
      <c r="E2044" s="104">
        <f t="shared" si="62"/>
        <v>5000</v>
      </c>
      <c r="F2044" s="103">
        <v>2516000</v>
      </c>
      <c r="G2044" s="104">
        <f t="shared" si="63"/>
        <v>-70000</v>
      </c>
    </row>
    <row r="2045" spans="3:7" x14ac:dyDescent="0.4">
      <c r="C2045" s="90">
        <v>38745</v>
      </c>
      <c r="D2045" s="103">
        <v>282000</v>
      </c>
      <c r="E2045" s="104">
        <f t="shared" si="62"/>
        <v>-8000</v>
      </c>
      <c r="F2045" s="103">
        <v>2565000</v>
      </c>
      <c r="G2045" s="104">
        <f t="shared" si="63"/>
        <v>49000</v>
      </c>
    </row>
    <row r="2046" spans="3:7" x14ac:dyDescent="0.4">
      <c r="C2046" s="90">
        <v>38752</v>
      </c>
      <c r="D2046" s="103">
        <v>289000</v>
      </c>
      <c r="E2046" s="104">
        <f t="shared" si="62"/>
        <v>7000</v>
      </c>
      <c r="F2046" s="103">
        <v>2520000</v>
      </c>
      <c r="G2046" s="104">
        <f t="shared" si="63"/>
        <v>-45000</v>
      </c>
    </row>
    <row r="2047" spans="3:7" x14ac:dyDescent="0.4">
      <c r="C2047" s="90">
        <v>38759</v>
      </c>
      <c r="D2047" s="103">
        <v>298000</v>
      </c>
      <c r="E2047" s="104">
        <f t="shared" si="62"/>
        <v>9000</v>
      </c>
      <c r="F2047" s="103">
        <v>2517000</v>
      </c>
      <c r="G2047" s="104">
        <f t="shared" si="63"/>
        <v>-3000</v>
      </c>
    </row>
    <row r="2048" spans="3:7" x14ac:dyDescent="0.4">
      <c r="C2048" s="90">
        <v>38766</v>
      </c>
      <c r="D2048" s="103">
        <v>283000</v>
      </c>
      <c r="E2048" s="104">
        <f t="shared" si="62"/>
        <v>-15000</v>
      </c>
      <c r="F2048" s="103">
        <v>2488000</v>
      </c>
      <c r="G2048" s="104">
        <f t="shared" si="63"/>
        <v>-29000</v>
      </c>
    </row>
    <row r="2049" spans="3:7" x14ac:dyDescent="0.4">
      <c r="C2049" s="90">
        <v>38773</v>
      </c>
      <c r="D2049" s="103">
        <v>293000</v>
      </c>
      <c r="E2049" s="104">
        <f t="shared" si="62"/>
        <v>10000</v>
      </c>
      <c r="F2049" s="103">
        <v>2504000</v>
      </c>
      <c r="G2049" s="104">
        <f t="shared" si="63"/>
        <v>16000</v>
      </c>
    </row>
    <row r="2050" spans="3:7" x14ac:dyDescent="0.4">
      <c r="C2050" s="90">
        <v>38780</v>
      </c>
      <c r="D2050" s="103">
        <v>302000</v>
      </c>
      <c r="E2050" s="104">
        <f t="shared" si="62"/>
        <v>9000</v>
      </c>
      <c r="F2050" s="103">
        <v>2453000</v>
      </c>
      <c r="G2050" s="104">
        <f t="shared" si="63"/>
        <v>-51000</v>
      </c>
    </row>
    <row r="2051" spans="3:7" x14ac:dyDescent="0.4">
      <c r="C2051" s="90">
        <v>38787</v>
      </c>
      <c r="D2051" s="103">
        <v>307000</v>
      </c>
      <c r="E2051" s="104">
        <f t="shared" si="62"/>
        <v>5000</v>
      </c>
      <c r="F2051" s="103">
        <v>2474000</v>
      </c>
      <c r="G2051" s="104">
        <f t="shared" si="63"/>
        <v>21000</v>
      </c>
    </row>
    <row r="2052" spans="3:7" x14ac:dyDescent="0.4">
      <c r="C2052" s="90">
        <v>38794</v>
      </c>
      <c r="D2052" s="103">
        <v>303000</v>
      </c>
      <c r="E2052" s="104">
        <f t="shared" si="62"/>
        <v>-4000</v>
      </c>
      <c r="F2052" s="103">
        <v>2456000</v>
      </c>
      <c r="G2052" s="104">
        <f t="shared" si="63"/>
        <v>-18000</v>
      </c>
    </row>
    <row r="2053" spans="3:7" x14ac:dyDescent="0.4">
      <c r="C2053" s="90">
        <v>38801</v>
      </c>
      <c r="D2053" s="103">
        <v>295000</v>
      </c>
      <c r="E2053" s="104">
        <f t="shared" si="62"/>
        <v>-8000</v>
      </c>
      <c r="F2053" s="103">
        <v>2439000</v>
      </c>
      <c r="G2053" s="104">
        <f t="shared" si="63"/>
        <v>-17000</v>
      </c>
    </row>
    <row r="2054" spans="3:7" x14ac:dyDescent="0.4">
      <c r="C2054" s="90">
        <v>38808</v>
      </c>
      <c r="D2054" s="103">
        <v>291000</v>
      </c>
      <c r="E2054" s="104">
        <f t="shared" si="62"/>
        <v>-4000</v>
      </c>
      <c r="F2054" s="103">
        <v>2405000</v>
      </c>
      <c r="G2054" s="104">
        <f t="shared" si="63"/>
        <v>-34000</v>
      </c>
    </row>
    <row r="2055" spans="3:7" x14ac:dyDescent="0.4">
      <c r="C2055" s="90">
        <v>38815</v>
      </c>
      <c r="D2055" s="103">
        <v>299000</v>
      </c>
      <c r="E2055" s="104">
        <f t="shared" si="62"/>
        <v>8000</v>
      </c>
      <c r="F2055" s="103">
        <v>2411000</v>
      </c>
      <c r="G2055" s="104">
        <f t="shared" si="63"/>
        <v>6000</v>
      </c>
    </row>
    <row r="2056" spans="3:7" x14ac:dyDescent="0.4">
      <c r="C2056" s="90">
        <v>38822</v>
      </c>
      <c r="D2056" s="103">
        <v>299000</v>
      </c>
      <c r="E2056" s="104">
        <f t="shared" si="62"/>
        <v>0</v>
      </c>
      <c r="F2056" s="103">
        <v>2408000</v>
      </c>
      <c r="G2056" s="104">
        <f t="shared" si="63"/>
        <v>-3000</v>
      </c>
    </row>
    <row r="2057" spans="3:7" x14ac:dyDescent="0.4">
      <c r="C2057" s="90">
        <v>38829</v>
      </c>
      <c r="D2057" s="103">
        <v>308000</v>
      </c>
      <c r="E2057" s="104">
        <f t="shared" si="62"/>
        <v>9000</v>
      </c>
      <c r="F2057" s="103">
        <v>2424000</v>
      </c>
      <c r="G2057" s="104">
        <f t="shared" si="63"/>
        <v>16000</v>
      </c>
    </row>
    <row r="2058" spans="3:7" x14ac:dyDescent="0.4">
      <c r="C2058" s="90">
        <v>38836</v>
      </c>
      <c r="D2058" s="103">
        <v>321000</v>
      </c>
      <c r="E2058" s="104">
        <f t="shared" ref="E2058:E2121" si="64">D2058-D2057</f>
        <v>13000</v>
      </c>
      <c r="F2058" s="103">
        <v>2357000</v>
      </c>
      <c r="G2058" s="104">
        <f t="shared" ref="G2058:G2121" si="65">F2058-F2057</f>
        <v>-67000</v>
      </c>
    </row>
    <row r="2059" spans="3:7" x14ac:dyDescent="0.4">
      <c r="C2059" s="90">
        <v>38843</v>
      </c>
      <c r="D2059" s="103">
        <v>347000</v>
      </c>
      <c r="E2059" s="104">
        <f t="shared" si="64"/>
        <v>26000</v>
      </c>
      <c r="F2059" s="103">
        <v>2372000</v>
      </c>
      <c r="G2059" s="104">
        <f t="shared" si="65"/>
        <v>15000</v>
      </c>
    </row>
    <row r="2060" spans="3:7" x14ac:dyDescent="0.4">
      <c r="C2060" s="90">
        <v>38850</v>
      </c>
      <c r="D2060" s="103">
        <v>335000</v>
      </c>
      <c r="E2060" s="104">
        <f t="shared" si="64"/>
        <v>-12000</v>
      </c>
      <c r="F2060" s="103">
        <v>2383000</v>
      </c>
      <c r="G2060" s="104">
        <f t="shared" si="65"/>
        <v>11000</v>
      </c>
    </row>
    <row r="2061" spans="3:7" x14ac:dyDescent="0.4">
      <c r="C2061" s="90">
        <v>38857</v>
      </c>
      <c r="D2061" s="103">
        <v>319000</v>
      </c>
      <c r="E2061" s="104">
        <f t="shared" si="64"/>
        <v>-16000</v>
      </c>
      <c r="F2061" s="103">
        <v>2399000</v>
      </c>
      <c r="G2061" s="104">
        <f t="shared" si="65"/>
        <v>16000</v>
      </c>
    </row>
    <row r="2062" spans="3:7" x14ac:dyDescent="0.4">
      <c r="C2062" s="90">
        <v>38864</v>
      </c>
      <c r="D2062" s="103">
        <v>330000</v>
      </c>
      <c r="E2062" s="104">
        <f t="shared" si="64"/>
        <v>11000</v>
      </c>
      <c r="F2062" s="103">
        <v>2381000</v>
      </c>
      <c r="G2062" s="104">
        <f t="shared" si="65"/>
        <v>-18000</v>
      </c>
    </row>
    <row r="2063" spans="3:7" x14ac:dyDescent="0.4">
      <c r="C2063" s="90">
        <v>38871</v>
      </c>
      <c r="D2063" s="103">
        <v>307000</v>
      </c>
      <c r="E2063" s="104">
        <f t="shared" si="64"/>
        <v>-23000</v>
      </c>
      <c r="F2063" s="103">
        <v>2408000</v>
      </c>
      <c r="G2063" s="104">
        <f t="shared" si="65"/>
        <v>27000</v>
      </c>
    </row>
    <row r="2064" spans="3:7" x14ac:dyDescent="0.4">
      <c r="C2064" s="90">
        <v>38878</v>
      </c>
      <c r="D2064" s="103">
        <v>298000</v>
      </c>
      <c r="E2064" s="104">
        <f t="shared" si="64"/>
        <v>-9000</v>
      </c>
      <c r="F2064" s="103">
        <v>2412000</v>
      </c>
      <c r="G2064" s="104">
        <f t="shared" si="65"/>
        <v>4000</v>
      </c>
    </row>
    <row r="2065" spans="3:7" x14ac:dyDescent="0.4">
      <c r="C2065" s="90">
        <v>38885</v>
      </c>
      <c r="D2065" s="103">
        <v>308000</v>
      </c>
      <c r="E2065" s="104">
        <f t="shared" si="64"/>
        <v>10000</v>
      </c>
      <c r="F2065" s="103">
        <v>2395000</v>
      </c>
      <c r="G2065" s="104">
        <f t="shared" si="65"/>
        <v>-17000</v>
      </c>
    </row>
    <row r="2066" spans="3:7" x14ac:dyDescent="0.4">
      <c r="C2066" s="90">
        <v>38892</v>
      </c>
      <c r="D2066" s="103">
        <v>309000</v>
      </c>
      <c r="E2066" s="104">
        <f t="shared" si="64"/>
        <v>1000</v>
      </c>
      <c r="F2066" s="103">
        <v>2419000</v>
      </c>
      <c r="G2066" s="104">
        <f t="shared" si="65"/>
        <v>24000</v>
      </c>
    </row>
    <row r="2067" spans="3:7" x14ac:dyDescent="0.4">
      <c r="C2067" s="90">
        <v>38899</v>
      </c>
      <c r="D2067" s="103">
        <v>316000</v>
      </c>
      <c r="E2067" s="104">
        <f t="shared" si="64"/>
        <v>7000</v>
      </c>
      <c r="F2067" s="103">
        <v>2399000</v>
      </c>
      <c r="G2067" s="104">
        <f t="shared" si="65"/>
        <v>-20000</v>
      </c>
    </row>
    <row r="2068" spans="3:7" x14ac:dyDescent="0.4">
      <c r="C2068" s="90">
        <v>38906</v>
      </c>
      <c r="D2068" s="103">
        <v>343000</v>
      </c>
      <c r="E2068" s="104">
        <f t="shared" si="64"/>
        <v>27000</v>
      </c>
      <c r="F2068" s="103">
        <v>2491000</v>
      </c>
      <c r="G2068" s="104">
        <f t="shared" si="65"/>
        <v>92000</v>
      </c>
    </row>
    <row r="2069" spans="3:7" x14ac:dyDescent="0.4">
      <c r="C2069" s="90">
        <v>38913</v>
      </c>
      <c r="D2069" s="103">
        <v>318000</v>
      </c>
      <c r="E2069" s="104">
        <f t="shared" si="64"/>
        <v>-25000</v>
      </c>
      <c r="F2069" s="103">
        <v>2475000</v>
      </c>
      <c r="G2069" s="104">
        <f t="shared" si="65"/>
        <v>-16000</v>
      </c>
    </row>
    <row r="2070" spans="3:7" x14ac:dyDescent="0.4">
      <c r="C2070" s="90">
        <v>38920</v>
      </c>
      <c r="D2070" s="103">
        <v>306000</v>
      </c>
      <c r="E2070" s="104">
        <f t="shared" si="64"/>
        <v>-12000</v>
      </c>
      <c r="F2070" s="103">
        <v>2422000</v>
      </c>
      <c r="G2070" s="104">
        <f t="shared" si="65"/>
        <v>-53000</v>
      </c>
    </row>
    <row r="2071" spans="3:7" x14ac:dyDescent="0.4">
      <c r="C2071" s="90">
        <v>38927</v>
      </c>
      <c r="D2071" s="103">
        <v>311000</v>
      </c>
      <c r="E2071" s="104">
        <f t="shared" si="64"/>
        <v>5000</v>
      </c>
      <c r="F2071" s="103">
        <v>2460000</v>
      </c>
      <c r="G2071" s="104">
        <f t="shared" si="65"/>
        <v>38000</v>
      </c>
    </row>
    <row r="2072" spans="3:7" x14ac:dyDescent="0.4">
      <c r="C2072" s="90">
        <v>38934</v>
      </c>
      <c r="D2072" s="103">
        <v>318000</v>
      </c>
      <c r="E2072" s="104">
        <f t="shared" si="64"/>
        <v>7000</v>
      </c>
      <c r="F2072" s="103">
        <v>2477000</v>
      </c>
      <c r="G2072" s="104">
        <f t="shared" si="65"/>
        <v>17000</v>
      </c>
    </row>
    <row r="2073" spans="3:7" x14ac:dyDescent="0.4">
      <c r="C2073" s="90">
        <v>38941</v>
      </c>
      <c r="D2073" s="103">
        <v>310000</v>
      </c>
      <c r="E2073" s="104">
        <f t="shared" si="64"/>
        <v>-8000</v>
      </c>
      <c r="F2073" s="103">
        <v>2467000</v>
      </c>
      <c r="G2073" s="104">
        <f t="shared" si="65"/>
        <v>-10000</v>
      </c>
    </row>
    <row r="2074" spans="3:7" x14ac:dyDescent="0.4">
      <c r="C2074" s="90">
        <v>38948</v>
      </c>
      <c r="D2074" s="103">
        <v>315000</v>
      </c>
      <c r="E2074" s="104">
        <f t="shared" si="64"/>
        <v>5000</v>
      </c>
      <c r="F2074" s="103">
        <v>2464000</v>
      </c>
      <c r="G2074" s="104">
        <f t="shared" si="65"/>
        <v>-3000</v>
      </c>
    </row>
    <row r="2075" spans="3:7" x14ac:dyDescent="0.4">
      <c r="C2075" s="90">
        <v>38955</v>
      </c>
      <c r="D2075" s="103">
        <v>314000</v>
      </c>
      <c r="E2075" s="104">
        <f t="shared" si="64"/>
        <v>-1000</v>
      </c>
      <c r="F2075" s="103">
        <v>2457000</v>
      </c>
      <c r="G2075" s="104">
        <f t="shared" si="65"/>
        <v>-7000</v>
      </c>
    </row>
    <row r="2076" spans="3:7" x14ac:dyDescent="0.4">
      <c r="C2076" s="90">
        <v>38962</v>
      </c>
      <c r="D2076" s="103">
        <v>315000</v>
      </c>
      <c r="E2076" s="104">
        <f t="shared" si="64"/>
        <v>1000</v>
      </c>
      <c r="F2076" s="103">
        <v>2467000</v>
      </c>
      <c r="G2076" s="104">
        <f t="shared" si="65"/>
        <v>10000</v>
      </c>
    </row>
    <row r="2077" spans="3:7" x14ac:dyDescent="0.4">
      <c r="C2077" s="90">
        <v>38969</v>
      </c>
      <c r="D2077" s="103">
        <v>314000</v>
      </c>
      <c r="E2077" s="104">
        <f t="shared" si="64"/>
        <v>-1000</v>
      </c>
      <c r="F2077" s="103">
        <v>2449000</v>
      </c>
      <c r="G2077" s="104">
        <f t="shared" si="65"/>
        <v>-18000</v>
      </c>
    </row>
    <row r="2078" spans="3:7" x14ac:dyDescent="0.4">
      <c r="C2078" s="90">
        <v>38976</v>
      </c>
      <c r="D2078" s="103">
        <v>324000</v>
      </c>
      <c r="E2078" s="104">
        <f t="shared" si="64"/>
        <v>10000</v>
      </c>
      <c r="F2078" s="103">
        <v>2438000</v>
      </c>
      <c r="G2078" s="104">
        <f t="shared" si="65"/>
        <v>-11000</v>
      </c>
    </row>
    <row r="2079" spans="3:7" x14ac:dyDescent="0.4">
      <c r="C2079" s="90">
        <v>38983</v>
      </c>
      <c r="D2079" s="103">
        <v>319000</v>
      </c>
      <c r="E2079" s="104">
        <f t="shared" si="64"/>
        <v>-5000</v>
      </c>
      <c r="F2079" s="103">
        <v>2440000</v>
      </c>
      <c r="G2079" s="104">
        <f t="shared" si="65"/>
        <v>2000</v>
      </c>
    </row>
    <row r="2080" spans="3:7" x14ac:dyDescent="0.4">
      <c r="C2080" s="90">
        <v>38990</v>
      </c>
      <c r="D2080" s="103">
        <v>309000</v>
      </c>
      <c r="E2080" s="104">
        <f t="shared" si="64"/>
        <v>-10000</v>
      </c>
      <c r="F2080" s="103">
        <v>2437000</v>
      </c>
      <c r="G2080" s="104">
        <f t="shared" si="65"/>
        <v>-3000</v>
      </c>
    </row>
    <row r="2081" spans="3:7" x14ac:dyDescent="0.4">
      <c r="C2081" s="90">
        <v>38997</v>
      </c>
      <c r="D2081" s="103">
        <v>316000</v>
      </c>
      <c r="E2081" s="104">
        <f t="shared" si="64"/>
        <v>7000</v>
      </c>
      <c r="F2081" s="103">
        <v>2449000</v>
      </c>
      <c r="G2081" s="104">
        <f t="shared" si="65"/>
        <v>12000</v>
      </c>
    </row>
    <row r="2082" spans="3:7" x14ac:dyDescent="0.4">
      <c r="C2082" s="90">
        <v>39004</v>
      </c>
      <c r="D2082" s="103">
        <v>305000</v>
      </c>
      <c r="E2082" s="104">
        <f t="shared" si="64"/>
        <v>-11000</v>
      </c>
      <c r="F2082" s="103">
        <v>2459000</v>
      </c>
      <c r="G2082" s="104">
        <f t="shared" si="65"/>
        <v>10000</v>
      </c>
    </row>
    <row r="2083" spans="3:7" x14ac:dyDescent="0.4">
      <c r="C2083" s="90">
        <v>39011</v>
      </c>
      <c r="D2083" s="103">
        <v>313000</v>
      </c>
      <c r="E2083" s="104">
        <f t="shared" si="64"/>
        <v>8000</v>
      </c>
      <c r="F2083" s="103">
        <v>2428000</v>
      </c>
      <c r="G2083" s="104">
        <f t="shared" si="65"/>
        <v>-31000</v>
      </c>
    </row>
    <row r="2084" spans="3:7" x14ac:dyDescent="0.4">
      <c r="C2084" s="90">
        <v>39018</v>
      </c>
      <c r="D2084" s="103">
        <v>328000</v>
      </c>
      <c r="E2084" s="104">
        <f t="shared" si="64"/>
        <v>15000</v>
      </c>
      <c r="F2084" s="103">
        <v>2449000</v>
      </c>
      <c r="G2084" s="104">
        <f t="shared" si="65"/>
        <v>21000</v>
      </c>
    </row>
    <row r="2085" spans="3:7" x14ac:dyDescent="0.4">
      <c r="C2085" s="90">
        <v>39025</v>
      </c>
      <c r="D2085" s="103">
        <v>319000</v>
      </c>
      <c r="E2085" s="104">
        <f t="shared" si="64"/>
        <v>-9000</v>
      </c>
      <c r="F2085" s="103">
        <v>2414000</v>
      </c>
      <c r="G2085" s="104">
        <f t="shared" si="65"/>
        <v>-35000</v>
      </c>
    </row>
    <row r="2086" spans="3:7" x14ac:dyDescent="0.4">
      <c r="C2086" s="90">
        <v>39032</v>
      </c>
      <c r="D2086" s="103">
        <v>311000</v>
      </c>
      <c r="E2086" s="104">
        <f t="shared" si="64"/>
        <v>-8000</v>
      </c>
      <c r="F2086" s="103">
        <v>2467000</v>
      </c>
      <c r="G2086" s="104">
        <f t="shared" si="65"/>
        <v>53000</v>
      </c>
    </row>
    <row r="2087" spans="3:7" x14ac:dyDescent="0.4">
      <c r="C2087" s="90">
        <v>39039</v>
      </c>
      <c r="D2087" s="103">
        <v>326000</v>
      </c>
      <c r="E2087" s="104">
        <f t="shared" si="64"/>
        <v>15000</v>
      </c>
      <c r="F2087" s="103">
        <v>2506000</v>
      </c>
      <c r="G2087" s="104">
        <f t="shared" si="65"/>
        <v>39000</v>
      </c>
    </row>
    <row r="2088" spans="3:7" x14ac:dyDescent="0.4">
      <c r="C2088" s="90">
        <v>39046</v>
      </c>
      <c r="D2088" s="103">
        <v>349000</v>
      </c>
      <c r="E2088" s="104">
        <f t="shared" si="64"/>
        <v>23000</v>
      </c>
      <c r="F2088" s="103">
        <v>2517000</v>
      </c>
      <c r="G2088" s="104">
        <f t="shared" si="65"/>
        <v>11000</v>
      </c>
    </row>
    <row r="2089" spans="3:7" x14ac:dyDescent="0.4">
      <c r="C2089" s="90">
        <v>39053</v>
      </c>
      <c r="D2089" s="103">
        <v>327000</v>
      </c>
      <c r="E2089" s="104">
        <f t="shared" si="64"/>
        <v>-22000</v>
      </c>
      <c r="F2089" s="103">
        <v>2472000</v>
      </c>
      <c r="G2089" s="104">
        <f t="shared" si="65"/>
        <v>-45000</v>
      </c>
    </row>
    <row r="2090" spans="3:7" x14ac:dyDescent="0.4">
      <c r="C2090" s="90">
        <v>39060</v>
      </c>
      <c r="D2090" s="103">
        <v>311000</v>
      </c>
      <c r="E2090" s="104">
        <f t="shared" si="64"/>
        <v>-16000</v>
      </c>
      <c r="F2090" s="103">
        <v>2517000</v>
      </c>
      <c r="G2090" s="104">
        <f t="shared" si="65"/>
        <v>45000</v>
      </c>
    </row>
    <row r="2091" spans="3:7" x14ac:dyDescent="0.4">
      <c r="C2091" s="90">
        <v>39067</v>
      </c>
      <c r="D2091" s="103">
        <v>318000</v>
      </c>
      <c r="E2091" s="104">
        <f t="shared" si="64"/>
        <v>7000</v>
      </c>
      <c r="F2091" s="103">
        <v>2513000</v>
      </c>
      <c r="G2091" s="104">
        <f t="shared" si="65"/>
        <v>-4000</v>
      </c>
    </row>
    <row r="2092" spans="3:7" x14ac:dyDescent="0.4">
      <c r="C2092" s="90">
        <v>39074</v>
      </c>
      <c r="D2092" s="103">
        <v>323000</v>
      </c>
      <c r="E2092" s="104">
        <f t="shared" si="64"/>
        <v>5000</v>
      </c>
      <c r="F2092" s="103">
        <v>2449000</v>
      </c>
      <c r="G2092" s="104">
        <f t="shared" si="65"/>
        <v>-64000</v>
      </c>
    </row>
    <row r="2093" spans="3:7" x14ac:dyDescent="0.4">
      <c r="C2093" s="90">
        <v>39081</v>
      </c>
      <c r="D2093" s="103">
        <v>341000</v>
      </c>
      <c r="E2093" s="104">
        <f t="shared" si="64"/>
        <v>18000</v>
      </c>
      <c r="F2093" s="103">
        <v>2455000</v>
      </c>
      <c r="G2093" s="104">
        <f t="shared" si="65"/>
        <v>6000</v>
      </c>
    </row>
    <row r="2094" spans="3:7" x14ac:dyDescent="0.4">
      <c r="C2094" s="90">
        <v>39088</v>
      </c>
      <c r="D2094" s="103">
        <v>330000</v>
      </c>
      <c r="E2094" s="104">
        <f t="shared" si="64"/>
        <v>-11000</v>
      </c>
      <c r="F2094" s="103">
        <v>2518000</v>
      </c>
      <c r="G2094" s="104">
        <f t="shared" si="65"/>
        <v>63000</v>
      </c>
    </row>
    <row r="2095" spans="3:7" x14ac:dyDescent="0.4">
      <c r="C2095" s="90">
        <v>39095</v>
      </c>
      <c r="D2095" s="103">
        <v>296000</v>
      </c>
      <c r="E2095" s="104">
        <f t="shared" si="64"/>
        <v>-34000</v>
      </c>
      <c r="F2095" s="103">
        <v>2507000</v>
      </c>
      <c r="G2095" s="104">
        <f t="shared" si="65"/>
        <v>-11000</v>
      </c>
    </row>
    <row r="2096" spans="3:7" x14ac:dyDescent="0.4">
      <c r="C2096" s="90">
        <v>39102</v>
      </c>
      <c r="D2096" s="103">
        <v>335000</v>
      </c>
      <c r="E2096" s="104">
        <f t="shared" si="64"/>
        <v>39000</v>
      </c>
      <c r="F2096" s="103">
        <v>2552000</v>
      </c>
      <c r="G2096" s="104">
        <f t="shared" si="65"/>
        <v>45000</v>
      </c>
    </row>
    <row r="2097" spans="3:7" x14ac:dyDescent="0.4">
      <c r="C2097" s="90">
        <v>39109</v>
      </c>
      <c r="D2097" s="103">
        <v>308000</v>
      </c>
      <c r="E2097" s="104">
        <f t="shared" si="64"/>
        <v>-27000</v>
      </c>
      <c r="F2097" s="103">
        <v>2520000</v>
      </c>
      <c r="G2097" s="104">
        <f t="shared" si="65"/>
        <v>-32000</v>
      </c>
    </row>
    <row r="2098" spans="3:7" x14ac:dyDescent="0.4">
      <c r="C2098" s="90">
        <v>39116</v>
      </c>
      <c r="D2098" s="103">
        <v>310000</v>
      </c>
      <c r="E2098" s="104">
        <f t="shared" si="64"/>
        <v>2000</v>
      </c>
      <c r="F2098" s="103">
        <v>2575000</v>
      </c>
      <c r="G2098" s="104">
        <f t="shared" si="65"/>
        <v>55000</v>
      </c>
    </row>
    <row r="2099" spans="3:7" x14ac:dyDescent="0.4">
      <c r="C2099" s="90">
        <v>39123</v>
      </c>
      <c r="D2099" s="103">
        <v>338000</v>
      </c>
      <c r="E2099" s="104">
        <f t="shared" si="64"/>
        <v>28000</v>
      </c>
      <c r="F2099" s="103">
        <v>2527000</v>
      </c>
      <c r="G2099" s="104">
        <f t="shared" si="65"/>
        <v>-48000</v>
      </c>
    </row>
    <row r="2100" spans="3:7" x14ac:dyDescent="0.4">
      <c r="C2100" s="90">
        <v>39130</v>
      </c>
      <c r="D2100" s="103">
        <v>321000</v>
      </c>
      <c r="E2100" s="104">
        <f t="shared" si="64"/>
        <v>-17000</v>
      </c>
      <c r="F2100" s="103">
        <v>2626000</v>
      </c>
      <c r="G2100" s="104">
        <f t="shared" si="65"/>
        <v>99000</v>
      </c>
    </row>
    <row r="2101" spans="3:7" x14ac:dyDescent="0.4">
      <c r="C2101" s="90">
        <v>39137</v>
      </c>
      <c r="D2101" s="103">
        <v>322000</v>
      </c>
      <c r="E2101" s="104">
        <f t="shared" si="64"/>
        <v>1000</v>
      </c>
      <c r="F2101" s="103">
        <v>2549000</v>
      </c>
      <c r="G2101" s="104">
        <f t="shared" si="65"/>
        <v>-77000</v>
      </c>
    </row>
    <row r="2102" spans="3:7" x14ac:dyDescent="0.4">
      <c r="C2102" s="90">
        <v>39144</v>
      </c>
      <c r="D2102" s="103">
        <v>320000</v>
      </c>
      <c r="E2102" s="104">
        <f t="shared" si="64"/>
        <v>-2000</v>
      </c>
      <c r="F2102" s="103">
        <v>2581000</v>
      </c>
      <c r="G2102" s="104">
        <f t="shared" si="65"/>
        <v>32000</v>
      </c>
    </row>
    <row r="2103" spans="3:7" x14ac:dyDescent="0.4">
      <c r="C2103" s="90">
        <v>39151</v>
      </c>
      <c r="D2103" s="103">
        <v>308000</v>
      </c>
      <c r="E2103" s="104">
        <f t="shared" si="64"/>
        <v>-12000</v>
      </c>
      <c r="F2103" s="103">
        <v>2511000</v>
      </c>
      <c r="G2103" s="104">
        <f t="shared" si="65"/>
        <v>-70000</v>
      </c>
    </row>
    <row r="2104" spans="3:7" x14ac:dyDescent="0.4">
      <c r="C2104" s="90">
        <v>39158</v>
      </c>
      <c r="D2104" s="103">
        <v>309000</v>
      </c>
      <c r="E2104" s="104">
        <f t="shared" si="64"/>
        <v>1000</v>
      </c>
      <c r="F2104" s="103">
        <v>2515000</v>
      </c>
      <c r="G2104" s="104">
        <f t="shared" si="65"/>
        <v>4000</v>
      </c>
    </row>
    <row r="2105" spans="3:7" x14ac:dyDescent="0.4">
      <c r="C2105" s="90">
        <v>39165</v>
      </c>
      <c r="D2105" s="103">
        <v>303000</v>
      </c>
      <c r="E2105" s="104">
        <f t="shared" si="64"/>
        <v>-6000</v>
      </c>
      <c r="F2105" s="103">
        <v>2489000</v>
      </c>
      <c r="G2105" s="104">
        <f t="shared" si="65"/>
        <v>-26000</v>
      </c>
    </row>
    <row r="2106" spans="3:7" x14ac:dyDescent="0.4">
      <c r="C2106" s="90">
        <v>39172</v>
      </c>
      <c r="D2106" s="103">
        <v>307000</v>
      </c>
      <c r="E2106" s="104">
        <f t="shared" si="64"/>
        <v>4000</v>
      </c>
      <c r="F2106" s="103">
        <v>2499000</v>
      </c>
      <c r="G2106" s="104">
        <f t="shared" si="65"/>
        <v>10000</v>
      </c>
    </row>
    <row r="2107" spans="3:7" x14ac:dyDescent="0.4">
      <c r="C2107" s="90">
        <v>39179</v>
      </c>
      <c r="D2107" s="103">
        <v>332000</v>
      </c>
      <c r="E2107" s="104">
        <f t="shared" si="64"/>
        <v>25000</v>
      </c>
      <c r="F2107" s="103">
        <v>2497000</v>
      </c>
      <c r="G2107" s="104">
        <f t="shared" si="65"/>
        <v>-2000</v>
      </c>
    </row>
    <row r="2108" spans="3:7" x14ac:dyDescent="0.4">
      <c r="C2108" s="90">
        <v>39186</v>
      </c>
      <c r="D2108" s="103">
        <v>327000</v>
      </c>
      <c r="E2108" s="104">
        <f t="shared" si="64"/>
        <v>-5000</v>
      </c>
      <c r="F2108" s="103">
        <v>2538000</v>
      </c>
      <c r="G2108" s="104">
        <f t="shared" si="65"/>
        <v>41000</v>
      </c>
    </row>
    <row r="2109" spans="3:7" x14ac:dyDescent="0.4">
      <c r="C2109" s="90">
        <v>39193</v>
      </c>
      <c r="D2109" s="103">
        <v>321000</v>
      </c>
      <c r="E2109" s="104">
        <f t="shared" si="64"/>
        <v>-6000</v>
      </c>
      <c r="F2109" s="103">
        <v>2463000</v>
      </c>
      <c r="G2109" s="104">
        <f t="shared" si="65"/>
        <v>-75000</v>
      </c>
    </row>
    <row r="2110" spans="3:7" x14ac:dyDescent="0.4">
      <c r="C2110" s="90">
        <v>39200</v>
      </c>
      <c r="D2110" s="103">
        <v>301000</v>
      </c>
      <c r="E2110" s="104">
        <f t="shared" si="64"/>
        <v>-20000</v>
      </c>
      <c r="F2110" s="103">
        <v>2486000</v>
      </c>
      <c r="G2110" s="104">
        <f t="shared" si="65"/>
        <v>23000</v>
      </c>
    </row>
    <row r="2111" spans="3:7" x14ac:dyDescent="0.4">
      <c r="C2111" s="90">
        <v>39207</v>
      </c>
      <c r="D2111" s="103">
        <v>300000</v>
      </c>
      <c r="E2111" s="104">
        <f t="shared" si="64"/>
        <v>-1000</v>
      </c>
      <c r="F2111" s="103">
        <v>2429000</v>
      </c>
      <c r="G2111" s="104">
        <f t="shared" si="65"/>
        <v>-57000</v>
      </c>
    </row>
    <row r="2112" spans="3:7" x14ac:dyDescent="0.4">
      <c r="C2112" s="90">
        <v>39214</v>
      </c>
      <c r="D2112" s="103">
        <v>297000</v>
      </c>
      <c r="E2112" s="104">
        <f t="shared" si="64"/>
        <v>-3000</v>
      </c>
      <c r="F2112" s="103">
        <v>2465000</v>
      </c>
      <c r="G2112" s="104">
        <f t="shared" si="65"/>
        <v>36000</v>
      </c>
    </row>
    <row r="2113" spans="3:7" x14ac:dyDescent="0.4">
      <c r="C2113" s="90">
        <v>39221</v>
      </c>
      <c r="D2113" s="103">
        <v>310000</v>
      </c>
      <c r="E2113" s="104">
        <f t="shared" si="64"/>
        <v>13000</v>
      </c>
      <c r="F2113" s="103">
        <v>2417000</v>
      </c>
      <c r="G2113" s="104">
        <f t="shared" si="65"/>
        <v>-48000</v>
      </c>
    </row>
    <row r="2114" spans="3:7" x14ac:dyDescent="0.4">
      <c r="C2114" s="90">
        <v>39228</v>
      </c>
      <c r="D2114" s="103">
        <v>310000</v>
      </c>
      <c r="E2114" s="104">
        <f t="shared" si="64"/>
        <v>0</v>
      </c>
      <c r="F2114" s="103">
        <v>2480000</v>
      </c>
      <c r="G2114" s="104">
        <f t="shared" si="65"/>
        <v>63000</v>
      </c>
    </row>
    <row r="2115" spans="3:7" x14ac:dyDescent="0.4">
      <c r="C2115" s="90">
        <v>39235</v>
      </c>
      <c r="D2115" s="103">
        <v>313000</v>
      </c>
      <c r="E2115" s="104">
        <f t="shared" si="64"/>
        <v>3000</v>
      </c>
      <c r="F2115" s="103">
        <v>2452000</v>
      </c>
      <c r="G2115" s="104">
        <f t="shared" si="65"/>
        <v>-28000</v>
      </c>
    </row>
    <row r="2116" spans="3:7" x14ac:dyDescent="0.4">
      <c r="C2116" s="90">
        <v>39242</v>
      </c>
      <c r="D2116" s="103">
        <v>313000</v>
      </c>
      <c r="E2116" s="104">
        <f t="shared" si="64"/>
        <v>0</v>
      </c>
      <c r="F2116" s="103">
        <v>2484000</v>
      </c>
      <c r="G2116" s="104">
        <f t="shared" si="65"/>
        <v>32000</v>
      </c>
    </row>
    <row r="2117" spans="3:7" x14ac:dyDescent="0.4">
      <c r="C2117" s="90">
        <v>39249</v>
      </c>
      <c r="D2117" s="103">
        <v>320000</v>
      </c>
      <c r="E2117" s="104">
        <f t="shared" si="64"/>
        <v>7000</v>
      </c>
      <c r="F2117" s="103">
        <v>2453000</v>
      </c>
      <c r="G2117" s="104">
        <f t="shared" si="65"/>
        <v>-31000</v>
      </c>
    </row>
    <row r="2118" spans="3:7" x14ac:dyDescent="0.4">
      <c r="C2118" s="90">
        <v>39256</v>
      </c>
      <c r="D2118" s="103">
        <v>313000</v>
      </c>
      <c r="E2118" s="104">
        <f t="shared" si="64"/>
        <v>-7000</v>
      </c>
      <c r="F2118" s="103">
        <v>2520000</v>
      </c>
      <c r="G2118" s="104">
        <f t="shared" si="65"/>
        <v>67000</v>
      </c>
    </row>
    <row r="2119" spans="3:7" x14ac:dyDescent="0.4">
      <c r="C2119" s="90">
        <v>39263</v>
      </c>
      <c r="D2119" s="103">
        <v>317000</v>
      </c>
      <c r="E2119" s="104">
        <f t="shared" si="64"/>
        <v>4000</v>
      </c>
      <c r="F2119" s="103">
        <v>2501000</v>
      </c>
      <c r="G2119" s="104">
        <f t="shared" si="65"/>
        <v>-19000</v>
      </c>
    </row>
    <row r="2120" spans="3:7" x14ac:dyDescent="0.4">
      <c r="C2120" s="90">
        <v>39270</v>
      </c>
      <c r="D2120" s="103">
        <v>321000</v>
      </c>
      <c r="E2120" s="104">
        <f t="shared" si="64"/>
        <v>4000</v>
      </c>
      <c r="F2120" s="103">
        <v>2563000</v>
      </c>
      <c r="G2120" s="104">
        <f t="shared" si="65"/>
        <v>62000</v>
      </c>
    </row>
    <row r="2121" spans="3:7" x14ac:dyDescent="0.4">
      <c r="C2121" s="90">
        <v>39277</v>
      </c>
      <c r="D2121" s="103">
        <v>317000</v>
      </c>
      <c r="E2121" s="104">
        <f t="shared" si="64"/>
        <v>-4000</v>
      </c>
      <c r="F2121" s="103">
        <v>2555000</v>
      </c>
      <c r="G2121" s="104">
        <f t="shared" si="65"/>
        <v>-8000</v>
      </c>
    </row>
    <row r="2122" spans="3:7" x14ac:dyDescent="0.4">
      <c r="C2122" s="90">
        <v>39284</v>
      </c>
      <c r="D2122" s="103">
        <v>310000</v>
      </c>
      <c r="E2122" s="104">
        <f t="shared" ref="E2122:E2185" si="66">D2122-D2121</f>
        <v>-7000</v>
      </c>
      <c r="F2122" s="103">
        <v>2514000</v>
      </c>
      <c r="G2122" s="104">
        <f t="shared" ref="G2122:G2185" si="67">F2122-F2121</f>
        <v>-41000</v>
      </c>
    </row>
    <row r="2123" spans="3:7" x14ac:dyDescent="0.4">
      <c r="C2123" s="90">
        <v>39291</v>
      </c>
      <c r="D2123" s="103">
        <v>305000</v>
      </c>
      <c r="E2123" s="104">
        <f t="shared" si="66"/>
        <v>-5000</v>
      </c>
      <c r="F2123" s="103">
        <v>2537000</v>
      </c>
      <c r="G2123" s="104">
        <f t="shared" si="67"/>
        <v>23000</v>
      </c>
    </row>
    <row r="2124" spans="3:7" x14ac:dyDescent="0.4">
      <c r="C2124" s="90">
        <v>39298</v>
      </c>
      <c r="D2124" s="103">
        <v>314000</v>
      </c>
      <c r="E2124" s="104">
        <f t="shared" si="66"/>
        <v>9000</v>
      </c>
      <c r="F2124" s="103">
        <v>2531000</v>
      </c>
      <c r="G2124" s="104">
        <f t="shared" si="67"/>
        <v>-6000</v>
      </c>
    </row>
    <row r="2125" spans="3:7" x14ac:dyDescent="0.4">
      <c r="C2125" s="90">
        <v>39305</v>
      </c>
      <c r="D2125" s="103">
        <v>316000</v>
      </c>
      <c r="E2125" s="104">
        <f t="shared" si="66"/>
        <v>2000</v>
      </c>
      <c r="F2125" s="103">
        <v>2556000</v>
      </c>
      <c r="G2125" s="104">
        <f t="shared" si="67"/>
        <v>25000</v>
      </c>
    </row>
    <row r="2126" spans="3:7" x14ac:dyDescent="0.4">
      <c r="C2126" s="90">
        <v>39312</v>
      </c>
      <c r="D2126" s="103">
        <v>321000</v>
      </c>
      <c r="E2126" s="104">
        <f t="shared" si="66"/>
        <v>5000</v>
      </c>
      <c r="F2126" s="103">
        <v>2556000</v>
      </c>
      <c r="G2126" s="104">
        <f t="shared" si="67"/>
        <v>0</v>
      </c>
    </row>
    <row r="2127" spans="3:7" x14ac:dyDescent="0.4">
      <c r="C2127" s="90">
        <v>39319</v>
      </c>
      <c r="D2127" s="103">
        <v>329000</v>
      </c>
      <c r="E2127" s="104">
        <f t="shared" si="66"/>
        <v>8000</v>
      </c>
      <c r="F2127" s="103">
        <v>2569000</v>
      </c>
      <c r="G2127" s="104">
        <f t="shared" si="67"/>
        <v>13000</v>
      </c>
    </row>
    <row r="2128" spans="3:7" x14ac:dyDescent="0.4">
      <c r="C2128" s="90">
        <v>39326</v>
      </c>
      <c r="D2128" s="103">
        <v>314000</v>
      </c>
      <c r="E2128" s="104">
        <f t="shared" si="66"/>
        <v>-15000</v>
      </c>
      <c r="F2128" s="103">
        <v>2565000</v>
      </c>
      <c r="G2128" s="104">
        <f t="shared" si="67"/>
        <v>-4000</v>
      </c>
    </row>
    <row r="2129" spans="3:7" x14ac:dyDescent="0.4">
      <c r="C2129" s="90">
        <v>39333</v>
      </c>
      <c r="D2129" s="103">
        <v>321000</v>
      </c>
      <c r="E2129" s="104">
        <f t="shared" si="66"/>
        <v>7000</v>
      </c>
      <c r="F2129" s="103">
        <v>2537000</v>
      </c>
      <c r="G2129" s="104">
        <f t="shared" si="67"/>
        <v>-28000</v>
      </c>
    </row>
    <row r="2130" spans="3:7" x14ac:dyDescent="0.4">
      <c r="C2130" s="90">
        <v>39340</v>
      </c>
      <c r="D2130" s="103">
        <v>313000</v>
      </c>
      <c r="E2130" s="104">
        <f t="shared" si="66"/>
        <v>-8000</v>
      </c>
      <c r="F2130" s="103">
        <v>2536000</v>
      </c>
      <c r="G2130" s="104">
        <f t="shared" si="67"/>
        <v>-1000</v>
      </c>
    </row>
    <row r="2131" spans="3:7" x14ac:dyDescent="0.4">
      <c r="C2131" s="90">
        <v>39347</v>
      </c>
      <c r="D2131" s="103">
        <v>302000</v>
      </c>
      <c r="E2131" s="104">
        <f t="shared" si="66"/>
        <v>-11000</v>
      </c>
      <c r="F2131" s="103">
        <v>2530000</v>
      </c>
      <c r="G2131" s="104">
        <f t="shared" si="67"/>
        <v>-6000</v>
      </c>
    </row>
    <row r="2132" spans="3:7" x14ac:dyDescent="0.4">
      <c r="C2132" s="90">
        <v>39354</v>
      </c>
      <c r="D2132" s="103">
        <v>317000</v>
      </c>
      <c r="E2132" s="104">
        <f t="shared" si="66"/>
        <v>15000</v>
      </c>
      <c r="F2132" s="103">
        <v>2518000</v>
      </c>
      <c r="G2132" s="104">
        <f t="shared" si="67"/>
        <v>-12000</v>
      </c>
    </row>
    <row r="2133" spans="3:7" x14ac:dyDescent="0.4">
      <c r="C2133" s="90">
        <v>39361</v>
      </c>
      <c r="D2133" s="103">
        <v>316000</v>
      </c>
      <c r="E2133" s="104">
        <f t="shared" si="66"/>
        <v>-1000</v>
      </c>
      <c r="F2133" s="103">
        <v>2521000</v>
      </c>
      <c r="G2133" s="104">
        <f t="shared" si="67"/>
        <v>3000</v>
      </c>
    </row>
    <row r="2134" spans="3:7" x14ac:dyDescent="0.4">
      <c r="C2134" s="90">
        <v>39368</v>
      </c>
      <c r="D2134" s="103">
        <v>335000</v>
      </c>
      <c r="E2134" s="104">
        <f t="shared" si="66"/>
        <v>19000</v>
      </c>
      <c r="F2134" s="103">
        <v>2541000</v>
      </c>
      <c r="G2134" s="104">
        <f t="shared" si="67"/>
        <v>20000</v>
      </c>
    </row>
    <row r="2135" spans="3:7" x14ac:dyDescent="0.4">
      <c r="C2135" s="90">
        <v>39375</v>
      </c>
      <c r="D2135" s="103">
        <v>334000</v>
      </c>
      <c r="E2135" s="104">
        <f t="shared" si="66"/>
        <v>-1000</v>
      </c>
      <c r="F2135" s="103">
        <v>2598000</v>
      </c>
      <c r="G2135" s="104">
        <f t="shared" si="67"/>
        <v>57000</v>
      </c>
    </row>
    <row r="2136" spans="3:7" x14ac:dyDescent="0.4">
      <c r="C2136" s="90">
        <v>39382</v>
      </c>
      <c r="D2136" s="103">
        <v>328000</v>
      </c>
      <c r="E2136" s="104">
        <f t="shared" si="66"/>
        <v>-6000</v>
      </c>
      <c r="F2136" s="103">
        <v>2587000</v>
      </c>
      <c r="G2136" s="104">
        <f t="shared" si="67"/>
        <v>-11000</v>
      </c>
    </row>
    <row r="2137" spans="3:7" x14ac:dyDescent="0.4">
      <c r="C2137" s="90">
        <v>39389</v>
      </c>
      <c r="D2137" s="103">
        <v>327000</v>
      </c>
      <c r="E2137" s="104">
        <f t="shared" si="66"/>
        <v>-1000</v>
      </c>
      <c r="F2137" s="103">
        <v>2617000</v>
      </c>
      <c r="G2137" s="104">
        <f t="shared" si="67"/>
        <v>30000</v>
      </c>
    </row>
    <row r="2138" spans="3:7" x14ac:dyDescent="0.4">
      <c r="C2138" s="90">
        <v>39396</v>
      </c>
      <c r="D2138" s="103">
        <v>333000</v>
      </c>
      <c r="E2138" s="104">
        <f t="shared" si="66"/>
        <v>6000</v>
      </c>
      <c r="F2138" s="103">
        <v>2607000</v>
      </c>
      <c r="G2138" s="104">
        <f t="shared" si="67"/>
        <v>-10000</v>
      </c>
    </row>
    <row r="2139" spans="3:7" x14ac:dyDescent="0.4">
      <c r="C2139" s="90">
        <v>39403</v>
      </c>
      <c r="D2139" s="103">
        <v>332000</v>
      </c>
      <c r="E2139" s="104">
        <f t="shared" si="66"/>
        <v>-1000</v>
      </c>
      <c r="F2139" s="103">
        <v>2609000</v>
      </c>
      <c r="G2139" s="104">
        <f t="shared" si="67"/>
        <v>2000</v>
      </c>
    </row>
    <row r="2140" spans="3:7" x14ac:dyDescent="0.4">
      <c r="C2140" s="90">
        <v>39410</v>
      </c>
      <c r="D2140" s="103">
        <v>352000</v>
      </c>
      <c r="E2140" s="104">
        <f t="shared" si="66"/>
        <v>20000</v>
      </c>
      <c r="F2140" s="103">
        <v>2634000</v>
      </c>
      <c r="G2140" s="104">
        <f t="shared" si="67"/>
        <v>25000</v>
      </c>
    </row>
    <row r="2141" spans="3:7" x14ac:dyDescent="0.4">
      <c r="C2141" s="90">
        <v>39417</v>
      </c>
      <c r="D2141" s="103">
        <v>344000</v>
      </c>
      <c r="E2141" s="104">
        <f t="shared" si="66"/>
        <v>-8000</v>
      </c>
      <c r="F2141" s="103">
        <v>2639000</v>
      </c>
      <c r="G2141" s="104">
        <f t="shared" si="67"/>
        <v>5000</v>
      </c>
    </row>
    <row r="2142" spans="3:7" x14ac:dyDescent="0.4">
      <c r="C2142" s="90">
        <v>39424</v>
      </c>
      <c r="D2142" s="103">
        <v>332000</v>
      </c>
      <c r="E2142" s="104">
        <f t="shared" si="66"/>
        <v>-12000</v>
      </c>
      <c r="F2142" s="103">
        <v>2672000</v>
      </c>
      <c r="G2142" s="104">
        <f t="shared" si="67"/>
        <v>33000</v>
      </c>
    </row>
    <row r="2143" spans="3:7" x14ac:dyDescent="0.4">
      <c r="C2143" s="90">
        <v>39431</v>
      </c>
      <c r="D2143" s="103">
        <v>350000</v>
      </c>
      <c r="E2143" s="104">
        <f t="shared" si="66"/>
        <v>18000</v>
      </c>
      <c r="F2143" s="103">
        <v>2737000</v>
      </c>
      <c r="G2143" s="104">
        <f t="shared" si="67"/>
        <v>65000</v>
      </c>
    </row>
    <row r="2144" spans="3:7" x14ac:dyDescent="0.4">
      <c r="C2144" s="90">
        <v>39438</v>
      </c>
      <c r="D2144" s="103">
        <v>355000</v>
      </c>
      <c r="E2144" s="104">
        <f t="shared" si="66"/>
        <v>5000</v>
      </c>
      <c r="F2144" s="103">
        <v>2752000</v>
      </c>
      <c r="G2144" s="104">
        <f t="shared" si="67"/>
        <v>15000</v>
      </c>
    </row>
    <row r="2145" spans="3:7" x14ac:dyDescent="0.4">
      <c r="C2145" s="90">
        <v>39445</v>
      </c>
      <c r="D2145" s="103">
        <v>360000</v>
      </c>
      <c r="E2145" s="104">
        <f t="shared" si="66"/>
        <v>5000</v>
      </c>
      <c r="F2145" s="103">
        <v>2760000</v>
      </c>
      <c r="G2145" s="104">
        <f t="shared" si="67"/>
        <v>8000</v>
      </c>
    </row>
    <row r="2146" spans="3:7" x14ac:dyDescent="0.4">
      <c r="C2146" s="90">
        <v>39452</v>
      </c>
      <c r="D2146" s="103">
        <v>346000</v>
      </c>
      <c r="E2146" s="104">
        <f t="shared" si="66"/>
        <v>-14000</v>
      </c>
      <c r="F2146" s="103">
        <v>2828000</v>
      </c>
      <c r="G2146" s="104">
        <f t="shared" si="67"/>
        <v>68000</v>
      </c>
    </row>
    <row r="2147" spans="3:7" x14ac:dyDescent="0.4">
      <c r="C2147" s="90">
        <v>39459</v>
      </c>
      <c r="D2147" s="103">
        <v>322000</v>
      </c>
      <c r="E2147" s="104">
        <f t="shared" si="66"/>
        <v>-24000</v>
      </c>
      <c r="F2147" s="103">
        <v>2752000</v>
      </c>
      <c r="G2147" s="104">
        <f t="shared" si="67"/>
        <v>-76000</v>
      </c>
    </row>
    <row r="2148" spans="3:7" x14ac:dyDescent="0.4">
      <c r="C2148" s="90">
        <v>39466</v>
      </c>
      <c r="D2148" s="103">
        <v>321000</v>
      </c>
      <c r="E2148" s="104">
        <f t="shared" si="66"/>
        <v>-1000</v>
      </c>
      <c r="F2148" s="103">
        <v>2770000</v>
      </c>
      <c r="G2148" s="104">
        <f t="shared" si="67"/>
        <v>18000</v>
      </c>
    </row>
    <row r="2149" spans="3:7" x14ac:dyDescent="0.4">
      <c r="C2149" s="90">
        <v>39473</v>
      </c>
      <c r="D2149" s="103">
        <v>366000</v>
      </c>
      <c r="E2149" s="104">
        <f t="shared" si="66"/>
        <v>45000</v>
      </c>
      <c r="F2149" s="103">
        <v>2845000</v>
      </c>
      <c r="G2149" s="104">
        <f t="shared" si="67"/>
        <v>75000</v>
      </c>
    </row>
    <row r="2150" spans="3:7" x14ac:dyDescent="0.4">
      <c r="C2150" s="90">
        <v>39480</v>
      </c>
      <c r="D2150" s="103">
        <v>350000</v>
      </c>
      <c r="E2150" s="104">
        <f t="shared" si="66"/>
        <v>-16000</v>
      </c>
      <c r="F2150" s="103">
        <v>2810000</v>
      </c>
      <c r="G2150" s="104">
        <f t="shared" si="67"/>
        <v>-35000</v>
      </c>
    </row>
    <row r="2151" spans="3:7" x14ac:dyDescent="0.4">
      <c r="C2151" s="90">
        <v>39487</v>
      </c>
      <c r="D2151" s="103">
        <v>344000</v>
      </c>
      <c r="E2151" s="104">
        <f t="shared" si="66"/>
        <v>-6000</v>
      </c>
      <c r="F2151" s="103">
        <v>2846000</v>
      </c>
      <c r="G2151" s="104">
        <f t="shared" si="67"/>
        <v>36000</v>
      </c>
    </row>
    <row r="2152" spans="3:7" x14ac:dyDescent="0.4">
      <c r="C2152" s="90">
        <v>39494</v>
      </c>
      <c r="D2152" s="103">
        <v>339000</v>
      </c>
      <c r="E2152" s="104">
        <f t="shared" si="66"/>
        <v>-5000</v>
      </c>
      <c r="F2152" s="103">
        <v>2837000</v>
      </c>
      <c r="G2152" s="104">
        <f t="shared" si="67"/>
        <v>-9000</v>
      </c>
    </row>
    <row r="2153" spans="3:7" x14ac:dyDescent="0.4">
      <c r="C2153" s="90">
        <v>39501</v>
      </c>
      <c r="D2153" s="103">
        <v>354000</v>
      </c>
      <c r="E2153" s="104">
        <f t="shared" si="66"/>
        <v>15000</v>
      </c>
      <c r="F2153" s="103">
        <v>2884000</v>
      </c>
      <c r="G2153" s="104">
        <f t="shared" si="67"/>
        <v>47000</v>
      </c>
    </row>
    <row r="2154" spans="3:7" x14ac:dyDescent="0.4">
      <c r="C2154" s="90">
        <v>39508</v>
      </c>
      <c r="D2154" s="103">
        <v>345000</v>
      </c>
      <c r="E2154" s="104">
        <f t="shared" si="66"/>
        <v>-9000</v>
      </c>
      <c r="F2154" s="103">
        <v>2867000</v>
      </c>
      <c r="G2154" s="104">
        <f t="shared" si="67"/>
        <v>-17000</v>
      </c>
    </row>
    <row r="2155" spans="3:7" x14ac:dyDescent="0.4">
      <c r="C2155" s="90">
        <v>39515</v>
      </c>
      <c r="D2155" s="103">
        <v>348000</v>
      </c>
      <c r="E2155" s="104">
        <f t="shared" si="66"/>
        <v>3000</v>
      </c>
      <c r="F2155" s="103">
        <v>2895000</v>
      </c>
      <c r="G2155" s="104">
        <f t="shared" si="67"/>
        <v>28000</v>
      </c>
    </row>
    <row r="2156" spans="3:7" x14ac:dyDescent="0.4">
      <c r="C2156" s="90">
        <v>39522</v>
      </c>
      <c r="D2156" s="103">
        <v>369000</v>
      </c>
      <c r="E2156" s="104">
        <f t="shared" si="66"/>
        <v>21000</v>
      </c>
      <c r="F2156" s="103">
        <v>2897000</v>
      </c>
      <c r="G2156" s="104">
        <f t="shared" si="67"/>
        <v>2000</v>
      </c>
    </row>
    <row r="2157" spans="3:7" x14ac:dyDescent="0.4">
      <c r="C2157" s="90">
        <v>39529</v>
      </c>
      <c r="D2157" s="103">
        <v>368000</v>
      </c>
      <c r="E2157" s="104">
        <f t="shared" si="66"/>
        <v>-1000</v>
      </c>
      <c r="F2157" s="103">
        <v>2938000</v>
      </c>
      <c r="G2157" s="104">
        <f t="shared" si="67"/>
        <v>41000</v>
      </c>
    </row>
    <row r="2158" spans="3:7" x14ac:dyDescent="0.4">
      <c r="C2158" s="90">
        <v>39536</v>
      </c>
      <c r="D2158" s="103">
        <v>387000</v>
      </c>
      <c r="E2158" s="104">
        <f t="shared" si="66"/>
        <v>19000</v>
      </c>
      <c r="F2158" s="103">
        <v>2967000</v>
      </c>
      <c r="G2158" s="104">
        <f t="shared" si="67"/>
        <v>29000</v>
      </c>
    </row>
    <row r="2159" spans="3:7" x14ac:dyDescent="0.4">
      <c r="C2159" s="90">
        <v>39543</v>
      </c>
      <c r="D2159" s="103">
        <v>354000</v>
      </c>
      <c r="E2159" s="104">
        <f t="shared" si="66"/>
        <v>-33000</v>
      </c>
      <c r="F2159" s="103">
        <v>2969000</v>
      </c>
      <c r="G2159" s="104">
        <f t="shared" si="67"/>
        <v>2000</v>
      </c>
    </row>
    <row r="2160" spans="3:7" x14ac:dyDescent="0.4">
      <c r="C2160" s="90">
        <v>39550</v>
      </c>
      <c r="D2160" s="103">
        <v>365000</v>
      </c>
      <c r="E2160" s="104">
        <f t="shared" si="66"/>
        <v>11000</v>
      </c>
      <c r="F2160" s="103">
        <v>2937000</v>
      </c>
      <c r="G2160" s="104">
        <f t="shared" si="67"/>
        <v>-32000</v>
      </c>
    </row>
    <row r="2161" spans="3:7" x14ac:dyDescent="0.4">
      <c r="C2161" s="90">
        <v>39557</v>
      </c>
      <c r="D2161" s="103">
        <v>349000</v>
      </c>
      <c r="E2161" s="104">
        <f t="shared" si="66"/>
        <v>-16000</v>
      </c>
      <c r="F2161" s="103">
        <v>2964000</v>
      </c>
      <c r="G2161" s="104">
        <f t="shared" si="67"/>
        <v>27000</v>
      </c>
    </row>
    <row r="2162" spans="3:7" x14ac:dyDescent="0.4">
      <c r="C2162" s="90">
        <v>39564</v>
      </c>
      <c r="D2162" s="103">
        <v>370000</v>
      </c>
      <c r="E2162" s="104">
        <f t="shared" si="66"/>
        <v>21000</v>
      </c>
      <c r="F2162" s="103">
        <v>2986000</v>
      </c>
      <c r="G2162" s="104">
        <f t="shared" si="67"/>
        <v>22000</v>
      </c>
    </row>
    <row r="2163" spans="3:7" x14ac:dyDescent="0.4">
      <c r="C2163" s="90">
        <v>39571</v>
      </c>
      <c r="D2163" s="103">
        <v>370000</v>
      </c>
      <c r="E2163" s="104">
        <f t="shared" si="66"/>
        <v>0</v>
      </c>
      <c r="F2163" s="103">
        <v>2993000</v>
      </c>
      <c r="G2163" s="104">
        <f t="shared" si="67"/>
        <v>7000</v>
      </c>
    </row>
    <row r="2164" spans="3:7" x14ac:dyDescent="0.4">
      <c r="C2164" s="90">
        <v>39578</v>
      </c>
      <c r="D2164" s="103">
        <v>366000</v>
      </c>
      <c r="E2164" s="104">
        <f t="shared" si="66"/>
        <v>-4000</v>
      </c>
      <c r="F2164" s="103">
        <v>2997000</v>
      </c>
      <c r="G2164" s="104">
        <f t="shared" si="67"/>
        <v>4000</v>
      </c>
    </row>
    <row r="2165" spans="3:7" x14ac:dyDescent="0.4">
      <c r="C2165" s="90">
        <v>39585</v>
      </c>
      <c r="D2165" s="103">
        <v>367000</v>
      </c>
      <c r="E2165" s="104">
        <f t="shared" si="66"/>
        <v>1000</v>
      </c>
      <c r="F2165" s="103">
        <v>3016000</v>
      </c>
      <c r="G2165" s="104">
        <f t="shared" si="67"/>
        <v>19000</v>
      </c>
    </row>
    <row r="2166" spans="3:7" x14ac:dyDescent="0.4">
      <c r="C2166" s="90">
        <v>39592</v>
      </c>
      <c r="D2166" s="103">
        <v>369000</v>
      </c>
      <c r="E2166" s="104">
        <f t="shared" si="66"/>
        <v>2000</v>
      </c>
      <c r="F2166" s="103">
        <v>3007000</v>
      </c>
      <c r="G2166" s="104">
        <f t="shared" si="67"/>
        <v>-9000</v>
      </c>
    </row>
    <row r="2167" spans="3:7" x14ac:dyDescent="0.4">
      <c r="C2167" s="90">
        <v>39599</v>
      </c>
      <c r="D2167" s="103">
        <v>362000</v>
      </c>
      <c r="E2167" s="104">
        <f t="shared" si="66"/>
        <v>-7000</v>
      </c>
      <c r="F2167" s="103">
        <v>3055000</v>
      </c>
      <c r="G2167" s="104">
        <f t="shared" si="67"/>
        <v>48000</v>
      </c>
    </row>
    <row r="2168" spans="3:7" x14ac:dyDescent="0.4">
      <c r="C2168" s="90">
        <v>39606</v>
      </c>
      <c r="D2168" s="103">
        <v>382000</v>
      </c>
      <c r="E2168" s="104">
        <f t="shared" si="66"/>
        <v>20000</v>
      </c>
      <c r="F2168" s="103">
        <v>3010000</v>
      </c>
      <c r="G2168" s="104">
        <f t="shared" si="67"/>
        <v>-45000</v>
      </c>
    </row>
    <row r="2169" spans="3:7" x14ac:dyDescent="0.4">
      <c r="C2169" s="90">
        <v>39613</v>
      </c>
      <c r="D2169" s="103">
        <v>378000</v>
      </c>
      <c r="E2169" s="104">
        <f t="shared" si="66"/>
        <v>-4000</v>
      </c>
      <c r="F2169" s="103">
        <v>3057000</v>
      </c>
      <c r="G2169" s="104">
        <f t="shared" si="67"/>
        <v>47000</v>
      </c>
    </row>
    <row r="2170" spans="3:7" x14ac:dyDescent="0.4">
      <c r="C2170" s="90">
        <v>39620</v>
      </c>
      <c r="D2170" s="103">
        <v>381000</v>
      </c>
      <c r="E2170" s="104">
        <f t="shared" si="66"/>
        <v>3000</v>
      </c>
      <c r="F2170" s="103">
        <v>3054000</v>
      </c>
      <c r="G2170" s="104">
        <f t="shared" si="67"/>
        <v>-3000</v>
      </c>
    </row>
    <row r="2171" spans="3:7" x14ac:dyDescent="0.4">
      <c r="C2171" s="90">
        <v>39627</v>
      </c>
      <c r="D2171" s="103">
        <v>392000</v>
      </c>
      <c r="E2171" s="104">
        <f t="shared" si="66"/>
        <v>11000</v>
      </c>
      <c r="F2171" s="103">
        <v>3110000</v>
      </c>
      <c r="G2171" s="104">
        <f t="shared" si="67"/>
        <v>56000</v>
      </c>
    </row>
    <row r="2172" spans="3:7" x14ac:dyDescent="0.4">
      <c r="C2172" s="90">
        <v>39634</v>
      </c>
      <c r="D2172" s="103">
        <v>371000</v>
      </c>
      <c r="E2172" s="104">
        <f t="shared" si="66"/>
        <v>-21000</v>
      </c>
      <c r="F2172" s="103">
        <v>3113000</v>
      </c>
      <c r="G2172" s="104">
        <f t="shared" si="67"/>
        <v>3000</v>
      </c>
    </row>
    <row r="2173" spans="3:7" x14ac:dyDescent="0.4">
      <c r="C2173" s="90">
        <v>39641</v>
      </c>
      <c r="D2173" s="103">
        <v>385000</v>
      </c>
      <c r="E2173" s="104">
        <f t="shared" si="66"/>
        <v>14000</v>
      </c>
      <c r="F2173" s="103">
        <v>3104000</v>
      </c>
      <c r="G2173" s="104">
        <f t="shared" si="67"/>
        <v>-9000</v>
      </c>
    </row>
    <row r="2174" spans="3:7" x14ac:dyDescent="0.4">
      <c r="C2174" s="90">
        <v>39648</v>
      </c>
      <c r="D2174" s="103">
        <v>402000</v>
      </c>
      <c r="E2174" s="104">
        <f t="shared" si="66"/>
        <v>17000</v>
      </c>
      <c r="F2174" s="103">
        <v>3227000</v>
      </c>
      <c r="G2174" s="104">
        <f t="shared" si="67"/>
        <v>123000</v>
      </c>
    </row>
    <row r="2175" spans="3:7" x14ac:dyDescent="0.4">
      <c r="C2175" s="90">
        <v>39655</v>
      </c>
      <c r="D2175" s="103">
        <v>434000</v>
      </c>
      <c r="E2175" s="104">
        <f t="shared" si="66"/>
        <v>32000</v>
      </c>
      <c r="F2175" s="103">
        <v>3261000</v>
      </c>
      <c r="G2175" s="104">
        <f t="shared" si="67"/>
        <v>34000</v>
      </c>
    </row>
    <row r="2176" spans="3:7" x14ac:dyDescent="0.4">
      <c r="C2176" s="90">
        <v>39662</v>
      </c>
      <c r="D2176" s="103">
        <v>448000</v>
      </c>
      <c r="E2176" s="104">
        <f t="shared" si="66"/>
        <v>14000</v>
      </c>
      <c r="F2176" s="103">
        <v>3330000</v>
      </c>
      <c r="G2176" s="104">
        <f t="shared" si="67"/>
        <v>69000</v>
      </c>
    </row>
    <row r="2177" spans="3:7" x14ac:dyDescent="0.4">
      <c r="C2177" s="90">
        <v>39669</v>
      </c>
      <c r="D2177" s="103">
        <v>430000</v>
      </c>
      <c r="E2177" s="104">
        <f t="shared" si="66"/>
        <v>-18000</v>
      </c>
      <c r="F2177" s="103">
        <v>3327000</v>
      </c>
      <c r="G2177" s="104">
        <f t="shared" si="67"/>
        <v>-3000</v>
      </c>
    </row>
    <row r="2178" spans="3:7" x14ac:dyDescent="0.4">
      <c r="C2178" s="90">
        <v>39676</v>
      </c>
      <c r="D2178" s="103">
        <v>424000</v>
      </c>
      <c r="E2178" s="104">
        <f t="shared" si="66"/>
        <v>-6000</v>
      </c>
      <c r="F2178" s="103">
        <v>3385000</v>
      </c>
      <c r="G2178" s="104">
        <f t="shared" si="67"/>
        <v>58000</v>
      </c>
    </row>
    <row r="2179" spans="3:7" x14ac:dyDescent="0.4">
      <c r="C2179" s="90">
        <v>39683</v>
      </c>
      <c r="D2179" s="103">
        <v>421000</v>
      </c>
      <c r="E2179" s="104">
        <f t="shared" si="66"/>
        <v>-3000</v>
      </c>
      <c r="F2179" s="103">
        <v>3384000</v>
      </c>
      <c r="G2179" s="104">
        <f t="shared" si="67"/>
        <v>-1000</v>
      </c>
    </row>
    <row r="2180" spans="3:7" x14ac:dyDescent="0.4">
      <c r="C2180" s="90">
        <v>39690</v>
      </c>
      <c r="D2180" s="103">
        <v>442000</v>
      </c>
      <c r="E2180" s="104">
        <f t="shared" si="66"/>
        <v>21000</v>
      </c>
      <c r="F2180" s="103">
        <v>3464000</v>
      </c>
      <c r="G2180" s="104">
        <f t="shared" si="67"/>
        <v>80000</v>
      </c>
    </row>
    <row r="2181" spans="3:7" x14ac:dyDescent="0.4">
      <c r="C2181" s="90">
        <v>39697</v>
      </c>
      <c r="D2181" s="103">
        <v>441000</v>
      </c>
      <c r="E2181" s="104">
        <f t="shared" si="66"/>
        <v>-1000</v>
      </c>
      <c r="F2181" s="103">
        <v>3420000</v>
      </c>
      <c r="G2181" s="104">
        <f t="shared" si="67"/>
        <v>-44000</v>
      </c>
    </row>
    <row r="2182" spans="3:7" x14ac:dyDescent="0.4">
      <c r="C2182" s="90">
        <v>39704</v>
      </c>
      <c r="D2182" s="103">
        <v>449000</v>
      </c>
      <c r="E2182" s="104">
        <f t="shared" si="66"/>
        <v>8000</v>
      </c>
      <c r="F2182" s="103">
        <v>3493000</v>
      </c>
      <c r="G2182" s="104">
        <f t="shared" si="67"/>
        <v>73000</v>
      </c>
    </row>
    <row r="2183" spans="3:7" x14ac:dyDescent="0.4">
      <c r="C2183" s="90">
        <v>39711</v>
      </c>
      <c r="D2183" s="103">
        <v>483000</v>
      </c>
      <c r="E2183" s="104">
        <f t="shared" si="66"/>
        <v>34000</v>
      </c>
      <c r="F2183" s="103">
        <v>3551000</v>
      </c>
      <c r="G2183" s="104">
        <f t="shared" si="67"/>
        <v>58000</v>
      </c>
    </row>
    <row r="2184" spans="3:7" x14ac:dyDescent="0.4">
      <c r="C2184" s="90">
        <v>39718</v>
      </c>
      <c r="D2184" s="103">
        <v>483000</v>
      </c>
      <c r="E2184" s="104">
        <f t="shared" si="66"/>
        <v>0</v>
      </c>
      <c r="F2184" s="103">
        <v>3623000</v>
      </c>
      <c r="G2184" s="104">
        <f t="shared" si="67"/>
        <v>72000</v>
      </c>
    </row>
    <row r="2185" spans="3:7" x14ac:dyDescent="0.4">
      <c r="C2185" s="90">
        <v>39725</v>
      </c>
      <c r="D2185" s="103">
        <v>482000</v>
      </c>
      <c r="E2185" s="104">
        <f t="shared" si="66"/>
        <v>-1000</v>
      </c>
      <c r="F2185" s="103">
        <v>3676000</v>
      </c>
      <c r="G2185" s="104">
        <f t="shared" si="67"/>
        <v>53000</v>
      </c>
    </row>
    <row r="2186" spans="3:7" x14ac:dyDescent="0.4">
      <c r="C2186" s="90">
        <v>39732</v>
      </c>
      <c r="D2186" s="103">
        <v>461000</v>
      </c>
      <c r="E2186" s="104">
        <f t="shared" ref="E2186:E2249" si="68">D2186-D2185</f>
        <v>-21000</v>
      </c>
      <c r="F2186" s="103">
        <v>3696000</v>
      </c>
      <c r="G2186" s="104">
        <f t="shared" ref="G2186:G2249" si="69">F2186-F2185</f>
        <v>20000</v>
      </c>
    </row>
    <row r="2187" spans="3:7" x14ac:dyDescent="0.4">
      <c r="C2187" s="90">
        <v>39739</v>
      </c>
      <c r="D2187" s="103">
        <v>478000</v>
      </c>
      <c r="E2187" s="104">
        <f t="shared" si="68"/>
        <v>17000</v>
      </c>
      <c r="F2187" s="103">
        <v>3729000</v>
      </c>
      <c r="G2187" s="104">
        <f t="shared" si="69"/>
        <v>33000</v>
      </c>
    </row>
    <row r="2188" spans="3:7" x14ac:dyDescent="0.4">
      <c r="C2188" s="90">
        <v>39746</v>
      </c>
      <c r="D2188" s="103">
        <v>480000</v>
      </c>
      <c r="E2188" s="104">
        <f t="shared" si="68"/>
        <v>2000</v>
      </c>
      <c r="F2188" s="103">
        <v>3823000</v>
      </c>
      <c r="G2188" s="104">
        <f t="shared" si="69"/>
        <v>94000</v>
      </c>
    </row>
    <row r="2189" spans="3:7" x14ac:dyDescent="0.4">
      <c r="C2189" s="90">
        <v>39753</v>
      </c>
      <c r="D2189" s="103">
        <v>490000</v>
      </c>
      <c r="E2189" s="104">
        <f t="shared" si="68"/>
        <v>10000</v>
      </c>
      <c r="F2189" s="103">
        <v>3928000</v>
      </c>
      <c r="G2189" s="104">
        <f t="shared" si="69"/>
        <v>105000</v>
      </c>
    </row>
    <row r="2190" spans="3:7" x14ac:dyDescent="0.4">
      <c r="C2190" s="90">
        <v>39760</v>
      </c>
      <c r="D2190" s="103">
        <v>512000</v>
      </c>
      <c r="E2190" s="104">
        <f t="shared" si="68"/>
        <v>22000</v>
      </c>
      <c r="F2190" s="103">
        <v>4011000</v>
      </c>
      <c r="G2190" s="104">
        <f t="shared" si="69"/>
        <v>83000</v>
      </c>
    </row>
    <row r="2191" spans="3:7" x14ac:dyDescent="0.4">
      <c r="C2191" s="90">
        <v>39767</v>
      </c>
      <c r="D2191" s="103">
        <v>536000</v>
      </c>
      <c r="E2191" s="104">
        <f t="shared" si="68"/>
        <v>24000</v>
      </c>
      <c r="F2191" s="103">
        <v>4002000</v>
      </c>
      <c r="G2191" s="104">
        <f t="shared" si="69"/>
        <v>-9000</v>
      </c>
    </row>
    <row r="2192" spans="3:7" x14ac:dyDescent="0.4">
      <c r="C2192" s="90">
        <v>39774</v>
      </c>
      <c r="D2192" s="103">
        <v>532000</v>
      </c>
      <c r="E2192" s="104">
        <f t="shared" si="68"/>
        <v>-4000</v>
      </c>
      <c r="F2192" s="103">
        <v>4095000</v>
      </c>
      <c r="G2192" s="104">
        <f t="shared" si="69"/>
        <v>93000</v>
      </c>
    </row>
    <row r="2193" spans="3:7" x14ac:dyDescent="0.4">
      <c r="C2193" s="90">
        <v>39781</v>
      </c>
      <c r="D2193" s="103">
        <v>529000</v>
      </c>
      <c r="E2193" s="104">
        <f t="shared" si="68"/>
        <v>-3000</v>
      </c>
      <c r="F2193" s="103">
        <v>4447000</v>
      </c>
      <c r="G2193" s="104">
        <f t="shared" si="69"/>
        <v>352000</v>
      </c>
    </row>
    <row r="2194" spans="3:7" x14ac:dyDescent="0.4">
      <c r="C2194" s="90">
        <v>39788</v>
      </c>
      <c r="D2194" s="103">
        <v>570000</v>
      </c>
      <c r="E2194" s="104">
        <f t="shared" si="68"/>
        <v>41000</v>
      </c>
      <c r="F2194" s="103">
        <v>4417000</v>
      </c>
      <c r="G2194" s="104">
        <f t="shared" si="69"/>
        <v>-30000</v>
      </c>
    </row>
    <row r="2195" spans="3:7" x14ac:dyDescent="0.4">
      <c r="C2195" s="90">
        <v>39795</v>
      </c>
      <c r="D2195" s="103">
        <v>566000</v>
      </c>
      <c r="E2195" s="104">
        <f t="shared" si="68"/>
        <v>-4000</v>
      </c>
      <c r="F2195" s="103">
        <v>4445000</v>
      </c>
      <c r="G2195" s="104">
        <f t="shared" si="69"/>
        <v>28000</v>
      </c>
    </row>
    <row r="2196" spans="3:7" x14ac:dyDescent="0.4">
      <c r="C2196" s="90">
        <v>39802</v>
      </c>
      <c r="D2196" s="103">
        <v>587000</v>
      </c>
      <c r="E2196" s="104">
        <f t="shared" si="68"/>
        <v>21000</v>
      </c>
      <c r="F2196" s="103">
        <v>4548000</v>
      </c>
      <c r="G2196" s="104">
        <f t="shared" si="69"/>
        <v>103000</v>
      </c>
    </row>
    <row r="2197" spans="3:7" x14ac:dyDescent="0.4">
      <c r="C2197" s="90">
        <v>39809</v>
      </c>
      <c r="D2197" s="103">
        <v>533000</v>
      </c>
      <c r="E2197" s="104">
        <f t="shared" si="68"/>
        <v>-54000</v>
      </c>
      <c r="F2197" s="103">
        <v>4679000</v>
      </c>
      <c r="G2197" s="104">
        <f t="shared" si="69"/>
        <v>131000</v>
      </c>
    </row>
    <row r="2198" spans="3:7" x14ac:dyDescent="0.4">
      <c r="C2198" s="90">
        <v>39816</v>
      </c>
      <c r="D2198" s="103">
        <v>503000</v>
      </c>
      <c r="E2198" s="104">
        <f t="shared" si="68"/>
        <v>-30000</v>
      </c>
      <c r="F2198" s="103">
        <v>4692000</v>
      </c>
      <c r="G2198" s="104">
        <f t="shared" si="69"/>
        <v>13000</v>
      </c>
    </row>
    <row r="2199" spans="3:7" x14ac:dyDescent="0.4">
      <c r="C2199" s="90">
        <v>39823</v>
      </c>
      <c r="D2199" s="103">
        <v>551000</v>
      </c>
      <c r="E2199" s="104">
        <f t="shared" si="68"/>
        <v>48000</v>
      </c>
      <c r="F2199" s="103">
        <v>4760000</v>
      </c>
      <c r="G2199" s="104">
        <f t="shared" si="69"/>
        <v>68000</v>
      </c>
    </row>
    <row r="2200" spans="3:7" x14ac:dyDescent="0.4">
      <c r="C2200" s="90">
        <v>39830</v>
      </c>
      <c r="D2200" s="103">
        <v>591000</v>
      </c>
      <c r="E2200" s="104">
        <f t="shared" si="68"/>
        <v>40000</v>
      </c>
      <c r="F2200" s="103">
        <v>4864000</v>
      </c>
      <c r="G2200" s="104">
        <f t="shared" si="69"/>
        <v>104000</v>
      </c>
    </row>
    <row r="2201" spans="3:7" x14ac:dyDescent="0.4">
      <c r="C2201" s="90">
        <v>39837</v>
      </c>
      <c r="D2201" s="103">
        <v>586000</v>
      </c>
      <c r="E2201" s="104">
        <f t="shared" si="68"/>
        <v>-5000</v>
      </c>
      <c r="F2201" s="103">
        <v>4980000</v>
      </c>
      <c r="G2201" s="104">
        <f t="shared" si="69"/>
        <v>116000</v>
      </c>
    </row>
    <row r="2202" spans="3:7" x14ac:dyDescent="0.4">
      <c r="C2202" s="90">
        <v>39844</v>
      </c>
      <c r="D2202" s="103">
        <v>629000</v>
      </c>
      <c r="E2202" s="104">
        <f t="shared" si="68"/>
        <v>43000</v>
      </c>
      <c r="F2202" s="103">
        <v>5010000</v>
      </c>
      <c r="G2202" s="104">
        <f t="shared" si="69"/>
        <v>30000</v>
      </c>
    </row>
    <row r="2203" spans="3:7" x14ac:dyDescent="0.4">
      <c r="C2203" s="90">
        <v>39851</v>
      </c>
      <c r="D2203" s="103">
        <v>637000</v>
      </c>
      <c r="E2203" s="104">
        <f t="shared" si="68"/>
        <v>8000</v>
      </c>
      <c r="F2203" s="103">
        <v>5157000</v>
      </c>
      <c r="G2203" s="104">
        <f t="shared" si="69"/>
        <v>147000</v>
      </c>
    </row>
    <row r="2204" spans="3:7" x14ac:dyDescent="0.4">
      <c r="C2204" s="90">
        <v>39858</v>
      </c>
      <c r="D2204" s="103">
        <v>632000</v>
      </c>
      <c r="E2204" s="104">
        <f t="shared" si="68"/>
        <v>-5000</v>
      </c>
      <c r="F2204" s="103">
        <v>5279000</v>
      </c>
      <c r="G2204" s="104">
        <f t="shared" si="69"/>
        <v>122000</v>
      </c>
    </row>
    <row r="2205" spans="3:7" x14ac:dyDescent="0.4">
      <c r="C2205" s="90">
        <v>39865</v>
      </c>
      <c r="D2205" s="103">
        <v>655000</v>
      </c>
      <c r="E2205" s="104">
        <f t="shared" si="68"/>
        <v>23000</v>
      </c>
      <c r="F2205" s="103">
        <v>5307000</v>
      </c>
      <c r="G2205" s="104">
        <f t="shared" si="69"/>
        <v>28000</v>
      </c>
    </row>
    <row r="2206" spans="3:7" x14ac:dyDescent="0.4">
      <c r="C2206" s="90">
        <v>39872</v>
      </c>
      <c r="D2206" s="103">
        <v>652000</v>
      </c>
      <c r="E2206" s="104">
        <f t="shared" si="68"/>
        <v>-3000</v>
      </c>
      <c r="F2206" s="103">
        <v>5445000</v>
      </c>
      <c r="G2206" s="104">
        <f t="shared" si="69"/>
        <v>138000</v>
      </c>
    </row>
    <row r="2207" spans="3:7" x14ac:dyDescent="0.4">
      <c r="C2207" s="90">
        <v>39879</v>
      </c>
      <c r="D2207" s="103">
        <v>660000</v>
      </c>
      <c r="E2207" s="104">
        <f t="shared" si="68"/>
        <v>8000</v>
      </c>
      <c r="F2207" s="103">
        <v>5600000</v>
      </c>
      <c r="G2207" s="104">
        <f t="shared" si="69"/>
        <v>155000</v>
      </c>
    </row>
    <row r="2208" spans="3:7" x14ac:dyDescent="0.4">
      <c r="C2208" s="90">
        <v>39886</v>
      </c>
      <c r="D2208" s="103">
        <v>651000</v>
      </c>
      <c r="E2208" s="104">
        <f t="shared" si="68"/>
        <v>-9000</v>
      </c>
      <c r="F2208" s="103">
        <v>5699000</v>
      </c>
      <c r="G2208" s="104">
        <f t="shared" si="69"/>
        <v>99000</v>
      </c>
    </row>
    <row r="2209" spans="3:7" x14ac:dyDescent="0.4">
      <c r="C2209" s="90">
        <v>39893</v>
      </c>
      <c r="D2209" s="103">
        <v>661000</v>
      </c>
      <c r="E2209" s="104">
        <f t="shared" si="68"/>
        <v>10000</v>
      </c>
      <c r="F2209" s="103">
        <v>5829000</v>
      </c>
      <c r="G2209" s="104">
        <f t="shared" si="69"/>
        <v>130000</v>
      </c>
    </row>
    <row r="2210" spans="3:7" x14ac:dyDescent="0.4">
      <c r="C2210" s="90">
        <v>39900</v>
      </c>
      <c r="D2210" s="103">
        <v>665000</v>
      </c>
      <c r="E2210" s="104">
        <f t="shared" si="68"/>
        <v>4000</v>
      </c>
      <c r="F2210" s="103">
        <v>5935000</v>
      </c>
      <c r="G2210" s="104">
        <f t="shared" si="69"/>
        <v>106000</v>
      </c>
    </row>
    <row r="2211" spans="3:7" x14ac:dyDescent="0.4">
      <c r="C2211" s="90">
        <v>39907</v>
      </c>
      <c r="D2211" s="103">
        <v>653000</v>
      </c>
      <c r="E2211" s="104">
        <f t="shared" si="68"/>
        <v>-12000</v>
      </c>
      <c r="F2211" s="103">
        <v>6044000</v>
      </c>
      <c r="G2211" s="104">
        <f t="shared" si="69"/>
        <v>109000</v>
      </c>
    </row>
    <row r="2212" spans="3:7" x14ac:dyDescent="0.4">
      <c r="C2212" s="90">
        <v>39914</v>
      </c>
      <c r="D2212" s="103">
        <v>599000</v>
      </c>
      <c r="E2212" s="104">
        <f t="shared" si="68"/>
        <v>-54000</v>
      </c>
      <c r="F2212" s="103">
        <v>6130000</v>
      </c>
      <c r="G2212" s="104">
        <f t="shared" si="69"/>
        <v>86000</v>
      </c>
    </row>
    <row r="2213" spans="3:7" x14ac:dyDescent="0.4">
      <c r="C2213" s="90">
        <v>39921</v>
      </c>
      <c r="D2213" s="103">
        <v>639000</v>
      </c>
      <c r="E2213" s="104">
        <f t="shared" si="68"/>
        <v>40000</v>
      </c>
      <c r="F2213" s="103">
        <v>6264000</v>
      </c>
      <c r="G2213" s="104">
        <f t="shared" si="69"/>
        <v>134000</v>
      </c>
    </row>
    <row r="2214" spans="3:7" x14ac:dyDescent="0.4">
      <c r="C2214" s="90">
        <v>39928</v>
      </c>
      <c r="D2214" s="103">
        <v>620000</v>
      </c>
      <c r="E2214" s="104">
        <f t="shared" si="68"/>
        <v>-19000</v>
      </c>
      <c r="F2214" s="103">
        <v>6300000</v>
      </c>
      <c r="G2214" s="104">
        <f t="shared" si="69"/>
        <v>36000</v>
      </c>
    </row>
    <row r="2215" spans="3:7" x14ac:dyDescent="0.4">
      <c r="C2215" s="90">
        <v>39935</v>
      </c>
      <c r="D2215" s="103">
        <v>602000</v>
      </c>
      <c r="E2215" s="104">
        <f t="shared" si="68"/>
        <v>-18000</v>
      </c>
      <c r="F2215" s="103">
        <v>6416000</v>
      </c>
      <c r="G2215" s="104">
        <f t="shared" si="69"/>
        <v>116000</v>
      </c>
    </row>
    <row r="2216" spans="3:7" x14ac:dyDescent="0.4">
      <c r="C2216" s="90">
        <v>39942</v>
      </c>
      <c r="D2216" s="103">
        <v>625000</v>
      </c>
      <c r="E2216" s="104">
        <f t="shared" si="68"/>
        <v>23000</v>
      </c>
      <c r="F2216" s="103">
        <v>6516000</v>
      </c>
      <c r="G2216" s="104">
        <f t="shared" si="69"/>
        <v>100000</v>
      </c>
    </row>
    <row r="2217" spans="3:7" x14ac:dyDescent="0.4">
      <c r="C2217" s="90">
        <v>39949</v>
      </c>
      <c r="D2217" s="103">
        <v>620000</v>
      </c>
      <c r="E2217" s="104">
        <f t="shared" si="68"/>
        <v>-5000</v>
      </c>
      <c r="F2217" s="103">
        <v>6539000</v>
      </c>
      <c r="G2217" s="104">
        <f t="shared" si="69"/>
        <v>23000</v>
      </c>
    </row>
    <row r="2218" spans="3:7" x14ac:dyDescent="0.4">
      <c r="C2218" s="90">
        <v>39956</v>
      </c>
      <c r="D2218" s="103">
        <v>606000</v>
      </c>
      <c r="E2218" s="104">
        <f t="shared" si="68"/>
        <v>-14000</v>
      </c>
      <c r="F2218" s="103">
        <v>6522000</v>
      </c>
      <c r="G2218" s="104">
        <f t="shared" si="69"/>
        <v>-17000</v>
      </c>
    </row>
    <row r="2219" spans="3:7" x14ac:dyDescent="0.4">
      <c r="C2219" s="90">
        <v>39963</v>
      </c>
      <c r="D2219" s="103">
        <v>607000</v>
      </c>
      <c r="E2219" s="104">
        <f t="shared" si="68"/>
        <v>1000</v>
      </c>
      <c r="F2219" s="103">
        <v>6635000</v>
      </c>
      <c r="G2219" s="104">
        <f t="shared" si="69"/>
        <v>113000</v>
      </c>
    </row>
    <row r="2220" spans="3:7" x14ac:dyDescent="0.4">
      <c r="C2220" s="90">
        <v>39970</v>
      </c>
      <c r="D2220" s="103">
        <v>596000</v>
      </c>
      <c r="E2220" s="104">
        <f t="shared" si="68"/>
        <v>-11000</v>
      </c>
      <c r="F2220" s="103">
        <v>6506000</v>
      </c>
      <c r="G2220" s="104">
        <f t="shared" si="69"/>
        <v>-129000</v>
      </c>
    </row>
    <row r="2221" spans="3:7" x14ac:dyDescent="0.4">
      <c r="C2221" s="90">
        <v>39977</v>
      </c>
      <c r="D2221" s="103">
        <v>595000</v>
      </c>
      <c r="E2221" s="104">
        <f t="shared" si="68"/>
        <v>-1000</v>
      </c>
      <c r="F2221" s="103">
        <v>6525000</v>
      </c>
      <c r="G2221" s="104">
        <f t="shared" si="69"/>
        <v>19000</v>
      </c>
    </row>
    <row r="2222" spans="3:7" x14ac:dyDescent="0.4">
      <c r="C2222" s="90">
        <v>39984</v>
      </c>
      <c r="D2222" s="103">
        <v>608000</v>
      </c>
      <c r="E2222" s="104">
        <f t="shared" si="68"/>
        <v>13000</v>
      </c>
      <c r="F2222" s="103">
        <v>6488000</v>
      </c>
      <c r="G2222" s="104">
        <f t="shared" si="69"/>
        <v>-37000</v>
      </c>
    </row>
    <row r="2223" spans="3:7" x14ac:dyDescent="0.4">
      <c r="C2223" s="90">
        <v>39991</v>
      </c>
      <c r="D2223" s="103">
        <v>594000</v>
      </c>
      <c r="E2223" s="104">
        <f t="shared" si="68"/>
        <v>-14000</v>
      </c>
      <c r="F2223" s="103">
        <v>6618000</v>
      </c>
      <c r="G2223" s="104">
        <f t="shared" si="69"/>
        <v>130000</v>
      </c>
    </row>
    <row r="2224" spans="3:7" x14ac:dyDescent="0.4">
      <c r="C2224" s="90">
        <v>39998</v>
      </c>
      <c r="D2224" s="103">
        <v>573000</v>
      </c>
      <c r="E2224" s="104">
        <f t="shared" si="68"/>
        <v>-21000</v>
      </c>
      <c r="F2224" s="103">
        <v>6145000</v>
      </c>
      <c r="G2224" s="104">
        <f t="shared" si="69"/>
        <v>-473000</v>
      </c>
    </row>
    <row r="2225" spans="3:7" x14ac:dyDescent="0.4">
      <c r="C2225" s="90">
        <v>40005</v>
      </c>
      <c r="D2225" s="103">
        <v>546000</v>
      </c>
      <c r="E2225" s="104">
        <f t="shared" si="68"/>
        <v>-27000</v>
      </c>
      <c r="F2225" s="103">
        <v>6136000</v>
      </c>
      <c r="G2225" s="104">
        <f t="shared" si="69"/>
        <v>-9000</v>
      </c>
    </row>
    <row r="2226" spans="3:7" x14ac:dyDescent="0.4">
      <c r="C2226" s="90">
        <v>40012</v>
      </c>
      <c r="D2226" s="103">
        <v>560000</v>
      </c>
      <c r="E2226" s="104">
        <f t="shared" si="68"/>
        <v>14000</v>
      </c>
      <c r="F2226" s="103">
        <v>6118000</v>
      </c>
      <c r="G2226" s="104">
        <f t="shared" si="69"/>
        <v>-18000</v>
      </c>
    </row>
    <row r="2227" spans="3:7" x14ac:dyDescent="0.4">
      <c r="C2227" s="90">
        <v>40019</v>
      </c>
      <c r="D2227" s="103">
        <v>587000</v>
      </c>
      <c r="E2227" s="104">
        <f t="shared" si="68"/>
        <v>27000</v>
      </c>
      <c r="F2227" s="103">
        <v>6157000</v>
      </c>
      <c r="G2227" s="104">
        <f t="shared" si="69"/>
        <v>39000</v>
      </c>
    </row>
    <row r="2228" spans="3:7" x14ac:dyDescent="0.4">
      <c r="C2228" s="90">
        <v>40026</v>
      </c>
      <c r="D2228" s="103">
        <v>555000</v>
      </c>
      <c r="E2228" s="104">
        <f t="shared" si="68"/>
        <v>-32000</v>
      </c>
      <c r="F2228" s="103">
        <v>6111000</v>
      </c>
      <c r="G2228" s="104">
        <f t="shared" si="69"/>
        <v>-46000</v>
      </c>
    </row>
    <row r="2229" spans="3:7" x14ac:dyDescent="0.4">
      <c r="C2229" s="90">
        <v>40033</v>
      </c>
      <c r="D2229" s="103">
        <v>555000</v>
      </c>
      <c r="E2229" s="104">
        <f t="shared" si="68"/>
        <v>0</v>
      </c>
      <c r="F2229" s="103">
        <v>6090000</v>
      </c>
      <c r="G2229" s="104">
        <f t="shared" si="69"/>
        <v>-21000</v>
      </c>
    </row>
    <row r="2230" spans="3:7" x14ac:dyDescent="0.4">
      <c r="C2230" s="90">
        <v>40040</v>
      </c>
      <c r="D2230" s="103">
        <v>562000</v>
      </c>
      <c r="E2230" s="104">
        <f t="shared" si="68"/>
        <v>7000</v>
      </c>
      <c r="F2230" s="103">
        <v>6008000</v>
      </c>
      <c r="G2230" s="104">
        <f t="shared" si="69"/>
        <v>-82000</v>
      </c>
    </row>
    <row r="2231" spans="3:7" x14ac:dyDescent="0.4">
      <c r="C2231" s="90">
        <v>40047</v>
      </c>
      <c r="D2231" s="103">
        <v>560000</v>
      </c>
      <c r="E2231" s="104">
        <f t="shared" si="68"/>
        <v>-2000</v>
      </c>
      <c r="F2231" s="103">
        <v>6060000</v>
      </c>
      <c r="G2231" s="104">
        <f t="shared" si="69"/>
        <v>52000</v>
      </c>
    </row>
    <row r="2232" spans="3:7" x14ac:dyDescent="0.4">
      <c r="C2232" s="90">
        <v>40054</v>
      </c>
      <c r="D2232" s="103">
        <v>564000</v>
      </c>
      <c r="E2232" s="104">
        <f t="shared" si="68"/>
        <v>4000</v>
      </c>
      <c r="F2232" s="103">
        <v>5970000</v>
      </c>
      <c r="G2232" s="104">
        <f t="shared" si="69"/>
        <v>-90000</v>
      </c>
    </row>
    <row r="2233" spans="3:7" x14ac:dyDescent="0.4">
      <c r="C2233" s="90">
        <v>40061</v>
      </c>
      <c r="D2233" s="103">
        <v>558000</v>
      </c>
      <c r="E2233" s="104">
        <f t="shared" si="68"/>
        <v>-6000</v>
      </c>
      <c r="F2233" s="103">
        <v>6079000</v>
      </c>
      <c r="G2233" s="104">
        <f t="shared" si="69"/>
        <v>109000</v>
      </c>
    </row>
    <row r="2234" spans="3:7" x14ac:dyDescent="0.4">
      <c r="C2234" s="90">
        <v>40068</v>
      </c>
      <c r="D2234" s="103">
        <v>542000</v>
      </c>
      <c r="E2234" s="104">
        <f t="shared" si="68"/>
        <v>-16000</v>
      </c>
      <c r="F2234" s="103">
        <v>6006000</v>
      </c>
      <c r="G2234" s="104">
        <f t="shared" si="69"/>
        <v>-73000</v>
      </c>
    </row>
    <row r="2235" spans="3:7" x14ac:dyDescent="0.4">
      <c r="C2235" s="90">
        <v>40075</v>
      </c>
      <c r="D2235" s="103">
        <v>536000</v>
      </c>
      <c r="E2235" s="104">
        <f t="shared" si="68"/>
        <v>-6000</v>
      </c>
      <c r="F2235" s="103">
        <v>5942000</v>
      </c>
      <c r="G2235" s="104">
        <f t="shared" si="69"/>
        <v>-64000</v>
      </c>
    </row>
    <row r="2236" spans="3:7" x14ac:dyDescent="0.4">
      <c r="C2236" s="90">
        <v>40082</v>
      </c>
      <c r="D2236" s="103">
        <v>554000</v>
      </c>
      <c r="E2236" s="104">
        <f t="shared" si="68"/>
        <v>18000</v>
      </c>
      <c r="F2236" s="103">
        <v>5912000</v>
      </c>
      <c r="G2236" s="104">
        <f t="shared" si="69"/>
        <v>-30000</v>
      </c>
    </row>
    <row r="2237" spans="3:7" x14ac:dyDescent="0.4">
      <c r="C2237" s="90">
        <v>40089</v>
      </c>
      <c r="D2237" s="103">
        <v>533000</v>
      </c>
      <c r="E2237" s="104">
        <f t="shared" si="68"/>
        <v>-21000</v>
      </c>
      <c r="F2237" s="103">
        <v>5900000</v>
      </c>
      <c r="G2237" s="104">
        <f t="shared" si="69"/>
        <v>-12000</v>
      </c>
    </row>
    <row r="2238" spans="3:7" x14ac:dyDescent="0.4">
      <c r="C2238" s="90">
        <v>40096</v>
      </c>
      <c r="D2238" s="103">
        <v>511000</v>
      </c>
      <c r="E2238" s="104">
        <f t="shared" si="68"/>
        <v>-22000</v>
      </c>
      <c r="F2238" s="103">
        <v>5828000</v>
      </c>
      <c r="G2238" s="104">
        <f t="shared" si="69"/>
        <v>-72000</v>
      </c>
    </row>
    <row r="2239" spans="3:7" x14ac:dyDescent="0.4">
      <c r="C2239" s="90">
        <v>40103</v>
      </c>
      <c r="D2239" s="103">
        <v>531000</v>
      </c>
      <c r="E2239" s="104">
        <f t="shared" si="68"/>
        <v>20000</v>
      </c>
      <c r="F2239" s="103">
        <v>5746000</v>
      </c>
      <c r="G2239" s="104">
        <f t="shared" si="69"/>
        <v>-82000</v>
      </c>
    </row>
    <row r="2240" spans="3:7" x14ac:dyDescent="0.4">
      <c r="C2240" s="90">
        <v>40110</v>
      </c>
      <c r="D2240" s="103">
        <v>530000</v>
      </c>
      <c r="E2240" s="104">
        <f t="shared" si="68"/>
        <v>-1000</v>
      </c>
      <c r="F2240" s="103">
        <v>5705000</v>
      </c>
      <c r="G2240" s="104">
        <f t="shared" si="69"/>
        <v>-41000</v>
      </c>
    </row>
    <row r="2241" spans="3:7" x14ac:dyDescent="0.4">
      <c r="C2241" s="90">
        <v>40117</v>
      </c>
      <c r="D2241" s="103">
        <v>522000</v>
      </c>
      <c r="E2241" s="104">
        <f t="shared" si="68"/>
        <v>-8000</v>
      </c>
      <c r="F2241" s="103">
        <v>5649000</v>
      </c>
      <c r="G2241" s="104">
        <f t="shared" si="69"/>
        <v>-56000</v>
      </c>
    </row>
    <row r="2242" spans="3:7" x14ac:dyDescent="0.4">
      <c r="C2242" s="90">
        <v>40124</v>
      </c>
      <c r="D2242" s="103">
        <v>512000</v>
      </c>
      <c r="E2242" s="104">
        <f t="shared" si="68"/>
        <v>-10000</v>
      </c>
      <c r="F2242" s="103">
        <v>5568000</v>
      </c>
      <c r="G2242" s="104">
        <f t="shared" si="69"/>
        <v>-81000</v>
      </c>
    </row>
    <row r="2243" spans="3:7" x14ac:dyDescent="0.4">
      <c r="C2243" s="90">
        <v>40131</v>
      </c>
      <c r="D2243" s="103">
        <v>507000</v>
      </c>
      <c r="E2243" s="104">
        <f t="shared" si="68"/>
        <v>-5000</v>
      </c>
      <c r="F2243" s="103">
        <v>5462000</v>
      </c>
      <c r="G2243" s="104">
        <f t="shared" si="69"/>
        <v>-106000</v>
      </c>
    </row>
    <row r="2244" spans="3:7" x14ac:dyDescent="0.4">
      <c r="C2244" s="90">
        <v>40138</v>
      </c>
      <c r="D2244" s="103">
        <v>482000</v>
      </c>
      <c r="E2244" s="104">
        <f t="shared" si="68"/>
        <v>-25000</v>
      </c>
      <c r="F2244" s="103">
        <v>5489000</v>
      </c>
      <c r="G2244" s="104">
        <f t="shared" si="69"/>
        <v>27000</v>
      </c>
    </row>
    <row r="2245" spans="3:7" x14ac:dyDescent="0.4">
      <c r="C2245" s="90">
        <v>40145</v>
      </c>
      <c r="D2245" s="103">
        <v>475000</v>
      </c>
      <c r="E2245" s="104">
        <f t="shared" si="68"/>
        <v>-7000</v>
      </c>
      <c r="F2245" s="103">
        <v>5323000</v>
      </c>
      <c r="G2245" s="104">
        <f t="shared" si="69"/>
        <v>-166000</v>
      </c>
    </row>
    <row r="2246" spans="3:7" x14ac:dyDescent="0.4">
      <c r="C2246" s="90">
        <v>40152</v>
      </c>
      <c r="D2246" s="103">
        <v>497000</v>
      </c>
      <c r="E2246" s="104">
        <f t="shared" si="68"/>
        <v>22000</v>
      </c>
      <c r="F2246" s="103">
        <v>5289000</v>
      </c>
      <c r="G2246" s="104">
        <f t="shared" si="69"/>
        <v>-34000</v>
      </c>
    </row>
    <row r="2247" spans="3:7" x14ac:dyDescent="0.4">
      <c r="C2247" s="90">
        <v>40159</v>
      </c>
      <c r="D2247" s="103">
        <v>498000</v>
      </c>
      <c r="E2247" s="104">
        <f t="shared" si="68"/>
        <v>1000</v>
      </c>
      <c r="F2247" s="103">
        <v>5191000</v>
      </c>
      <c r="G2247" s="104">
        <f t="shared" si="69"/>
        <v>-98000</v>
      </c>
    </row>
    <row r="2248" spans="3:7" x14ac:dyDescent="0.4">
      <c r="C2248" s="90">
        <v>40166</v>
      </c>
      <c r="D2248" s="103">
        <v>479000</v>
      </c>
      <c r="E2248" s="104">
        <f t="shared" si="68"/>
        <v>-19000</v>
      </c>
      <c r="F2248" s="103">
        <v>5100000</v>
      </c>
      <c r="G2248" s="104">
        <f t="shared" si="69"/>
        <v>-91000</v>
      </c>
    </row>
    <row r="2249" spans="3:7" x14ac:dyDescent="0.4">
      <c r="C2249" s="90">
        <v>40173</v>
      </c>
      <c r="D2249" s="103">
        <v>468000</v>
      </c>
      <c r="E2249" s="104">
        <f t="shared" si="68"/>
        <v>-11000</v>
      </c>
      <c r="F2249" s="103">
        <v>4987000</v>
      </c>
      <c r="G2249" s="104">
        <f t="shared" si="69"/>
        <v>-113000</v>
      </c>
    </row>
    <row r="2250" spans="3:7" x14ac:dyDescent="0.4">
      <c r="C2250" s="90">
        <v>40180</v>
      </c>
      <c r="D2250" s="103">
        <v>456000</v>
      </c>
      <c r="E2250" s="104">
        <f t="shared" ref="E2250:E2313" si="70">D2250-D2249</f>
        <v>-12000</v>
      </c>
      <c r="F2250" s="103">
        <v>4870000</v>
      </c>
      <c r="G2250" s="104">
        <f t="shared" ref="G2250:G2313" si="71">F2250-F2249</f>
        <v>-117000</v>
      </c>
    </row>
    <row r="2251" spans="3:7" x14ac:dyDescent="0.4">
      <c r="C2251" s="90">
        <v>40187</v>
      </c>
      <c r="D2251" s="103">
        <v>469000</v>
      </c>
      <c r="E2251" s="104">
        <f t="shared" si="70"/>
        <v>13000</v>
      </c>
      <c r="F2251" s="103">
        <v>4879000</v>
      </c>
      <c r="G2251" s="104">
        <f t="shared" si="71"/>
        <v>9000</v>
      </c>
    </row>
    <row r="2252" spans="3:7" x14ac:dyDescent="0.4">
      <c r="C2252" s="90">
        <v>40194</v>
      </c>
      <c r="D2252" s="103">
        <v>507000</v>
      </c>
      <c r="E2252" s="104">
        <f t="shared" si="70"/>
        <v>38000</v>
      </c>
      <c r="F2252" s="103">
        <v>4809000</v>
      </c>
      <c r="G2252" s="104">
        <f t="shared" si="71"/>
        <v>-70000</v>
      </c>
    </row>
    <row r="2253" spans="3:7" x14ac:dyDescent="0.4">
      <c r="C2253" s="90">
        <v>40201</v>
      </c>
      <c r="D2253" s="103">
        <v>471000</v>
      </c>
      <c r="E2253" s="104">
        <f t="shared" si="70"/>
        <v>-36000</v>
      </c>
      <c r="F2253" s="103">
        <v>4841000</v>
      </c>
      <c r="G2253" s="104">
        <f t="shared" si="71"/>
        <v>32000</v>
      </c>
    </row>
    <row r="2254" spans="3:7" x14ac:dyDescent="0.4">
      <c r="C2254" s="90">
        <v>40208</v>
      </c>
      <c r="D2254" s="103">
        <v>496000</v>
      </c>
      <c r="E2254" s="104">
        <f t="shared" si="70"/>
        <v>25000</v>
      </c>
      <c r="F2254" s="103">
        <v>4796000</v>
      </c>
      <c r="G2254" s="104">
        <f t="shared" si="71"/>
        <v>-45000</v>
      </c>
    </row>
    <row r="2255" spans="3:7" x14ac:dyDescent="0.4">
      <c r="C2255" s="90">
        <v>40215</v>
      </c>
      <c r="D2255" s="103">
        <v>466000</v>
      </c>
      <c r="E2255" s="104">
        <f t="shared" si="70"/>
        <v>-30000</v>
      </c>
      <c r="F2255" s="103">
        <v>4838000</v>
      </c>
      <c r="G2255" s="104">
        <f t="shared" si="71"/>
        <v>42000</v>
      </c>
    </row>
    <row r="2256" spans="3:7" x14ac:dyDescent="0.4">
      <c r="C2256" s="90">
        <v>40222</v>
      </c>
      <c r="D2256" s="103">
        <v>489000</v>
      </c>
      <c r="E2256" s="104">
        <f t="shared" si="70"/>
        <v>23000</v>
      </c>
      <c r="F2256" s="103">
        <v>4815000</v>
      </c>
      <c r="G2256" s="104">
        <f t="shared" si="71"/>
        <v>-23000</v>
      </c>
    </row>
    <row r="2257" spans="3:7" x14ac:dyDescent="0.4">
      <c r="C2257" s="90">
        <v>40229</v>
      </c>
      <c r="D2257" s="103">
        <v>500000</v>
      </c>
      <c r="E2257" s="104">
        <f t="shared" si="70"/>
        <v>11000</v>
      </c>
      <c r="F2257" s="103">
        <v>4767000</v>
      </c>
      <c r="G2257" s="104">
        <f t="shared" si="71"/>
        <v>-48000</v>
      </c>
    </row>
    <row r="2258" spans="3:7" x14ac:dyDescent="0.4">
      <c r="C2258" s="90">
        <v>40236</v>
      </c>
      <c r="D2258" s="103">
        <v>488000</v>
      </c>
      <c r="E2258" s="104">
        <f t="shared" si="70"/>
        <v>-12000</v>
      </c>
      <c r="F2258" s="103">
        <v>4755000</v>
      </c>
      <c r="G2258" s="104">
        <f t="shared" si="71"/>
        <v>-12000</v>
      </c>
    </row>
    <row r="2259" spans="3:7" x14ac:dyDescent="0.4">
      <c r="C2259" s="90">
        <v>40243</v>
      </c>
      <c r="D2259" s="103">
        <v>472000</v>
      </c>
      <c r="E2259" s="104">
        <f t="shared" si="70"/>
        <v>-16000</v>
      </c>
      <c r="F2259" s="103">
        <v>4766000</v>
      </c>
      <c r="G2259" s="104">
        <f t="shared" si="71"/>
        <v>11000</v>
      </c>
    </row>
    <row r="2260" spans="3:7" x14ac:dyDescent="0.4">
      <c r="C2260" s="90">
        <v>40250</v>
      </c>
      <c r="D2260" s="103">
        <v>478000</v>
      </c>
      <c r="E2260" s="104">
        <f t="shared" si="70"/>
        <v>6000</v>
      </c>
      <c r="F2260" s="103">
        <v>4750000</v>
      </c>
      <c r="G2260" s="104">
        <f t="shared" si="71"/>
        <v>-16000</v>
      </c>
    </row>
    <row r="2261" spans="3:7" x14ac:dyDescent="0.4">
      <c r="C2261" s="90">
        <v>40257</v>
      </c>
      <c r="D2261" s="103">
        <v>472000</v>
      </c>
      <c r="E2261" s="104">
        <f t="shared" si="70"/>
        <v>-6000</v>
      </c>
      <c r="F2261" s="103">
        <v>4743000</v>
      </c>
      <c r="G2261" s="104">
        <f t="shared" si="71"/>
        <v>-7000</v>
      </c>
    </row>
    <row r="2262" spans="3:7" x14ac:dyDescent="0.4">
      <c r="C2262" s="90">
        <v>40264</v>
      </c>
      <c r="D2262" s="103">
        <v>459000</v>
      </c>
      <c r="E2262" s="104">
        <f t="shared" si="70"/>
        <v>-13000</v>
      </c>
      <c r="F2262" s="103">
        <v>4668000</v>
      </c>
      <c r="G2262" s="104">
        <f t="shared" si="71"/>
        <v>-75000</v>
      </c>
    </row>
    <row r="2263" spans="3:7" x14ac:dyDescent="0.4">
      <c r="C2263" s="90">
        <v>40271</v>
      </c>
      <c r="D2263" s="103">
        <v>479000</v>
      </c>
      <c r="E2263" s="104">
        <f t="shared" si="70"/>
        <v>20000</v>
      </c>
      <c r="F2263" s="103">
        <v>4755000</v>
      </c>
      <c r="G2263" s="104">
        <f t="shared" si="71"/>
        <v>87000</v>
      </c>
    </row>
    <row r="2264" spans="3:7" x14ac:dyDescent="0.4">
      <c r="C2264" s="90">
        <v>40278</v>
      </c>
      <c r="D2264" s="103">
        <v>479000</v>
      </c>
      <c r="E2264" s="104">
        <f t="shared" si="70"/>
        <v>0</v>
      </c>
      <c r="F2264" s="103">
        <v>4746000</v>
      </c>
      <c r="G2264" s="104">
        <f t="shared" si="71"/>
        <v>-9000</v>
      </c>
    </row>
    <row r="2265" spans="3:7" x14ac:dyDescent="0.4">
      <c r="C2265" s="90">
        <v>40285</v>
      </c>
      <c r="D2265" s="103">
        <v>469000</v>
      </c>
      <c r="E2265" s="104">
        <f t="shared" si="70"/>
        <v>-10000</v>
      </c>
      <c r="F2265" s="103">
        <v>4721000</v>
      </c>
      <c r="G2265" s="104">
        <f t="shared" si="71"/>
        <v>-25000</v>
      </c>
    </row>
    <row r="2266" spans="3:7" x14ac:dyDescent="0.4">
      <c r="C2266" s="90">
        <v>40292</v>
      </c>
      <c r="D2266" s="103">
        <v>449000</v>
      </c>
      <c r="E2266" s="104">
        <f t="shared" si="70"/>
        <v>-20000</v>
      </c>
      <c r="F2266" s="103">
        <v>4690000</v>
      </c>
      <c r="G2266" s="104">
        <f t="shared" si="71"/>
        <v>-31000</v>
      </c>
    </row>
    <row r="2267" spans="3:7" x14ac:dyDescent="0.4">
      <c r="C2267" s="90">
        <v>40299</v>
      </c>
      <c r="D2267" s="103">
        <v>451000</v>
      </c>
      <c r="E2267" s="104">
        <f t="shared" si="70"/>
        <v>2000</v>
      </c>
      <c r="F2267" s="103">
        <v>4695000</v>
      </c>
      <c r="G2267" s="104">
        <f t="shared" si="71"/>
        <v>5000</v>
      </c>
    </row>
    <row r="2268" spans="3:7" x14ac:dyDescent="0.4">
      <c r="C2268" s="90">
        <v>40306</v>
      </c>
      <c r="D2268" s="103">
        <v>451000</v>
      </c>
      <c r="E2268" s="104">
        <f t="shared" si="70"/>
        <v>0</v>
      </c>
      <c r="F2268" s="103">
        <v>4707000</v>
      </c>
      <c r="G2268" s="104">
        <f t="shared" si="71"/>
        <v>12000</v>
      </c>
    </row>
    <row r="2269" spans="3:7" x14ac:dyDescent="0.4">
      <c r="C2269" s="90">
        <v>40313</v>
      </c>
      <c r="D2269" s="103">
        <v>474000</v>
      </c>
      <c r="E2269" s="104">
        <f t="shared" si="70"/>
        <v>23000</v>
      </c>
      <c r="F2269" s="103">
        <v>4688000</v>
      </c>
      <c r="G2269" s="104">
        <f t="shared" si="71"/>
        <v>-19000</v>
      </c>
    </row>
    <row r="2270" spans="3:7" x14ac:dyDescent="0.4">
      <c r="C2270" s="90">
        <v>40320</v>
      </c>
      <c r="D2270" s="103">
        <v>463000</v>
      </c>
      <c r="E2270" s="104">
        <f t="shared" si="70"/>
        <v>-11000</v>
      </c>
      <c r="F2270" s="103">
        <v>4731000</v>
      </c>
      <c r="G2270" s="104">
        <f t="shared" si="71"/>
        <v>43000</v>
      </c>
    </row>
    <row r="2271" spans="3:7" x14ac:dyDescent="0.4">
      <c r="C2271" s="90">
        <v>40327</v>
      </c>
      <c r="D2271" s="103">
        <v>458000</v>
      </c>
      <c r="E2271" s="104">
        <f t="shared" si="70"/>
        <v>-5000</v>
      </c>
      <c r="F2271" s="103">
        <v>4553000</v>
      </c>
      <c r="G2271" s="104">
        <f t="shared" si="71"/>
        <v>-178000</v>
      </c>
    </row>
    <row r="2272" spans="3:7" x14ac:dyDescent="0.4">
      <c r="C2272" s="90">
        <v>40334</v>
      </c>
      <c r="D2272" s="103">
        <v>459000</v>
      </c>
      <c r="E2272" s="104">
        <f t="shared" si="70"/>
        <v>1000</v>
      </c>
      <c r="F2272" s="103">
        <v>4624000</v>
      </c>
      <c r="G2272" s="104">
        <f t="shared" si="71"/>
        <v>71000</v>
      </c>
    </row>
    <row r="2273" spans="3:7" x14ac:dyDescent="0.4">
      <c r="C2273" s="90">
        <v>40341</v>
      </c>
      <c r="D2273" s="103">
        <v>467000</v>
      </c>
      <c r="E2273" s="104">
        <f t="shared" si="70"/>
        <v>8000</v>
      </c>
      <c r="F2273" s="103">
        <v>4606000</v>
      </c>
      <c r="G2273" s="104">
        <f t="shared" si="71"/>
        <v>-18000</v>
      </c>
    </row>
    <row r="2274" spans="3:7" x14ac:dyDescent="0.4">
      <c r="C2274" s="90">
        <v>40348</v>
      </c>
      <c r="D2274" s="103">
        <v>452000</v>
      </c>
      <c r="E2274" s="104">
        <f t="shared" si="70"/>
        <v>-15000</v>
      </c>
      <c r="F2274" s="103">
        <v>4619000</v>
      </c>
      <c r="G2274" s="104">
        <f t="shared" si="71"/>
        <v>13000</v>
      </c>
    </row>
    <row r="2275" spans="3:7" x14ac:dyDescent="0.4">
      <c r="C2275" s="90">
        <v>40355</v>
      </c>
      <c r="D2275" s="103">
        <v>464000</v>
      </c>
      <c r="E2275" s="104">
        <f t="shared" si="70"/>
        <v>12000</v>
      </c>
      <c r="F2275" s="103">
        <v>4484000</v>
      </c>
      <c r="G2275" s="104">
        <f t="shared" si="71"/>
        <v>-135000</v>
      </c>
    </row>
    <row r="2276" spans="3:7" x14ac:dyDescent="0.4">
      <c r="C2276" s="90">
        <v>40362</v>
      </c>
      <c r="D2276" s="103">
        <v>454000</v>
      </c>
      <c r="E2276" s="104">
        <f t="shared" si="70"/>
        <v>-10000</v>
      </c>
      <c r="F2276" s="103">
        <v>4620000</v>
      </c>
      <c r="G2276" s="104">
        <f t="shared" si="71"/>
        <v>136000</v>
      </c>
    </row>
    <row r="2277" spans="3:7" x14ac:dyDescent="0.4">
      <c r="C2277" s="90">
        <v>40369</v>
      </c>
      <c r="D2277" s="103">
        <v>439000</v>
      </c>
      <c r="E2277" s="104">
        <f t="shared" si="70"/>
        <v>-15000</v>
      </c>
      <c r="F2277" s="103">
        <v>4482000</v>
      </c>
      <c r="G2277" s="104">
        <f t="shared" si="71"/>
        <v>-138000</v>
      </c>
    </row>
    <row r="2278" spans="3:7" x14ac:dyDescent="0.4">
      <c r="C2278" s="90">
        <v>40376</v>
      </c>
      <c r="D2278" s="103">
        <v>462000</v>
      </c>
      <c r="E2278" s="104">
        <f t="shared" si="70"/>
        <v>23000</v>
      </c>
      <c r="F2278" s="103">
        <v>4545000</v>
      </c>
      <c r="G2278" s="104">
        <f t="shared" si="71"/>
        <v>63000</v>
      </c>
    </row>
    <row r="2279" spans="3:7" x14ac:dyDescent="0.4">
      <c r="C2279" s="90">
        <v>40383</v>
      </c>
      <c r="D2279" s="103">
        <v>465000</v>
      </c>
      <c r="E2279" s="104">
        <f t="shared" si="70"/>
        <v>3000</v>
      </c>
      <c r="F2279" s="103">
        <v>4529000</v>
      </c>
      <c r="G2279" s="104">
        <f t="shared" si="71"/>
        <v>-16000</v>
      </c>
    </row>
    <row r="2280" spans="3:7" x14ac:dyDescent="0.4">
      <c r="C2280" s="90">
        <v>40390</v>
      </c>
      <c r="D2280" s="103">
        <v>476000</v>
      </c>
      <c r="E2280" s="104">
        <f t="shared" si="70"/>
        <v>11000</v>
      </c>
      <c r="F2280" s="103">
        <v>4467000</v>
      </c>
      <c r="G2280" s="104">
        <f t="shared" si="71"/>
        <v>-62000</v>
      </c>
    </row>
    <row r="2281" spans="3:7" x14ac:dyDescent="0.4">
      <c r="C2281" s="90">
        <v>40397</v>
      </c>
      <c r="D2281" s="103">
        <v>483000</v>
      </c>
      <c r="E2281" s="104">
        <f t="shared" si="70"/>
        <v>7000</v>
      </c>
      <c r="F2281" s="103">
        <v>4478000</v>
      </c>
      <c r="G2281" s="104">
        <f t="shared" si="71"/>
        <v>11000</v>
      </c>
    </row>
    <row r="2282" spans="3:7" x14ac:dyDescent="0.4">
      <c r="C2282" s="90">
        <v>40404</v>
      </c>
      <c r="D2282" s="103">
        <v>486000</v>
      </c>
      <c r="E2282" s="104">
        <f t="shared" si="70"/>
        <v>3000</v>
      </c>
      <c r="F2282" s="103">
        <v>4432000</v>
      </c>
      <c r="G2282" s="104">
        <f t="shared" si="71"/>
        <v>-46000</v>
      </c>
    </row>
    <row r="2283" spans="3:7" x14ac:dyDescent="0.4">
      <c r="C2283" s="90">
        <v>40411</v>
      </c>
      <c r="D2283" s="103">
        <v>464000</v>
      </c>
      <c r="E2283" s="104">
        <f t="shared" si="70"/>
        <v>-22000</v>
      </c>
      <c r="F2283" s="103">
        <v>4426000</v>
      </c>
      <c r="G2283" s="104">
        <f t="shared" si="71"/>
        <v>-6000</v>
      </c>
    </row>
    <row r="2284" spans="3:7" x14ac:dyDescent="0.4">
      <c r="C2284" s="90">
        <v>40418</v>
      </c>
      <c r="D2284" s="103">
        <v>467000</v>
      </c>
      <c r="E2284" s="104">
        <f t="shared" si="70"/>
        <v>3000</v>
      </c>
      <c r="F2284" s="103">
        <v>4509000</v>
      </c>
      <c r="G2284" s="104">
        <f t="shared" si="71"/>
        <v>83000</v>
      </c>
    </row>
    <row r="2285" spans="3:7" x14ac:dyDescent="0.4">
      <c r="C2285" s="90">
        <v>40425</v>
      </c>
      <c r="D2285" s="103">
        <v>452000</v>
      </c>
      <c r="E2285" s="104">
        <f t="shared" si="70"/>
        <v>-15000</v>
      </c>
      <c r="F2285" s="103">
        <v>4501000</v>
      </c>
      <c r="G2285" s="104">
        <f t="shared" si="71"/>
        <v>-8000</v>
      </c>
    </row>
    <row r="2286" spans="3:7" x14ac:dyDescent="0.4">
      <c r="C2286" s="90">
        <v>40432</v>
      </c>
      <c r="D2286" s="103">
        <v>444000</v>
      </c>
      <c r="E2286" s="104">
        <f t="shared" si="70"/>
        <v>-8000</v>
      </c>
      <c r="F2286" s="103">
        <v>4487000</v>
      </c>
      <c r="G2286" s="104">
        <f t="shared" si="71"/>
        <v>-14000</v>
      </c>
    </row>
    <row r="2287" spans="3:7" x14ac:dyDescent="0.4">
      <c r="C2287" s="90">
        <v>40439</v>
      </c>
      <c r="D2287" s="103">
        <v>459000</v>
      </c>
      <c r="E2287" s="104">
        <f t="shared" si="70"/>
        <v>15000</v>
      </c>
      <c r="F2287" s="103">
        <v>4452000</v>
      </c>
      <c r="G2287" s="104">
        <f t="shared" si="71"/>
        <v>-35000</v>
      </c>
    </row>
    <row r="2288" spans="3:7" x14ac:dyDescent="0.4">
      <c r="C2288" s="90">
        <v>40446</v>
      </c>
      <c r="D2288" s="103">
        <v>459000</v>
      </c>
      <c r="E2288" s="104">
        <f t="shared" si="70"/>
        <v>0</v>
      </c>
      <c r="F2288" s="103">
        <v>4431000</v>
      </c>
      <c r="G2288" s="104">
        <f t="shared" si="71"/>
        <v>-21000</v>
      </c>
    </row>
    <row r="2289" spans="3:7" x14ac:dyDescent="0.4">
      <c r="C2289" s="90">
        <v>40453</v>
      </c>
      <c r="D2289" s="103">
        <v>446000</v>
      </c>
      <c r="E2289" s="104">
        <f t="shared" si="70"/>
        <v>-13000</v>
      </c>
      <c r="F2289" s="103">
        <v>4407000</v>
      </c>
      <c r="G2289" s="104">
        <f t="shared" si="71"/>
        <v>-24000</v>
      </c>
    </row>
    <row r="2290" spans="3:7" x14ac:dyDescent="0.4">
      <c r="C2290" s="90">
        <v>40460</v>
      </c>
      <c r="D2290" s="103">
        <v>459000</v>
      </c>
      <c r="E2290" s="104">
        <f t="shared" si="70"/>
        <v>13000</v>
      </c>
      <c r="F2290" s="103">
        <v>4403000</v>
      </c>
      <c r="G2290" s="104">
        <f t="shared" si="71"/>
        <v>-4000</v>
      </c>
    </row>
    <row r="2291" spans="3:7" x14ac:dyDescent="0.4">
      <c r="C2291" s="90">
        <v>40467</v>
      </c>
      <c r="D2291" s="103">
        <v>444000</v>
      </c>
      <c r="E2291" s="104">
        <f t="shared" si="70"/>
        <v>-15000</v>
      </c>
      <c r="F2291" s="103">
        <v>4348000</v>
      </c>
      <c r="G2291" s="104">
        <f t="shared" si="71"/>
        <v>-55000</v>
      </c>
    </row>
    <row r="2292" spans="3:7" x14ac:dyDescent="0.4">
      <c r="C2292" s="90">
        <v>40474</v>
      </c>
      <c r="D2292" s="103">
        <v>432000</v>
      </c>
      <c r="E2292" s="104">
        <f t="shared" si="70"/>
        <v>-12000</v>
      </c>
      <c r="F2292" s="103">
        <v>4331000</v>
      </c>
      <c r="G2292" s="104">
        <f t="shared" si="71"/>
        <v>-17000</v>
      </c>
    </row>
    <row r="2293" spans="3:7" x14ac:dyDescent="0.4">
      <c r="C2293" s="90">
        <v>40481</v>
      </c>
      <c r="D2293" s="103">
        <v>453000</v>
      </c>
      <c r="E2293" s="104">
        <f t="shared" si="70"/>
        <v>21000</v>
      </c>
      <c r="F2293" s="103">
        <v>4328000</v>
      </c>
      <c r="G2293" s="104">
        <f t="shared" si="71"/>
        <v>-3000</v>
      </c>
    </row>
    <row r="2294" spans="3:7" x14ac:dyDescent="0.4">
      <c r="C2294" s="90">
        <v>40488</v>
      </c>
      <c r="D2294" s="103">
        <v>434000</v>
      </c>
      <c r="E2294" s="104">
        <f t="shared" si="70"/>
        <v>-19000</v>
      </c>
      <c r="F2294" s="103">
        <v>4270000</v>
      </c>
      <c r="G2294" s="104">
        <f t="shared" si="71"/>
        <v>-58000</v>
      </c>
    </row>
    <row r="2295" spans="3:7" x14ac:dyDescent="0.4">
      <c r="C2295" s="90">
        <v>40495</v>
      </c>
      <c r="D2295" s="103">
        <v>432000</v>
      </c>
      <c r="E2295" s="104">
        <f t="shared" si="70"/>
        <v>-2000</v>
      </c>
      <c r="F2295" s="103">
        <v>4176000</v>
      </c>
      <c r="G2295" s="104">
        <f t="shared" si="71"/>
        <v>-94000</v>
      </c>
    </row>
    <row r="2296" spans="3:7" x14ac:dyDescent="0.4">
      <c r="C2296" s="90">
        <v>40502</v>
      </c>
      <c r="D2296" s="103">
        <v>407000</v>
      </c>
      <c r="E2296" s="104">
        <f t="shared" si="70"/>
        <v>-25000</v>
      </c>
      <c r="F2296" s="103">
        <v>4218000</v>
      </c>
      <c r="G2296" s="104">
        <f t="shared" si="71"/>
        <v>42000</v>
      </c>
    </row>
    <row r="2297" spans="3:7" x14ac:dyDescent="0.4">
      <c r="C2297" s="90">
        <v>40509</v>
      </c>
      <c r="D2297" s="103">
        <v>432000</v>
      </c>
      <c r="E2297" s="104">
        <f t="shared" si="70"/>
        <v>25000</v>
      </c>
      <c r="F2297" s="103">
        <v>4118000</v>
      </c>
      <c r="G2297" s="104">
        <f t="shared" si="71"/>
        <v>-100000</v>
      </c>
    </row>
    <row r="2298" spans="3:7" x14ac:dyDescent="0.4">
      <c r="C2298" s="90">
        <v>40516</v>
      </c>
      <c r="D2298" s="103">
        <v>428000</v>
      </c>
      <c r="E2298" s="104">
        <f t="shared" si="70"/>
        <v>-4000</v>
      </c>
      <c r="F2298" s="103">
        <v>4137000</v>
      </c>
      <c r="G2298" s="104">
        <f t="shared" si="71"/>
        <v>19000</v>
      </c>
    </row>
    <row r="2299" spans="3:7" x14ac:dyDescent="0.4">
      <c r="C2299" s="90">
        <v>40523</v>
      </c>
      <c r="D2299" s="103">
        <v>425000</v>
      </c>
      <c r="E2299" s="104">
        <f t="shared" si="70"/>
        <v>-3000</v>
      </c>
      <c r="F2299" s="103">
        <v>4062000</v>
      </c>
      <c r="G2299" s="104">
        <f t="shared" si="71"/>
        <v>-75000</v>
      </c>
    </row>
    <row r="2300" spans="3:7" x14ac:dyDescent="0.4">
      <c r="C2300" s="90">
        <v>40530</v>
      </c>
      <c r="D2300" s="103">
        <v>424000</v>
      </c>
      <c r="E2300" s="104">
        <f t="shared" si="70"/>
        <v>-1000</v>
      </c>
      <c r="F2300" s="103">
        <v>4113000</v>
      </c>
      <c r="G2300" s="104">
        <f t="shared" si="71"/>
        <v>51000</v>
      </c>
    </row>
    <row r="2301" spans="3:7" x14ac:dyDescent="0.4">
      <c r="C2301" s="90">
        <v>40537</v>
      </c>
      <c r="D2301" s="103">
        <v>404000</v>
      </c>
      <c r="E2301" s="104">
        <f t="shared" si="70"/>
        <v>-20000</v>
      </c>
      <c r="F2301" s="103">
        <v>4088000</v>
      </c>
      <c r="G2301" s="104">
        <f t="shared" si="71"/>
        <v>-25000</v>
      </c>
    </row>
    <row r="2302" spans="3:7" x14ac:dyDescent="0.4">
      <c r="C2302" s="90">
        <v>40544</v>
      </c>
      <c r="D2302" s="103">
        <v>413000</v>
      </c>
      <c r="E2302" s="104">
        <f t="shared" si="70"/>
        <v>9000</v>
      </c>
      <c r="F2302" s="103">
        <v>3898000</v>
      </c>
      <c r="G2302" s="104">
        <f t="shared" si="71"/>
        <v>-190000</v>
      </c>
    </row>
    <row r="2303" spans="3:7" x14ac:dyDescent="0.4">
      <c r="C2303" s="90">
        <v>40551</v>
      </c>
      <c r="D2303" s="103">
        <v>434000</v>
      </c>
      <c r="E2303" s="104">
        <f t="shared" si="70"/>
        <v>21000</v>
      </c>
      <c r="F2303" s="103">
        <v>3907000</v>
      </c>
      <c r="G2303" s="104">
        <f t="shared" si="71"/>
        <v>9000</v>
      </c>
    </row>
    <row r="2304" spans="3:7" x14ac:dyDescent="0.4">
      <c r="C2304" s="90">
        <v>40558</v>
      </c>
      <c r="D2304" s="103">
        <v>421000</v>
      </c>
      <c r="E2304" s="104">
        <f t="shared" si="70"/>
        <v>-13000</v>
      </c>
      <c r="F2304" s="103">
        <v>3974000</v>
      </c>
      <c r="G2304" s="104">
        <f t="shared" si="71"/>
        <v>67000</v>
      </c>
    </row>
    <row r="2305" spans="3:7" x14ac:dyDescent="0.4">
      <c r="C2305" s="90">
        <v>40565</v>
      </c>
      <c r="D2305" s="103">
        <v>446000</v>
      </c>
      <c r="E2305" s="104">
        <f t="shared" si="70"/>
        <v>25000</v>
      </c>
      <c r="F2305" s="103">
        <v>3926000</v>
      </c>
      <c r="G2305" s="104">
        <f t="shared" si="71"/>
        <v>-48000</v>
      </c>
    </row>
    <row r="2306" spans="3:7" x14ac:dyDescent="0.4">
      <c r="C2306" s="90">
        <v>40572</v>
      </c>
      <c r="D2306" s="103">
        <v>420000</v>
      </c>
      <c r="E2306" s="104">
        <f t="shared" si="70"/>
        <v>-26000</v>
      </c>
      <c r="F2306" s="103">
        <v>3887000</v>
      </c>
      <c r="G2306" s="104">
        <f t="shared" si="71"/>
        <v>-39000</v>
      </c>
    </row>
    <row r="2307" spans="3:7" x14ac:dyDescent="0.4">
      <c r="C2307" s="90">
        <v>40579</v>
      </c>
      <c r="D2307" s="103">
        <v>402000</v>
      </c>
      <c r="E2307" s="104">
        <f t="shared" si="70"/>
        <v>-18000</v>
      </c>
      <c r="F2307" s="103">
        <v>3928000</v>
      </c>
      <c r="G2307" s="104">
        <f t="shared" si="71"/>
        <v>41000</v>
      </c>
    </row>
    <row r="2308" spans="3:7" x14ac:dyDescent="0.4">
      <c r="C2308" s="90">
        <v>40586</v>
      </c>
      <c r="D2308" s="103">
        <v>425000</v>
      </c>
      <c r="E2308" s="104">
        <f t="shared" si="70"/>
        <v>23000</v>
      </c>
      <c r="F2308" s="103">
        <v>3839000</v>
      </c>
      <c r="G2308" s="104">
        <f t="shared" si="71"/>
        <v>-89000</v>
      </c>
    </row>
    <row r="2309" spans="3:7" x14ac:dyDescent="0.4">
      <c r="C2309" s="90">
        <v>40593</v>
      </c>
      <c r="D2309" s="103">
        <v>394000</v>
      </c>
      <c r="E2309" s="104">
        <f t="shared" si="70"/>
        <v>-31000</v>
      </c>
      <c r="F2309" s="103">
        <v>3821000</v>
      </c>
      <c r="G2309" s="104">
        <f t="shared" si="71"/>
        <v>-18000</v>
      </c>
    </row>
    <row r="2310" spans="3:7" x14ac:dyDescent="0.4">
      <c r="C2310" s="90">
        <v>40600</v>
      </c>
      <c r="D2310" s="103">
        <v>385000</v>
      </c>
      <c r="E2310" s="104">
        <f t="shared" si="70"/>
        <v>-9000</v>
      </c>
      <c r="F2310" s="103">
        <v>3809000</v>
      </c>
      <c r="G2310" s="104">
        <f t="shared" si="71"/>
        <v>-12000</v>
      </c>
    </row>
    <row r="2311" spans="3:7" x14ac:dyDescent="0.4">
      <c r="C2311" s="90">
        <v>40607</v>
      </c>
      <c r="D2311" s="103">
        <v>414000</v>
      </c>
      <c r="E2311" s="104">
        <f t="shared" si="70"/>
        <v>29000</v>
      </c>
      <c r="F2311" s="103">
        <v>3772000</v>
      </c>
      <c r="G2311" s="104">
        <f t="shared" si="71"/>
        <v>-37000</v>
      </c>
    </row>
    <row r="2312" spans="3:7" x14ac:dyDescent="0.4">
      <c r="C2312" s="90">
        <v>40614</v>
      </c>
      <c r="D2312" s="103">
        <v>404000</v>
      </c>
      <c r="E2312" s="104">
        <f t="shared" si="70"/>
        <v>-10000</v>
      </c>
      <c r="F2312" s="103">
        <v>3772000</v>
      </c>
      <c r="G2312" s="104">
        <f t="shared" si="71"/>
        <v>0</v>
      </c>
    </row>
    <row r="2313" spans="3:7" x14ac:dyDescent="0.4">
      <c r="C2313" s="90">
        <v>40621</v>
      </c>
      <c r="D2313" s="103">
        <v>407000</v>
      </c>
      <c r="E2313" s="104">
        <f t="shared" si="70"/>
        <v>3000</v>
      </c>
      <c r="F2313" s="103">
        <v>3752000</v>
      </c>
      <c r="G2313" s="104">
        <f t="shared" si="71"/>
        <v>-20000</v>
      </c>
    </row>
    <row r="2314" spans="3:7" x14ac:dyDescent="0.4">
      <c r="C2314" s="90">
        <v>40628</v>
      </c>
      <c r="D2314" s="103">
        <v>399000</v>
      </c>
      <c r="E2314" s="104">
        <f t="shared" ref="E2314:E2377" si="72">D2314-D2313</f>
        <v>-8000</v>
      </c>
      <c r="F2314" s="103">
        <v>3766000</v>
      </c>
      <c r="G2314" s="104">
        <f t="shared" ref="G2314:G2377" si="73">F2314-F2313</f>
        <v>14000</v>
      </c>
    </row>
    <row r="2315" spans="3:7" x14ac:dyDescent="0.4">
      <c r="C2315" s="90">
        <v>40635</v>
      </c>
      <c r="D2315" s="103">
        <v>395000</v>
      </c>
      <c r="E2315" s="104">
        <f t="shared" si="72"/>
        <v>-4000</v>
      </c>
      <c r="F2315" s="103">
        <v>3756000</v>
      </c>
      <c r="G2315" s="104">
        <f t="shared" si="73"/>
        <v>-10000</v>
      </c>
    </row>
    <row r="2316" spans="3:7" x14ac:dyDescent="0.4">
      <c r="C2316" s="90">
        <v>40642</v>
      </c>
      <c r="D2316" s="103">
        <v>416000</v>
      </c>
      <c r="E2316" s="104">
        <f t="shared" si="72"/>
        <v>21000</v>
      </c>
      <c r="F2316" s="103">
        <v>3751000</v>
      </c>
      <c r="G2316" s="104">
        <f t="shared" si="73"/>
        <v>-5000</v>
      </c>
    </row>
    <row r="2317" spans="3:7" x14ac:dyDescent="0.4">
      <c r="C2317" s="90">
        <v>40649</v>
      </c>
      <c r="D2317" s="103">
        <v>402000</v>
      </c>
      <c r="E2317" s="104">
        <f t="shared" si="72"/>
        <v>-14000</v>
      </c>
      <c r="F2317" s="103">
        <v>3717000</v>
      </c>
      <c r="G2317" s="104">
        <f t="shared" si="73"/>
        <v>-34000</v>
      </c>
    </row>
    <row r="2318" spans="3:7" x14ac:dyDescent="0.4">
      <c r="C2318" s="90">
        <v>40656</v>
      </c>
      <c r="D2318" s="103">
        <v>422000</v>
      </c>
      <c r="E2318" s="104">
        <f t="shared" si="72"/>
        <v>20000</v>
      </c>
      <c r="F2318" s="103">
        <v>3796000</v>
      </c>
      <c r="G2318" s="104">
        <f t="shared" si="73"/>
        <v>79000</v>
      </c>
    </row>
    <row r="2319" spans="3:7" x14ac:dyDescent="0.4">
      <c r="C2319" s="90">
        <v>40663</v>
      </c>
      <c r="D2319" s="103">
        <v>468000</v>
      </c>
      <c r="E2319" s="104">
        <f t="shared" si="72"/>
        <v>46000</v>
      </c>
      <c r="F2319" s="103">
        <v>3834000</v>
      </c>
      <c r="G2319" s="104">
        <f t="shared" si="73"/>
        <v>38000</v>
      </c>
    </row>
    <row r="2320" spans="3:7" x14ac:dyDescent="0.4">
      <c r="C2320" s="90">
        <v>40670</v>
      </c>
      <c r="D2320" s="103">
        <v>435000</v>
      </c>
      <c r="E2320" s="104">
        <f t="shared" si="72"/>
        <v>-33000</v>
      </c>
      <c r="F2320" s="103">
        <v>3787000</v>
      </c>
      <c r="G2320" s="104">
        <f t="shared" si="73"/>
        <v>-47000</v>
      </c>
    </row>
    <row r="2321" spans="3:7" x14ac:dyDescent="0.4">
      <c r="C2321" s="90">
        <v>40677</v>
      </c>
      <c r="D2321" s="103">
        <v>414000</v>
      </c>
      <c r="E2321" s="104">
        <f t="shared" si="72"/>
        <v>-21000</v>
      </c>
      <c r="F2321" s="103">
        <v>3781000</v>
      </c>
      <c r="G2321" s="104">
        <f t="shared" si="73"/>
        <v>-6000</v>
      </c>
    </row>
    <row r="2322" spans="3:7" x14ac:dyDescent="0.4">
      <c r="C2322" s="90">
        <v>40684</v>
      </c>
      <c r="D2322" s="103">
        <v>423000</v>
      </c>
      <c r="E2322" s="104">
        <f t="shared" si="72"/>
        <v>9000</v>
      </c>
      <c r="F2322" s="103">
        <v>3799000</v>
      </c>
      <c r="G2322" s="104">
        <f t="shared" si="73"/>
        <v>18000</v>
      </c>
    </row>
    <row r="2323" spans="3:7" x14ac:dyDescent="0.4">
      <c r="C2323" s="90">
        <v>40691</v>
      </c>
      <c r="D2323" s="103">
        <v>418000</v>
      </c>
      <c r="E2323" s="104">
        <f t="shared" si="72"/>
        <v>-5000</v>
      </c>
      <c r="F2323" s="103">
        <v>3728000</v>
      </c>
      <c r="G2323" s="104">
        <f t="shared" si="73"/>
        <v>-71000</v>
      </c>
    </row>
    <row r="2324" spans="3:7" x14ac:dyDescent="0.4">
      <c r="C2324" s="90">
        <v>40698</v>
      </c>
      <c r="D2324" s="103">
        <v>423000</v>
      </c>
      <c r="E2324" s="104">
        <f t="shared" si="72"/>
        <v>5000</v>
      </c>
      <c r="F2324" s="103">
        <v>3750000</v>
      </c>
      <c r="G2324" s="104">
        <f t="shared" si="73"/>
        <v>22000</v>
      </c>
    </row>
    <row r="2325" spans="3:7" x14ac:dyDescent="0.4">
      <c r="C2325" s="90">
        <v>40705</v>
      </c>
      <c r="D2325" s="103">
        <v>413000</v>
      </c>
      <c r="E2325" s="104">
        <f t="shared" si="72"/>
        <v>-10000</v>
      </c>
      <c r="F2325" s="103">
        <v>3746000</v>
      </c>
      <c r="G2325" s="104">
        <f t="shared" si="73"/>
        <v>-4000</v>
      </c>
    </row>
    <row r="2326" spans="3:7" x14ac:dyDescent="0.4">
      <c r="C2326" s="90">
        <v>40712</v>
      </c>
      <c r="D2326" s="103">
        <v>416000</v>
      </c>
      <c r="E2326" s="104">
        <f t="shared" si="72"/>
        <v>3000</v>
      </c>
      <c r="F2326" s="103">
        <v>3752000</v>
      </c>
      <c r="G2326" s="104">
        <f t="shared" si="73"/>
        <v>6000</v>
      </c>
    </row>
    <row r="2327" spans="3:7" x14ac:dyDescent="0.4">
      <c r="C2327" s="90">
        <v>40719</v>
      </c>
      <c r="D2327" s="103">
        <v>421000</v>
      </c>
      <c r="E2327" s="104">
        <f t="shared" si="72"/>
        <v>5000</v>
      </c>
      <c r="F2327" s="103">
        <v>3719000</v>
      </c>
      <c r="G2327" s="104">
        <f t="shared" si="73"/>
        <v>-33000</v>
      </c>
    </row>
    <row r="2328" spans="3:7" x14ac:dyDescent="0.4">
      <c r="C2328" s="90">
        <v>40726</v>
      </c>
      <c r="D2328" s="103">
        <v>418000</v>
      </c>
      <c r="E2328" s="104">
        <f t="shared" si="72"/>
        <v>-3000</v>
      </c>
      <c r="F2328" s="103">
        <v>3733000</v>
      </c>
      <c r="G2328" s="104">
        <f t="shared" si="73"/>
        <v>14000</v>
      </c>
    </row>
    <row r="2329" spans="3:7" x14ac:dyDescent="0.4">
      <c r="C2329" s="90">
        <v>40733</v>
      </c>
      <c r="D2329" s="103">
        <v>408000</v>
      </c>
      <c r="E2329" s="104">
        <f t="shared" si="72"/>
        <v>-10000</v>
      </c>
      <c r="F2329" s="103">
        <v>3724000</v>
      </c>
      <c r="G2329" s="104">
        <f t="shared" si="73"/>
        <v>-9000</v>
      </c>
    </row>
    <row r="2330" spans="3:7" x14ac:dyDescent="0.4">
      <c r="C2330" s="90">
        <v>40740</v>
      </c>
      <c r="D2330" s="103">
        <v>420000</v>
      </c>
      <c r="E2330" s="104">
        <f t="shared" si="72"/>
        <v>12000</v>
      </c>
      <c r="F2330" s="103">
        <v>3734000</v>
      </c>
      <c r="G2330" s="104">
        <f t="shared" si="73"/>
        <v>10000</v>
      </c>
    </row>
    <row r="2331" spans="3:7" x14ac:dyDescent="0.4">
      <c r="C2331" s="90">
        <v>40747</v>
      </c>
      <c r="D2331" s="103">
        <v>411000</v>
      </c>
      <c r="E2331" s="104">
        <f t="shared" si="72"/>
        <v>-9000</v>
      </c>
      <c r="F2331" s="103">
        <v>3741000</v>
      </c>
      <c r="G2331" s="104">
        <f t="shared" si="73"/>
        <v>7000</v>
      </c>
    </row>
    <row r="2332" spans="3:7" x14ac:dyDescent="0.4">
      <c r="C2332" s="90">
        <v>40754</v>
      </c>
      <c r="D2332" s="103">
        <v>406000</v>
      </c>
      <c r="E2332" s="104">
        <f t="shared" si="72"/>
        <v>-5000</v>
      </c>
      <c r="F2332" s="103">
        <v>3676000</v>
      </c>
      <c r="G2332" s="104">
        <f t="shared" si="73"/>
        <v>-65000</v>
      </c>
    </row>
    <row r="2333" spans="3:7" x14ac:dyDescent="0.4">
      <c r="C2333" s="90">
        <v>40761</v>
      </c>
      <c r="D2333" s="103">
        <v>405000</v>
      </c>
      <c r="E2333" s="104">
        <f t="shared" si="72"/>
        <v>-1000</v>
      </c>
      <c r="F2333" s="103">
        <v>3709000</v>
      </c>
      <c r="G2333" s="104">
        <f t="shared" si="73"/>
        <v>33000</v>
      </c>
    </row>
    <row r="2334" spans="3:7" x14ac:dyDescent="0.4">
      <c r="C2334" s="90">
        <v>40768</v>
      </c>
      <c r="D2334" s="103">
        <v>409000</v>
      </c>
      <c r="E2334" s="104">
        <f t="shared" si="72"/>
        <v>4000</v>
      </c>
      <c r="F2334" s="103">
        <v>3717000</v>
      </c>
      <c r="G2334" s="104">
        <f t="shared" si="73"/>
        <v>8000</v>
      </c>
    </row>
    <row r="2335" spans="3:7" x14ac:dyDescent="0.4">
      <c r="C2335" s="90">
        <v>40775</v>
      </c>
      <c r="D2335" s="103">
        <v>415000</v>
      </c>
      <c r="E2335" s="104">
        <f t="shared" si="72"/>
        <v>6000</v>
      </c>
      <c r="F2335" s="103">
        <v>3715000</v>
      </c>
      <c r="G2335" s="104">
        <f t="shared" si="73"/>
        <v>-2000</v>
      </c>
    </row>
    <row r="2336" spans="3:7" x14ac:dyDescent="0.4">
      <c r="C2336" s="90">
        <v>40782</v>
      </c>
      <c r="D2336" s="103">
        <v>409000</v>
      </c>
      <c r="E2336" s="104">
        <f t="shared" si="72"/>
        <v>-6000</v>
      </c>
      <c r="F2336" s="103">
        <v>3723000</v>
      </c>
      <c r="G2336" s="104">
        <f t="shared" si="73"/>
        <v>8000</v>
      </c>
    </row>
    <row r="2337" spans="3:7" x14ac:dyDescent="0.4">
      <c r="C2337" s="90">
        <v>40789</v>
      </c>
      <c r="D2337" s="103">
        <v>414000</v>
      </c>
      <c r="E2337" s="104">
        <f t="shared" si="72"/>
        <v>5000</v>
      </c>
      <c r="F2337" s="103">
        <v>3759000</v>
      </c>
      <c r="G2337" s="104">
        <f t="shared" si="73"/>
        <v>36000</v>
      </c>
    </row>
    <row r="2338" spans="3:7" x14ac:dyDescent="0.4">
      <c r="C2338" s="90">
        <v>40796</v>
      </c>
      <c r="D2338" s="103">
        <v>429000</v>
      </c>
      <c r="E2338" s="104">
        <f t="shared" si="72"/>
        <v>15000</v>
      </c>
      <c r="F2338" s="103">
        <v>3758000</v>
      </c>
      <c r="G2338" s="104">
        <f t="shared" si="73"/>
        <v>-1000</v>
      </c>
    </row>
    <row r="2339" spans="3:7" x14ac:dyDescent="0.4">
      <c r="C2339" s="90">
        <v>40803</v>
      </c>
      <c r="D2339" s="103">
        <v>422000</v>
      </c>
      <c r="E2339" s="104">
        <f t="shared" si="72"/>
        <v>-7000</v>
      </c>
      <c r="F2339" s="103">
        <v>3747000</v>
      </c>
      <c r="G2339" s="104">
        <f t="shared" si="73"/>
        <v>-11000</v>
      </c>
    </row>
    <row r="2340" spans="3:7" x14ac:dyDescent="0.4">
      <c r="C2340" s="90">
        <v>40810</v>
      </c>
      <c r="D2340" s="103">
        <v>406000</v>
      </c>
      <c r="E2340" s="104">
        <f t="shared" si="72"/>
        <v>-16000</v>
      </c>
      <c r="F2340" s="103">
        <v>3707000</v>
      </c>
      <c r="G2340" s="104">
        <f t="shared" si="73"/>
        <v>-40000</v>
      </c>
    </row>
    <row r="2341" spans="3:7" x14ac:dyDescent="0.4">
      <c r="C2341" s="90">
        <v>40817</v>
      </c>
      <c r="D2341" s="103">
        <v>405000</v>
      </c>
      <c r="E2341" s="104">
        <f t="shared" si="72"/>
        <v>-1000</v>
      </c>
      <c r="F2341" s="103">
        <v>3697000</v>
      </c>
      <c r="G2341" s="104">
        <f t="shared" si="73"/>
        <v>-10000</v>
      </c>
    </row>
    <row r="2342" spans="3:7" x14ac:dyDescent="0.4">
      <c r="C2342" s="90">
        <v>40824</v>
      </c>
      <c r="D2342" s="103">
        <v>410000</v>
      </c>
      <c r="E2342" s="104">
        <f t="shared" si="72"/>
        <v>5000</v>
      </c>
      <c r="F2342" s="103">
        <v>3731000</v>
      </c>
      <c r="G2342" s="104">
        <f t="shared" si="73"/>
        <v>34000</v>
      </c>
    </row>
    <row r="2343" spans="3:7" x14ac:dyDescent="0.4">
      <c r="C2343" s="90">
        <v>40831</v>
      </c>
      <c r="D2343" s="103">
        <v>395000</v>
      </c>
      <c r="E2343" s="104">
        <f t="shared" si="72"/>
        <v>-15000</v>
      </c>
      <c r="F2343" s="103">
        <v>3704000</v>
      </c>
      <c r="G2343" s="104">
        <f t="shared" si="73"/>
        <v>-27000</v>
      </c>
    </row>
    <row r="2344" spans="3:7" x14ac:dyDescent="0.4">
      <c r="C2344" s="90">
        <v>40838</v>
      </c>
      <c r="D2344" s="103">
        <v>403000</v>
      </c>
      <c r="E2344" s="104">
        <f t="shared" si="72"/>
        <v>8000</v>
      </c>
      <c r="F2344" s="103">
        <v>3699000</v>
      </c>
      <c r="G2344" s="104">
        <f t="shared" si="73"/>
        <v>-5000</v>
      </c>
    </row>
    <row r="2345" spans="3:7" x14ac:dyDescent="0.4">
      <c r="C2345" s="90">
        <v>40845</v>
      </c>
      <c r="D2345" s="103">
        <v>399000</v>
      </c>
      <c r="E2345" s="104">
        <f t="shared" si="72"/>
        <v>-4000</v>
      </c>
      <c r="F2345" s="103">
        <v>3677000</v>
      </c>
      <c r="G2345" s="104">
        <f t="shared" si="73"/>
        <v>-22000</v>
      </c>
    </row>
    <row r="2346" spans="3:7" x14ac:dyDescent="0.4">
      <c r="C2346" s="90">
        <v>40852</v>
      </c>
      <c r="D2346" s="103">
        <v>392000</v>
      </c>
      <c r="E2346" s="104">
        <f t="shared" si="72"/>
        <v>-7000</v>
      </c>
      <c r="F2346" s="103">
        <v>3603000</v>
      </c>
      <c r="G2346" s="104">
        <f t="shared" si="73"/>
        <v>-74000</v>
      </c>
    </row>
    <row r="2347" spans="3:7" x14ac:dyDescent="0.4">
      <c r="C2347" s="90">
        <v>40859</v>
      </c>
      <c r="D2347" s="103">
        <v>383000</v>
      </c>
      <c r="E2347" s="104">
        <f t="shared" si="72"/>
        <v>-9000</v>
      </c>
      <c r="F2347" s="103">
        <v>3676000</v>
      </c>
      <c r="G2347" s="104">
        <f t="shared" si="73"/>
        <v>73000</v>
      </c>
    </row>
    <row r="2348" spans="3:7" x14ac:dyDescent="0.4">
      <c r="C2348" s="90">
        <v>40866</v>
      </c>
      <c r="D2348" s="103">
        <v>385000</v>
      </c>
      <c r="E2348" s="104">
        <f t="shared" si="72"/>
        <v>2000</v>
      </c>
      <c r="F2348" s="103">
        <v>3739000</v>
      </c>
      <c r="G2348" s="104">
        <f t="shared" si="73"/>
        <v>63000</v>
      </c>
    </row>
    <row r="2349" spans="3:7" x14ac:dyDescent="0.4">
      <c r="C2349" s="90">
        <v>40873</v>
      </c>
      <c r="D2349" s="103">
        <v>397000</v>
      </c>
      <c r="E2349" s="104">
        <f t="shared" si="72"/>
        <v>12000</v>
      </c>
      <c r="F2349" s="103">
        <v>3592000</v>
      </c>
      <c r="G2349" s="104">
        <f t="shared" si="73"/>
        <v>-147000</v>
      </c>
    </row>
    <row r="2350" spans="3:7" x14ac:dyDescent="0.4">
      <c r="C2350" s="90">
        <v>40880</v>
      </c>
      <c r="D2350" s="103">
        <v>387000</v>
      </c>
      <c r="E2350" s="104">
        <f t="shared" si="72"/>
        <v>-10000</v>
      </c>
      <c r="F2350" s="103">
        <v>3595000</v>
      </c>
      <c r="G2350" s="104">
        <f t="shared" si="73"/>
        <v>3000</v>
      </c>
    </row>
    <row r="2351" spans="3:7" x14ac:dyDescent="0.4">
      <c r="C2351" s="90">
        <v>40887</v>
      </c>
      <c r="D2351" s="103">
        <v>368000</v>
      </c>
      <c r="E2351" s="104">
        <f t="shared" si="72"/>
        <v>-19000</v>
      </c>
      <c r="F2351" s="103">
        <v>3543000</v>
      </c>
      <c r="G2351" s="104">
        <f t="shared" si="73"/>
        <v>-52000</v>
      </c>
    </row>
    <row r="2352" spans="3:7" x14ac:dyDescent="0.4">
      <c r="C2352" s="90">
        <v>40894</v>
      </c>
      <c r="D2352" s="103">
        <v>368000</v>
      </c>
      <c r="E2352" s="104">
        <f t="shared" si="72"/>
        <v>0</v>
      </c>
      <c r="F2352" s="103">
        <v>3588000</v>
      </c>
      <c r="G2352" s="104">
        <f t="shared" si="73"/>
        <v>45000</v>
      </c>
    </row>
    <row r="2353" spans="3:7" x14ac:dyDescent="0.4">
      <c r="C2353" s="90">
        <v>40901</v>
      </c>
      <c r="D2353" s="103">
        <v>386000</v>
      </c>
      <c r="E2353" s="104">
        <f t="shared" si="72"/>
        <v>18000</v>
      </c>
      <c r="F2353" s="103">
        <v>3575000</v>
      </c>
      <c r="G2353" s="104">
        <f t="shared" si="73"/>
        <v>-13000</v>
      </c>
    </row>
    <row r="2354" spans="3:7" x14ac:dyDescent="0.4">
      <c r="C2354" s="90">
        <v>40908</v>
      </c>
      <c r="D2354" s="103">
        <v>376000</v>
      </c>
      <c r="E2354" s="104">
        <f t="shared" si="72"/>
        <v>-10000</v>
      </c>
      <c r="F2354" s="103">
        <v>3566000</v>
      </c>
      <c r="G2354" s="104">
        <f t="shared" si="73"/>
        <v>-9000</v>
      </c>
    </row>
    <row r="2355" spans="3:7" x14ac:dyDescent="0.4">
      <c r="C2355" s="90">
        <v>40915</v>
      </c>
      <c r="D2355" s="103">
        <v>391000</v>
      </c>
      <c r="E2355" s="104">
        <f t="shared" si="72"/>
        <v>15000</v>
      </c>
      <c r="F2355" s="103">
        <v>3421000</v>
      </c>
      <c r="G2355" s="104">
        <f t="shared" si="73"/>
        <v>-145000</v>
      </c>
    </row>
    <row r="2356" spans="3:7" x14ac:dyDescent="0.4">
      <c r="C2356" s="90">
        <v>40922</v>
      </c>
      <c r="D2356" s="103">
        <v>367000</v>
      </c>
      <c r="E2356" s="104">
        <f t="shared" si="72"/>
        <v>-24000</v>
      </c>
      <c r="F2356" s="103">
        <v>3511000</v>
      </c>
      <c r="G2356" s="104">
        <f t="shared" si="73"/>
        <v>90000</v>
      </c>
    </row>
    <row r="2357" spans="3:7" x14ac:dyDescent="0.4">
      <c r="C2357" s="90">
        <v>40929</v>
      </c>
      <c r="D2357" s="103">
        <v>381000</v>
      </c>
      <c r="E2357" s="104">
        <f t="shared" si="72"/>
        <v>14000</v>
      </c>
      <c r="F2357" s="103">
        <v>3419000</v>
      </c>
      <c r="G2357" s="104">
        <f t="shared" si="73"/>
        <v>-92000</v>
      </c>
    </row>
    <row r="2358" spans="3:7" x14ac:dyDescent="0.4">
      <c r="C2358" s="90">
        <v>40936</v>
      </c>
      <c r="D2358" s="103">
        <v>372000</v>
      </c>
      <c r="E2358" s="104">
        <f t="shared" si="72"/>
        <v>-9000</v>
      </c>
      <c r="F2358" s="103">
        <v>3454000</v>
      </c>
      <c r="G2358" s="104">
        <f t="shared" si="73"/>
        <v>35000</v>
      </c>
    </row>
    <row r="2359" spans="3:7" x14ac:dyDescent="0.4">
      <c r="C2359" s="90">
        <v>40943</v>
      </c>
      <c r="D2359" s="103">
        <v>368000</v>
      </c>
      <c r="E2359" s="104">
        <f t="shared" si="72"/>
        <v>-4000</v>
      </c>
      <c r="F2359" s="103">
        <v>3391000</v>
      </c>
      <c r="G2359" s="104">
        <f t="shared" si="73"/>
        <v>-63000</v>
      </c>
    </row>
    <row r="2360" spans="3:7" x14ac:dyDescent="0.4">
      <c r="C2360" s="90">
        <v>40950</v>
      </c>
      <c r="D2360" s="103">
        <v>361000</v>
      </c>
      <c r="E2360" s="104">
        <f t="shared" si="72"/>
        <v>-7000</v>
      </c>
      <c r="F2360" s="103">
        <v>3362000</v>
      </c>
      <c r="G2360" s="104">
        <f t="shared" si="73"/>
        <v>-29000</v>
      </c>
    </row>
    <row r="2361" spans="3:7" x14ac:dyDescent="0.4">
      <c r="C2361" s="90">
        <v>40957</v>
      </c>
      <c r="D2361" s="103">
        <v>359000</v>
      </c>
      <c r="E2361" s="104">
        <f t="shared" si="72"/>
        <v>-2000</v>
      </c>
      <c r="F2361" s="103">
        <v>3382000</v>
      </c>
      <c r="G2361" s="104">
        <f t="shared" si="73"/>
        <v>20000</v>
      </c>
    </row>
    <row r="2362" spans="3:7" x14ac:dyDescent="0.4">
      <c r="C2362" s="90">
        <v>40964</v>
      </c>
      <c r="D2362" s="103">
        <v>365000</v>
      </c>
      <c r="E2362" s="104">
        <f t="shared" si="72"/>
        <v>6000</v>
      </c>
      <c r="F2362" s="103">
        <v>3392000</v>
      </c>
      <c r="G2362" s="104">
        <f t="shared" si="73"/>
        <v>10000</v>
      </c>
    </row>
    <row r="2363" spans="3:7" x14ac:dyDescent="0.4">
      <c r="C2363" s="90">
        <v>40971</v>
      </c>
      <c r="D2363" s="103">
        <v>375000</v>
      </c>
      <c r="E2363" s="104">
        <f t="shared" si="72"/>
        <v>10000</v>
      </c>
      <c r="F2363" s="103">
        <v>3367000</v>
      </c>
      <c r="G2363" s="104">
        <f t="shared" si="73"/>
        <v>-25000</v>
      </c>
    </row>
    <row r="2364" spans="3:7" x14ac:dyDescent="0.4">
      <c r="C2364" s="90">
        <v>40978</v>
      </c>
      <c r="D2364" s="103">
        <v>369000</v>
      </c>
      <c r="E2364" s="104">
        <f t="shared" si="72"/>
        <v>-6000</v>
      </c>
      <c r="F2364" s="103">
        <v>3353000</v>
      </c>
      <c r="G2364" s="104">
        <f t="shared" si="73"/>
        <v>-14000</v>
      </c>
    </row>
    <row r="2365" spans="3:7" x14ac:dyDescent="0.4">
      <c r="C2365" s="90">
        <v>40985</v>
      </c>
      <c r="D2365" s="103">
        <v>368000</v>
      </c>
      <c r="E2365" s="104">
        <f t="shared" si="72"/>
        <v>-1000</v>
      </c>
      <c r="F2365" s="103">
        <v>3342000</v>
      </c>
      <c r="G2365" s="104">
        <f t="shared" si="73"/>
        <v>-11000</v>
      </c>
    </row>
    <row r="2366" spans="3:7" x14ac:dyDescent="0.4">
      <c r="C2366" s="90">
        <v>40992</v>
      </c>
      <c r="D2366" s="103">
        <v>363000</v>
      </c>
      <c r="E2366" s="104">
        <f t="shared" si="72"/>
        <v>-5000</v>
      </c>
      <c r="F2366" s="103">
        <v>3336000</v>
      </c>
      <c r="G2366" s="104">
        <f t="shared" si="73"/>
        <v>-6000</v>
      </c>
    </row>
    <row r="2367" spans="3:7" x14ac:dyDescent="0.4">
      <c r="C2367" s="90">
        <v>40999</v>
      </c>
      <c r="D2367" s="103">
        <v>358000</v>
      </c>
      <c r="E2367" s="104">
        <f t="shared" si="72"/>
        <v>-5000</v>
      </c>
      <c r="F2367" s="103">
        <v>3286000</v>
      </c>
      <c r="G2367" s="104">
        <f t="shared" si="73"/>
        <v>-50000</v>
      </c>
    </row>
    <row r="2368" spans="3:7" x14ac:dyDescent="0.4">
      <c r="C2368" s="90">
        <v>41006</v>
      </c>
      <c r="D2368" s="103">
        <v>387000</v>
      </c>
      <c r="E2368" s="104">
        <f t="shared" si="72"/>
        <v>29000</v>
      </c>
      <c r="F2368" s="103">
        <v>3325000</v>
      </c>
      <c r="G2368" s="104">
        <f t="shared" si="73"/>
        <v>39000</v>
      </c>
    </row>
    <row r="2369" spans="3:7" x14ac:dyDescent="0.4">
      <c r="C2369" s="90">
        <v>41013</v>
      </c>
      <c r="D2369" s="103">
        <v>381000</v>
      </c>
      <c r="E2369" s="104">
        <f t="shared" si="72"/>
        <v>-6000</v>
      </c>
      <c r="F2369" s="103">
        <v>3355000</v>
      </c>
      <c r="G2369" s="104">
        <f t="shared" si="73"/>
        <v>30000</v>
      </c>
    </row>
    <row r="2370" spans="3:7" x14ac:dyDescent="0.4">
      <c r="C2370" s="90">
        <v>41020</v>
      </c>
      <c r="D2370" s="103">
        <v>387000</v>
      </c>
      <c r="E2370" s="104">
        <f t="shared" si="72"/>
        <v>6000</v>
      </c>
      <c r="F2370" s="103">
        <v>3316000</v>
      </c>
      <c r="G2370" s="104">
        <f t="shared" si="73"/>
        <v>-39000</v>
      </c>
    </row>
    <row r="2371" spans="3:7" x14ac:dyDescent="0.4">
      <c r="C2371" s="90">
        <v>41027</v>
      </c>
      <c r="D2371" s="103">
        <v>372000</v>
      </c>
      <c r="E2371" s="104">
        <f t="shared" si="72"/>
        <v>-15000</v>
      </c>
      <c r="F2371" s="103">
        <v>3296000</v>
      </c>
      <c r="G2371" s="104">
        <f t="shared" si="73"/>
        <v>-20000</v>
      </c>
    </row>
    <row r="2372" spans="3:7" x14ac:dyDescent="0.4">
      <c r="C2372" s="90">
        <v>41034</v>
      </c>
      <c r="D2372" s="103">
        <v>373000</v>
      </c>
      <c r="E2372" s="104">
        <f t="shared" si="72"/>
        <v>1000</v>
      </c>
      <c r="F2372" s="103">
        <v>3326000</v>
      </c>
      <c r="G2372" s="104">
        <f t="shared" si="73"/>
        <v>30000</v>
      </c>
    </row>
    <row r="2373" spans="3:7" x14ac:dyDescent="0.4">
      <c r="C2373" s="90">
        <v>41041</v>
      </c>
      <c r="D2373" s="103">
        <v>369000</v>
      </c>
      <c r="E2373" s="104">
        <f t="shared" si="72"/>
        <v>-4000</v>
      </c>
      <c r="F2373" s="103">
        <v>3334000</v>
      </c>
      <c r="G2373" s="104">
        <f t="shared" si="73"/>
        <v>8000</v>
      </c>
    </row>
    <row r="2374" spans="3:7" x14ac:dyDescent="0.4">
      <c r="C2374" s="90">
        <v>41048</v>
      </c>
      <c r="D2374" s="103">
        <v>371000</v>
      </c>
      <c r="E2374" s="104">
        <f t="shared" si="72"/>
        <v>2000</v>
      </c>
      <c r="F2374" s="103">
        <v>3301000</v>
      </c>
      <c r="G2374" s="104">
        <f t="shared" si="73"/>
        <v>-33000</v>
      </c>
    </row>
    <row r="2375" spans="3:7" x14ac:dyDescent="0.4">
      <c r="C2375" s="90">
        <v>41055</v>
      </c>
      <c r="D2375" s="103">
        <v>381000</v>
      </c>
      <c r="E2375" s="104">
        <f t="shared" si="72"/>
        <v>10000</v>
      </c>
      <c r="F2375" s="103">
        <v>3351000</v>
      </c>
      <c r="G2375" s="104">
        <f t="shared" si="73"/>
        <v>50000</v>
      </c>
    </row>
    <row r="2376" spans="3:7" x14ac:dyDescent="0.4">
      <c r="C2376" s="90">
        <v>41062</v>
      </c>
      <c r="D2376" s="103">
        <v>377000</v>
      </c>
      <c r="E2376" s="104">
        <f t="shared" si="72"/>
        <v>-4000</v>
      </c>
      <c r="F2376" s="103">
        <v>3327000</v>
      </c>
      <c r="G2376" s="104">
        <f t="shared" si="73"/>
        <v>-24000</v>
      </c>
    </row>
    <row r="2377" spans="3:7" x14ac:dyDescent="0.4">
      <c r="C2377" s="90">
        <v>41069</v>
      </c>
      <c r="D2377" s="103">
        <v>383000</v>
      </c>
      <c r="E2377" s="104">
        <f t="shared" si="72"/>
        <v>6000</v>
      </c>
      <c r="F2377" s="103">
        <v>3343000</v>
      </c>
      <c r="G2377" s="104">
        <f t="shared" si="73"/>
        <v>16000</v>
      </c>
    </row>
    <row r="2378" spans="3:7" x14ac:dyDescent="0.4">
      <c r="C2378" s="90">
        <v>41076</v>
      </c>
      <c r="D2378" s="103">
        <v>384000</v>
      </c>
      <c r="E2378" s="104">
        <f t="shared" ref="E2378:E2441" si="74">D2378-D2377</f>
        <v>1000</v>
      </c>
      <c r="F2378" s="103">
        <v>3323000</v>
      </c>
      <c r="G2378" s="104">
        <f t="shared" ref="G2378:G2441" si="75">F2378-F2377</f>
        <v>-20000</v>
      </c>
    </row>
    <row r="2379" spans="3:7" x14ac:dyDescent="0.4">
      <c r="C2379" s="90">
        <v>41083</v>
      </c>
      <c r="D2379" s="103">
        <v>380000</v>
      </c>
      <c r="E2379" s="104">
        <f t="shared" si="74"/>
        <v>-4000</v>
      </c>
      <c r="F2379" s="103">
        <v>3325000</v>
      </c>
      <c r="G2379" s="104">
        <f t="shared" si="75"/>
        <v>2000</v>
      </c>
    </row>
    <row r="2380" spans="3:7" x14ac:dyDescent="0.4">
      <c r="C2380" s="90">
        <v>41090</v>
      </c>
      <c r="D2380" s="103">
        <v>372000</v>
      </c>
      <c r="E2380" s="104">
        <f t="shared" si="74"/>
        <v>-8000</v>
      </c>
      <c r="F2380" s="103">
        <v>3304000</v>
      </c>
      <c r="G2380" s="104">
        <f t="shared" si="75"/>
        <v>-21000</v>
      </c>
    </row>
    <row r="2381" spans="3:7" x14ac:dyDescent="0.4">
      <c r="C2381" s="90">
        <v>41097</v>
      </c>
      <c r="D2381" s="103">
        <v>360000</v>
      </c>
      <c r="E2381" s="104">
        <f t="shared" si="74"/>
        <v>-12000</v>
      </c>
      <c r="F2381" s="103">
        <v>3314000</v>
      </c>
      <c r="G2381" s="104">
        <f t="shared" si="75"/>
        <v>10000</v>
      </c>
    </row>
    <row r="2382" spans="3:7" x14ac:dyDescent="0.4">
      <c r="C2382" s="90">
        <v>41104</v>
      </c>
      <c r="D2382" s="103">
        <v>390000</v>
      </c>
      <c r="E2382" s="104">
        <f t="shared" si="74"/>
        <v>30000</v>
      </c>
      <c r="F2382" s="103">
        <v>3307000</v>
      </c>
      <c r="G2382" s="104">
        <f t="shared" si="75"/>
        <v>-7000</v>
      </c>
    </row>
    <row r="2383" spans="3:7" x14ac:dyDescent="0.4">
      <c r="C2383" s="90">
        <v>41111</v>
      </c>
      <c r="D2383" s="103">
        <v>368000</v>
      </c>
      <c r="E2383" s="104">
        <f t="shared" si="74"/>
        <v>-22000</v>
      </c>
      <c r="F2383" s="103">
        <v>3290000</v>
      </c>
      <c r="G2383" s="104">
        <f t="shared" si="75"/>
        <v>-17000</v>
      </c>
    </row>
    <row r="2384" spans="3:7" x14ac:dyDescent="0.4">
      <c r="C2384" s="90">
        <v>41118</v>
      </c>
      <c r="D2384" s="103">
        <v>372000</v>
      </c>
      <c r="E2384" s="104">
        <f t="shared" si="74"/>
        <v>4000</v>
      </c>
      <c r="F2384" s="103">
        <v>3312000</v>
      </c>
      <c r="G2384" s="104">
        <f t="shared" si="75"/>
        <v>22000</v>
      </c>
    </row>
    <row r="2385" spans="3:7" x14ac:dyDescent="0.4">
      <c r="C2385" s="90">
        <v>41125</v>
      </c>
      <c r="D2385" s="103">
        <v>371000</v>
      </c>
      <c r="E2385" s="104">
        <f t="shared" si="74"/>
        <v>-1000</v>
      </c>
      <c r="F2385" s="103">
        <v>3302000</v>
      </c>
      <c r="G2385" s="104">
        <f t="shared" si="75"/>
        <v>-10000</v>
      </c>
    </row>
    <row r="2386" spans="3:7" x14ac:dyDescent="0.4">
      <c r="C2386" s="90">
        <v>41132</v>
      </c>
      <c r="D2386" s="103">
        <v>369000</v>
      </c>
      <c r="E2386" s="104">
        <f t="shared" si="74"/>
        <v>-2000</v>
      </c>
      <c r="F2386" s="103">
        <v>3296000</v>
      </c>
      <c r="G2386" s="104">
        <f t="shared" si="75"/>
        <v>-6000</v>
      </c>
    </row>
    <row r="2387" spans="3:7" x14ac:dyDescent="0.4">
      <c r="C2387" s="90">
        <v>41139</v>
      </c>
      <c r="D2387" s="103">
        <v>376000</v>
      </c>
      <c r="E2387" s="104">
        <f t="shared" si="74"/>
        <v>7000</v>
      </c>
      <c r="F2387" s="103">
        <v>3306000</v>
      </c>
      <c r="G2387" s="104">
        <f t="shared" si="75"/>
        <v>10000</v>
      </c>
    </row>
    <row r="2388" spans="3:7" x14ac:dyDescent="0.4">
      <c r="C2388" s="90">
        <v>41146</v>
      </c>
      <c r="D2388" s="103">
        <v>377000</v>
      </c>
      <c r="E2388" s="104">
        <f t="shared" si="74"/>
        <v>1000</v>
      </c>
      <c r="F2388" s="103">
        <v>3321000</v>
      </c>
      <c r="G2388" s="104">
        <f t="shared" si="75"/>
        <v>15000</v>
      </c>
    </row>
    <row r="2389" spans="3:7" x14ac:dyDescent="0.4">
      <c r="C2389" s="90">
        <v>41153</v>
      </c>
      <c r="D2389" s="103">
        <v>371000</v>
      </c>
      <c r="E2389" s="104">
        <f t="shared" si="74"/>
        <v>-6000</v>
      </c>
      <c r="F2389" s="103">
        <v>3327000</v>
      </c>
      <c r="G2389" s="104">
        <f t="shared" si="75"/>
        <v>6000</v>
      </c>
    </row>
    <row r="2390" spans="3:7" x14ac:dyDescent="0.4">
      <c r="C2390" s="90">
        <v>41160</v>
      </c>
      <c r="D2390" s="103">
        <v>393000</v>
      </c>
      <c r="E2390" s="104">
        <f t="shared" si="74"/>
        <v>22000</v>
      </c>
      <c r="F2390" s="103">
        <v>3312000</v>
      </c>
      <c r="G2390" s="104">
        <f t="shared" si="75"/>
        <v>-15000</v>
      </c>
    </row>
    <row r="2391" spans="3:7" x14ac:dyDescent="0.4">
      <c r="C2391" s="90">
        <v>41167</v>
      </c>
      <c r="D2391" s="103">
        <v>392000</v>
      </c>
      <c r="E2391" s="104">
        <f t="shared" si="74"/>
        <v>-1000</v>
      </c>
      <c r="F2391" s="103">
        <v>3316000</v>
      </c>
      <c r="G2391" s="104">
        <f t="shared" si="75"/>
        <v>4000</v>
      </c>
    </row>
    <row r="2392" spans="3:7" x14ac:dyDescent="0.4">
      <c r="C2392" s="90">
        <v>41174</v>
      </c>
      <c r="D2392" s="103">
        <v>377000</v>
      </c>
      <c r="E2392" s="104">
        <f t="shared" si="74"/>
        <v>-15000</v>
      </c>
      <c r="F2392" s="103">
        <v>3308000</v>
      </c>
      <c r="G2392" s="104">
        <f t="shared" si="75"/>
        <v>-8000</v>
      </c>
    </row>
    <row r="2393" spans="3:7" x14ac:dyDescent="0.4">
      <c r="C2393" s="90">
        <v>41181</v>
      </c>
      <c r="D2393" s="103">
        <v>376000</v>
      </c>
      <c r="E2393" s="104">
        <f t="shared" si="74"/>
        <v>-1000</v>
      </c>
      <c r="F2393" s="103">
        <v>3309000</v>
      </c>
      <c r="G2393" s="104">
        <f t="shared" si="75"/>
        <v>1000</v>
      </c>
    </row>
    <row r="2394" spans="3:7" x14ac:dyDescent="0.4">
      <c r="C2394" s="90">
        <v>41188</v>
      </c>
      <c r="D2394" s="103">
        <v>350000</v>
      </c>
      <c r="E2394" s="104">
        <f t="shared" si="74"/>
        <v>-26000</v>
      </c>
      <c r="F2394" s="103">
        <v>3295000</v>
      </c>
      <c r="G2394" s="104">
        <f t="shared" si="75"/>
        <v>-14000</v>
      </c>
    </row>
    <row r="2395" spans="3:7" x14ac:dyDescent="0.4">
      <c r="C2395" s="90">
        <v>41195</v>
      </c>
      <c r="D2395" s="103">
        <v>386000</v>
      </c>
      <c r="E2395" s="104">
        <f t="shared" si="74"/>
        <v>36000</v>
      </c>
      <c r="F2395" s="103">
        <v>3302000</v>
      </c>
      <c r="G2395" s="104">
        <f t="shared" si="75"/>
        <v>7000</v>
      </c>
    </row>
    <row r="2396" spans="3:7" x14ac:dyDescent="0.4">
      <c r="C2396" s="90">
        <v>41202</v>
      </c>
      <c r="D2396" s="103">
        <v>374000</v>
      </c>
      <c r="E2396" s="104">
        <f t="shared" si="74"/>
        <v>-12000</v>
      </c>
      <c r="F2396" s="103">
        <v>3285000</v>
      </c>
      <c r="G2396" s="104">
        <f t="shared" si="75"/>
        <v>-17000</v>
      </c>
    </row>
    <row r="2397" spans="3:7" x14ac:dyDescent="0.4">
      <c r="C2397" s="90">
        <v>41209</v>
      </c>
      <c r="D2397" s="103">
        <v>364000</v>
      </c>
      <c r="E2397" s="104">
        <f t="shared" si="74"/>
        <v>-10000</v>
      </c>
      <c r="F2397" s="103">
        <v>3223000</v>
      </c>
      <c r="G2397" s="104">
        <f t="shared" si="75"/>
        <v>-62000</v>
      </c>
    </row>
    <row r="2398" spans="3:7" x14ac:dyDescent="0.4">
      <c r="C2398" s="90">
        <v>41216</v>
      </c>
      <c r="D2398" s="103">
        <v>365000</v>
      </c>
      <c r="E2398" s="104">
        <f t="shared" si="74"/>
        <v>1000</v>
      </c>
      <c r="F2398" s="103">
        <v>3368000</v>
      </c>
      <c r="G2398" s="104">
        <f t="shared" si="75"/>
        <v>145000</v>
      </c>
    </row>
    <row r="2399" spans="3:7" x14ac:dyDescent="0.4">
      <c r="C2399" s="90">
        <v>41223</v>
      </c>
      <c r="D2399" s="103">
        <v>446000</v>
      </c>
      <c r="E2399" s="104">
        <f t="shared" si="74"/>
        <v>81000</v>
      </c>
      <c r="F2399" s="103">
        <v>3364000</v>
      </c>
      <c r="G2399" s="104">
        <f t="shared" si="75"/>
        <v>-4000</v>
      </c>
    </row>
    <row r="2400" spans="3:7" x14ac:dyDescent="0.4">
      <c r="C2400" s="90">
        <v>41230</v>
      </c>
      <c r="D2400" s="103">
        <v>406000</v>
      </c>
      <c r="E2400" s="104">
        <f t="shared" si="74"/>
        <v>-40000</v>
      </c>
      <c r="F2400" s="103">
        <v>3325000</v>
      </c>
      <c r="G2400" s="104">
        <f t="shared" si="75"/>
        <v>-39000</v>
      </c>
    </row>
    <row r="2401" spans="3:7" x14ac:dyDescent="0.4">
      <c r="C2401" s="90">
        <v>41237</v>
      </c>
      <c r="D2401" s="103">
        <v>388000</v>
      </c>
      <c r="E2401" s="104">
        <f t="shared" si="74"/>
        <v>-18000</v>
      </c>
      <c r="F2401" s="103">
        <v>3248000</v>
      </c>
      <c r="G2401" s="104">
        <f t="shared" si="75"/>
        <v>-77000</v>
      </c>
    </row>
    <row r="2402" spans="3:7" x14ac:dyDescent="0.4">
      <c r="C2402" s="90">
        <v>41244</v>
      </c>
      <c r="D2402" s="103">
        <v>375000</v>
      </c>
      <c r="E2402" s="104">
        <f t="shared" si="74"/>
        <v>-13000</v>
      </c>
      <c r="F2402" s="103">
        <v>3195000</v>
      </c>
      <c r="G2402" s="104">
        <f t="shared" si="75"/>
        <v>-53000</v>
      </c>
    </row>
    <row r="2403" spans="3:7" x14ac:dyDescent="0.4">
      <c r="C2403" s="90">
        <v>41251</v>
      </c>
      <c r="D2403" s="103">
        <v>340000</v>
      </c>
      <c r="E2403" s="104">
        <f t="shared" si="74"/>
        <v>-35000</v>
      </c>
      <c r="F2403" s="103">
        <v>3229000</v>
      </c>
      <c r="G2403" s="104">
        <f t="shared" si="75"/>
        <v>34000</v>
      </c>
    </row>
    <row r="2404" spans="3:7" x14ac:dyDescent="0.4">
      <c r="C2404" s="90">
        <v>41258</v>
      </c>
      <c r="D2404" s="103">
        <v>356000</v>
      </c>
      <c r="E2404" s="104">
        <f t="shared" si="74"/>
        <v>16000</v>
      </c>
      <c r="F2404" s="103">
        <v>3179000</v>
      </c>
      <c r="G2404" s="104">
        <f t="shared" si="75"/>
        <v>-50000</v>
      </c>
    </row>
    <row r="2405" spans="3:7" x14ac:dyDescent="0.4">
      <c r="C2405" s="90">
        <v>41265</v>
      </c>
      <c r="D2405" s="103">
        <v>362000</v>
      </c>
      <c r="E2405" s="104">
        <f t="shared" si="74"/>
        <v>6000</v>
      </c>
      <c r="F2405" s="103">
        <v>3221000</v>
      </c>
      <c r="G2405" s="104">
        <f t="shared" si="75"/>
        <v>42000</v>
      </c>
    </row>
    <row r="2406" spans="3:7" x14ac:dyDescent="0.4">
      <c r="C2406" s="90">
        <v>41272</v>
      </c>
      <c r="D2406" s="103">
        <v>362000</v>
      </c>
      <c r="E2406" s="104">
        <f t="shared" si="74"/>
        <v>0</v>
      </c>
      <c r="F2406" s="103">
        <v>3127000</v>
      </c>
      <c r="G2406" s="104">
        <f t="shared" si="75"/>
        <v>-94000</v>
      </c>
    </row>
    <row r="2407" spans="3:7" x14ac:dyDescent="0.4">
      <c r="C2407" s="90">
        <v>41279</v>
      </c>
      <c r="D2407" s="103">
        <v>363000</v>
      </c>
      <c r="E2407" s="104">
        <f t="shared" si="74"/>
        <v>1000</v>
      </c>
      <c r="F2407" s="103">
        <v>3147000</v>
      </c>
      <c r="G2407" s="104">
        <f t="shared" si="75"/>
        <v>20000</v>
      </c>
    </row>
    <row r="2408" spans="3:7" x14ac:dyDescent="0.4">
      <c r="C2408" s="90">
        <v>41286</v>
      </c>
      <c r="D2408" s="103">
        <v>344000</v>
      </c>
      <c r="E2408" s="104">
        <f t="shared" si="74"/>
        <v>-19000</v>
      </c>
      <c r="F2408" s="103">
        <v>3108000</v>
      </c>
      <c r="G2408" s="104">
        <f t="shared" si="75"/>
        <v>-39000</v>
      </c>
    </row>
    <row r="2409" spans="3:7" x14ac:dyDescent="0.4">
      <c r="C2409" s="90">
        <v>41293</v>
      </c>
      <c r="D2409" s="103">
        <v>339000</v>
      </c>
      <c r="E2409" s="104">
        <f t="shared" si="74"/>
        <v>-5000</v>
      </c>
      <c r="F2409" s="103">
        <v>3138000</v>
      </c>
      <c r="G2409" s="104">
        <f t="shared" si="75"/>
        <v>30000</v>
      </c>
    </row>
    <row r="2410" spans="3:7" x14ac:dyDescent="0.4">
      <c r="C2410" s="90">
        <v>41300</v>
      </c>
      <c r="D2410" s="103">
        <v>366000</v>
      </c>
      <c r="E2410" s="104">
        <f t="shared" si="74"/>
        <v>27000</v>
      </c>
      <c r="F2410" s="103">
        <v>3138000</v>
      </c>
      <c r="G2410" s="104">
        <f t="shared" si="75"/>
        <v>0</v>
      </c>
    </row>
    <row r="2411" spans="3:7" x14ac:dyDescent="0.4">
      <c r="C2411" s="90">
        <v>41307</v>
      </c>
      <c r="D2411" s="103">
        <v>361000</v>
      </c>
      <c r="E2411" s="104">
        <f t="shared" si="74"/>
        <v>-5000</v>
      </c>
      <c r="F2411" s="103">
        <v>3075000</v>
      </c>
      <c r="G2411" s="104">
        <f t="shared" si="75"/>
        <v>-63000</v>
      </c>
    </row>
    <row r="2412" spans="3:7" x14ac:dyDescent="0.4">
      <c r="C2412" s="90">
        <v>41314</v>
      </c>
      <c r="D2412" s="103">
        <v>347000</v>
      </c>
      <c r="E2412" s="104">
        <f t="shared" si="74"/>
        <v>-14000</v>
      </c>
      <c r="F2412" s="103">
        <v>3081000</v>
      </c>
      <c r="G2412" s="104">
        <f t="shared" si="75"/>
        <v>6000</v>
      </c>
    </row>
    <row r="2413" spans="3:7" x14ac:dyDescent="0.4">
      <c r="C2413" s="90">
        <v>41321</v>
      </c>
      <c r="D2413" s="103">
        <v>362000</v>
      </c>
      <c r="E2413" s="104">
        <f t="shared" si="74"/>
        <v>15000</v>
      </c>
      <c r="F2413" s="103">
        <v>3036000</v>
      </c>
      <c r="G2413" s="104">
        <f t="shared" si="75"/>
        <v>-45000</v>
      </c>
    </row>
    <row r="2414" spans="3:7" x14ac:dyDescent="0.4">
      <c r="C2414" s="90">
        <v>41328</v>
      </c>
      <c r="D2414" s="103">
        <v>342000</v>
      </c>
      <c r="E2414" s="104">
        <f t="shared" si="74"/>
        <v>-20000</v>
      </c>
      <c r="F2414" s="103">
        <v>3043000</v>
      </c>
      <c r="G2414" s="104">
        <f t="shared" si="75"/>
        <v>7000</v>
      </c>
    </row>
    <row r="2415" spans="3:7" x14ac:dyDescent="0.4">
      <c r="C2415" s="90">
        <v>41335</v>
      </c>
      <c r="D2415" s="103">
        <v>340000</v>
      </c>
      <c r="E2415" s="104">
        <f t="shared" si="74"/>
        <v>-2000</v>
      </c>
      <c r="F2415" s="103">
        <v>3011000</v>
      </c>
      <c r="G2415" s="104">
        <f t="shared" si="75"/>
        <v>-32000</v>
      </c>
    </row>
    <row r="2416" spans="3:7" x14ac:dyDescent="0.4">
      <c r="C2416" s="90">
        <v>41342</v>
      </c>
      <c r="D2416" s="103">
        <v>343000</v>
      </c>
      <c r="E2416" s="104">
        <f t="shared" si="74"/>
        <v>3000</v>
      </c>
      <c r="F2416" s="103">
        <v>3024000</v>
      </c>
      <c r="G2416" s="104">
        <f t="shared" si="75"/>
        <v>13000</v>
      </c>
    </row>
    <row r="2417" spans="3:7" x14ac:dyDescent="0.4">
      <c r="C2417" s="90">
        <v>41349</v>
      </c>
      <c r="D2417" s="103">
        <v>343000</v>
      </c>
      <c r="E2417" s="104">
        <f t="shared" si="74"/>
        <v>0</v>
      </c>
      <c r="F2417" s="103">
        <v>3028000</v>
      </c>
      <c r="G2417" s="104">
        <f t="shared" si="75"/>
        <v>4000</v>
      </c>
    </row>
    <row r="2418" spans="3:7" x14ac:dyDescent="0.4">
      <c r="C2418" s="90">
        <v>41356</v>
      </c>
      <c r="D2418" s="103">
        <v>358000</v>
      </c>
      <c r="E2418" s="104">
        <f t="shared" si="74"/>
        <v>15000</v>
      </c>
      <c r="F2418" s="103">
        <v>3046000</v>
      </c>
      <c r="G2418" s="104">
        <f t="shared" si="75"/>
        <v>18000</v>
      </c>
    </row>
    <row r="2419" spans="3:7" x14ac:dyDescent="0.4">
      <c r="C2419" s="90">
        <v>41363</v>
      </c>
      <c r="D2419" s="103">
        <v>375000</v>
      </c>
      <c r="E2419" s="104">
        <f t="shared" si="74"/>
        <v>17000</v>
      </c>
      <c r="F2419" s="103">
        <v>3080000</v>
      </c>
      <c r="G2419" s="104">
        <f t="shared" si="75"/>
        <v>34000</v>
      </c>
    </row>
    <row r="2420" spans="3:7" x14ac:dyDescent="0.4">
      <c r="C2420" s="90">
        <v>41370</v>
      </c>
      <c r="D2420" s="103">
        <v>359000</v>
      </c>
      <c r="E2420" s="104">
        <f t="shared" si="74"/>
        <v>-16000</v>
      </c>
      <c r="F2420" s="103">
        <v>3076000</v>
      </c>
      <c r="G2420" s="104">
        <f t="shared" si="75"/>
        <v>-4000</v>
      </c>
    </row>
    <row r="2421" spans="3:7" x14ac:dyDescent="0.4">
      <c r="C2421" s="90">
        <v>41377</v>
      </c>
      <c r="D2421" s="103">
        <v>356000</v>
      </c>
      <c r="E2421" s="104">
        <f t="shared" si="74"/>
        <v>-3000</v>
      </c>
      <c r="F2421" s="103">
        <v>3024000</v>
      </c>
      <c r="G2421" s="104">
        <f t="shared" si="75"/>
        <v>-52000</v>
      </c>
    </row>
    <row r="2422" spans="3:7" x14ac:dyDescent="0.4">
      <c r="C2422" s="90">
        <v>41384</v>
      </c>
      <c r="D2422" s="103">
        <v>343000</v>
      </c>
      <c r="E2422" s="104">
        <f t="shared" si="74"/>
        <v>-13000</v>
      </c>
      <c r="F2422" s="103">
        <v>3027000</v>
      </c>
      <c r="G2422" s="104">
        <f t="shared" si="75"/>
        <v>3000</v>
      </c>
    </row>
    <row r="2423" spans="3:7" x14ac:dyDescent="0.4">
      <c r="C2423" s="90">
        <v>41391</v>
      </c>
      <c r="D2423" s="103">
        <v>331000</v>
      </c>
      <c r="E2423" s="104">
        <f t="shared" si="74"/>
        <v>-12000</v>
      </c>
      <c r="F2423" s="103">
        <v>3039000</v>
      </c>
      <c r="G2423" s="104">
        <f t="shared" si="75"/>
        <v>12000</v>
      </c>
    </row>
    <row r="2424" spans="3:7" x14ac:dyDescent="0.4">
      <c r="C2424" s="90">
        <v>41398</v>
      </c>
      <c r="D2424" s="103">
        <v>335000</v>
      </c>
      <c r="E2424" s="104">
        <f t="shared" si="74"/>
        <v>4000</v>
      </c>
      <c r="F2424" s="103">
        <v>3042000</v>
      </c>
      <c r="G2424" s="104">
        <f t="shared" si="75"/>
        <v>3000</v>
      </c>
    </row>
    <row r="2425" spans="3:7" x14ac:dyDescent="0.4">
      <c r="C2425" s="90">
        <v>41405</v>
      </c>
      <c r="D2425" s="103">
        <v>360000</v>
      </c>
      <c r="E2425" s="104">
        <f t="shared" si="74"/>
        <v>25000</v>
      </c>
      <c r="F2425" s="103">
        <v>2975000</v>
      </c>
      <c r="G2425" s="104">
        <f t="shared" si="75"/>
        <v>-67000</v>
      </c>
    </row>
    <row r="2426" spans="3:7" x14ac:dyDescent="0.4">
      <c r="C2426" s="90">
        <v>41412</v>
      </c>
      <c r="D2426" s="103">
        <v>343000</v>
      </c>
      <c r="E2426" s="104">
        <f t="shared" si="74"/>
        <v>-17000</v>
      </c>
      <c r="F2426" s="103">
        <v>3020000</v>
      </c>
      <c r="G2426" s="104">
        <f t="shared" si="75"/>
        <v>45000</v>
      </c>
    </row>
    <row r="2427" spans="3:7" x14ac:dyDescent="0.4">
      <c r="C2427" s="90">
        <v>41419</v>
      </c>
      <c r="D2427" s="103">
        <v>353000</v>
      </c>
      <c r="E2427" s="104">
        <f t="shared" si="74"/>
        <v>10000</v>
      </c>
      <c r="F2427" s="103">
        <v>3012000</v>
      </c>
      <c r="G2427" s="104">
        <f t="shared" si="75"/>
        <v>-8000</v>
      </c>
    </row>
    <row r="2428" spans="3:7" x14ac:dyDescent="0.4">
      <c r="C2428" s="90">
        <v>41426</v>
      </c>
      <c r="D2428" s="103">
        <v>346000</v>
      </c>
      <c r="E2428" s="104">
        <f t="shared" si="74"/>
        <v>-7000</v>
      </c>
      <c r="F2428" s="103">
        <v>2999000</v>
      </c>
      <c r="G2428" s="104">
        <f t="shared" si="75"/>
        <v>-13000</v>
      </c>
    </row>
    <row r="2429" spans="3:7" x14ac:dyDescent="0.4">
      <c r="C2429" s="90">
        <v>41433</v>
      </c>
      <c r="D2429" s="103">
        <v>337000</v>
      </c>
      <c r="E2429" s="104">
        <f t="shared" si="74"/>
        <v>-9000</v>
      </c>
      <c r="F2429" s="103">
        <v>3004000</v>
      </c>
      <c r="G2429" s="104">
        <f t="shared" si="75"/>
        <v>5000</v>
      </c>
    </row>
    <row r="2430" spans="3:7" x14ac:dyDescent="0.4">
      <c r="C2430" s="90">
        <v>41440</v>
      </c>
      <c r="D2430" s="103">
        <v>353000</v>
      </c>
      <c r="E2430" s="104">
        <f t="shared" si="74"/>
        <v>16000</v>
      </c>
      <c r="F2430" s="103">
        <v>2996000</v>
      </c>
      <c r="G2430" s="104">
        <f t="shared" si="75"/>
        <v>-8000</v>
      </c>
    </row>
    <row r="2431" spans="3:7" x14ac:dyDescent="0.4">
      <c r="C2431" s="90">
        <v>41447</v>
      </c>
      <c r="D2431" s="103">
        <v>347000</v>
      </c>
      <c r="E2431" s="104">
        <f t="shared" si="74"/>
        <v>-6000</v>
      </c>
      <c r="F2431" s="103">
        <v>2962000</v>
      </c>
      <c r="G2431" s="104">
        <f t="shared" si="75"/>
        <v>-34000</v>
      </c>
    </row>
    <row r="2432" spans="3:7" x14ac:dyDescent="0.4">
      <c r="C2432" s="90">
        <v>41454</v>
      </c>
      <c r="D2432" s="103">
        <v>340000</v>
      </c>
      <c r="E2432" s="104">
        <f t="shared" si="74"/>
        <v>-7000</v>
      </c>
      <c r="F2432" s="103">
        <v>3003000</v>
      </c>
      <c r="G2432" s="104">
        <f t="shared" si="75"/>
        <v>41000</v>
      </c>
    </row>
    <row r="2433" spans="3:7" x14ac:dyDescent="0.4">
      <c r="C2433" s="90">
        <v>41461</v>
      </c>
      <c r="D2433" s="103">
        <v>351000</v>
      </c>
      <c r="E2433" s="104">
        <f t="shared" si="74"/>
        <v>11000</v>
      </c>
      <c r="F2433" s="103">
        <v>3113000</v>
      </c>
      <c r="G2433" s="104">
        <f t="shared" si="75"/>
        <v>110000</v>
      </c>
    </row>
    <row r="2434" spans="3:7" x14ac:dyDescent="0.4">
      <c r="C2434" s="90">
        <v>41468</v>
      </c>
      <c r="D2434" s="103">
        <v>344000</v>
      </c>
      <c r="E2434" s="104">
        <f t="shared" si="74"/>
        <v>-7000</v>
      </c>
      <c r="F2434" s="103">
        <v>3011000</v>
      </c>
      <c r="G2434" s="104">
        <f t="shared" si="75"/>
        <v>-102000</v>
      </c>
    </row>
    <row r="2435" spans="3:7" x14ac:dyDescent="0.4">
      <c r="C2435" s="90">
        <v>41475</v>
      </c>
      <c r="D2435" s="103">
        <v>355000</v>
      </c>
      <c r="E2435" s="104">
        <f t="shared" si="74"/>
        <v>11000</v>
      </c>
      <c r="F2435" s="103">
        <v>2947000</v>
      </c>
      <c r="G2435" s="104">
        <f t="shared" si="75"/>
        <v>-64000</v>
      </c>
    </row>
    <row r="2436" spans="3:7" x14ac:dyDescent="0.4">
      <c r="C2436" s="90">
        <v>41482</v>
      </c>
      <c r="D2436" s="103">
        <v>334000</v>
      </c>
      <c r="E2436" s="104">
        <f t="shared" si="74"/>
        <v>-21000</v>
      </c>
      <c r="F2436" s="103">
        <v>3010000</v>
      </c>
      <c r="G2436" s="104">
        <f t="shared" si="75"/>
        <v>63000</v>
      </c>
    </row>
    <row r="2437" spans="3:7" x14ac:dyDescent="0.4">
      <c r="C2437" s="90">
        <v>41489</v>
      </c>
      <c r="D2437" s="103">
        <v>339000</v>
      </c>
      <c r="E2437" s="104">
        <f t="shared" si="74"/>
        <v>5000</v>
      </c>
      <c r="F2437" s="103">
        <v>2944000</v>
      </c>
      <c r="G2437" s="104">
        <f t="shared" si="75"/>
        <v>-66000</v>
      </c>
    </row>
    <row r="2438" spans="3:7" x14ac:dyDescent="0.4">
      <c r="C2438" s="90">
        <v>41496</v>
      </c>
      <c r="D2438" s="103">
        <v>327000</v>
      </c>
      <c r="E2438" s="104">
        <f t="shared" si="74"/>
        <v>-12000</v>
      </c>
      <c r="F2438" s="103">
        <v>2987000</v>
      </c>
      <c r="G2438" s="104">
        <f t="shared" si="75"/>
        <v>43000</v>
      </c>
    </row>
    <row r="2439" spans="3:7" x14ac:dyDescent="0.4">
      <c r="C2439" s="90">
        <v>41503</v>
      </c>
      <c r="D2439" s="103">
        <v>340000</v>
      </c>
      <c r="E2439" s="104">
        <f t="shared" si="74"/>
        <v>13000</v>
      </c>
      <c r="F2439" s="103">
        <v>2968000</v>
      </c>
      <c r="G2439" s="104">
        <f t="shared" si="75"/>
        <v>-19000</v>
      </c>
    </row>
    <row r="2440" spans="3:7" x14ac:dyDescent="0.4">
      <c r="C2440" s="90">
        <v>41510</v>
      </c>
      <c r="D2440" s="103">
        <v>336000</v>
      </c>
      <c r="E2440" s="104">
        <f t="shared" si="74"/>
        <v>-4000</v>
      </c>
      <c r="F2440" s="103">
        <v>2934000</v>
      </c>
      <c r="G2440" s="104">
        <f t="shared" si="75"/>
        <v>-34000</v>
      </c>
    </row>
    <row r="2441" spans="3:7" x14ac:dyDescent="0.4">
      <c r="C2441" s="90">
        <v>41517</v>
      </c>
      <c r="D2441" s="103">
        <v>325000</v>
      </c>
      <c r="E2441" s="104">
        <f t="shared" si="74"/>
        <v>-11000</v>
      </c>
      <c r="F2441" s="103">
        <v>2839000</v>
      </c>
      <c r="G2441" s="104">
        <f t="shared" si="75"/>
        <v>-95000</v>
      </c>
    </row>
    <row r="2442" spans="3:7" x14ac:dyDescent="0.4">
      <c r="C2442" s="90">
        <v>41524</v>
      </c>
      <c r="D2442" s="103">
        <v>300000</v>
      </c>
      <c r="E2442" s="104">
        <f t="shared" ref="E2442:E2505" si="76">D2442-D2441</f>
        <v>-25000</v>
      </c>
      <c r="F2442" s="103">
        <v>2822000</v>
      </c>
      <c r="G2442" s="104">
        <f t="shared" ref="G2442:G2505" si="77">F2442-F2441</f>
        <v>-17000</v>
      </c>
    </row>
    <row r="2443" spans="3:7" x14ac:dyDescent="0.4">
      <c r="C2443" s="90">
        <v>41531</v>
      </c>
      <c r="D2443" s="103">
        <v>323000</v>
      </c>
      <c r="E2443" s="104">
        <f t="shared" si="76"/>
        <v>23000</v>
      </c>
      <c r="F2443" s="103">
        <v>2863000</v>
      </c>
      <c r="G2443" s="104">
        <f t="shared" si="77"/>
        <v>41000</v>
      </c>
    </row>
    <row r="2444" spans="3:7" x14ac:dyDescent="0.4">
      <c r="C2444" s="90">
        <v>41538</v>
      </c>
      <c r="D2444" s="103">
        <v>314000</v>
      </c>
      <c r="E2444" s="104">
        <f t="shared" si="76"/>
        <v>-9000</v>
      </c>
      <c r="F2444" s="103">
        <v>2954000</v>
      </c>
      <c r="G2444" s="104">
        <f t="shared" si="77"/>
        <v>91000</v>
      </c>
    </row>
    <row r="2445" spans="3:7" x14ac:dyDescent="0.4">
      <c r="C2445" s="90">
        <v>41545</v>
      </c>
      <c r="D2445" s="103">
        <v>319000</v>
      </c>
      <c r="E2445" s="104">
        <f t="shared" si="76"/>
        <v>5000</v>
      </c>
      <c r="F2445" s="103">
        <v>2944000</v>
      </c>
      <c r="G2445" s="104">
        <f t="shared" si="77"/>
        <v>-10000</v>
      </c>
    </row>
    <row r="2446" spans="3:7" x14ac:dyDescent="0.4">
      <c r="C2446" s="90">
        <v>41552</v>
      </c>
      <c r="D2446" s="103">
        <v>368000</v>
      </c>
      <c r="E2446" s="104">
        <f t="shared" si="76"/>
        <v>49000</v>
      </c>
      <c r="F2446" s="103">
        <v>2929000</v>
      </c>
      <c r="G2446" s="104">
        <f t="shared" si="77"/>
        <v>-15000</v>
      </c>
    </row>
    <row r="2447" spans="3:7" x14ac:dyDescent="0.4">
      <c r="C2447" s="90">
        <v>41559</v>
      </c>
      <c r="D2447" s="103">
        <v>368000</v>
      </c>
      <c r="E2447" s="104">
        <f t="shared" si="76"/>
        <v>0</v>
      </c>
      <c r="F2447" s="103">
        <v>2925000</v>
      </c>
      <c r="G2447" s="104">
        <f t="shared" si="77"/>
        <v>-4000</v>
      </c>
    </row>
    <row r="2448" spans="3:7" x14ac:dyDescent="0.4">
      <c r="C2448" s="90">
        <v>41566</v>
      </c>
      <c r="D2448" s="103">
        <v>351000</v>
      </c>
      <c r="E2448" s="104">
        <f t="shared" si="76"/>
        <v>-17000</v>
      </c>
      <c r="F2448" s="103">
        <v>2933000</v>
      </c>
      <c r="G2448" s="104">
        <f t="shared" si="77"/>
        <v>8000</v>
      </c>
    </row>
    <row r="2449" spans="3:7" x14ac:dyDescent="0.4">
      <c r="C2449" s="90">
        <v>41573</v>
      </c>
      <c r="D2449" s="103">
        <v>347000</v>
      </c>
      <c r="E2449" s="104">
        <f t="shared" si="76"/>
        <v>-4000</v>
      </c>
      <c r="F2449" s="103">
        <v>2927000</v>
      </c>
      <c r="G2449" s="104">
        <f t="shared" si="77"/>
        <v>-6000</v>
      </c>
    </row>
    <row r="2450" spans="3:7" x14ac:dyDescent="0.4">
      <c r="C2450" s="90">
        <v>41580</v>
      </c>
      <c r="D2450" s="103">
        <v>342000</v>
      </c>
      <c r="E2450" s="104">
        <f t="shared" si="76"/>
        <v>-5000</v>
      </c>
      <c r="F2450" s="103">
        <v>2873000</v>
      </c>
      <c r="G2450" s="104">
        <f t="shared" si="77"/>
        <v>-54000</v>
      </c>
    </row>
    <row r="2451" spans="3:7" x14ac:dyDescent="0.4">
      <c r="C2451" s="90">
        <v>41587</v>
      </c>
      <c r="D2451" s="103">
        <v>340000</v>
      </c>
      <c r="E2451" s="104">
        <f t="shared" si="76"/>
        <v>-2000</v>
      </c>
      <c r="F2451" s="103">
        <v>2925000</v>
      </c>
      <c r="G2451" s="104">
        <f t="shared" si="77"/>
        <v>52000</v>
      </c>
    </row>
    <row r="2452" spans="3:7" x14ac:dyDescent="0.4">
      <c r="C2452" s="90">
        <v>41594</v>
      </c>
      <c r="D2452" s="103">
        <v>331000</v>
      </c>
      <c r="E2452" s="104">
        <f t="shared" si="76"/>
        <v>-9000</v>
      </c>
      <c r="F2452" s="103">
        <v>2837000</v>
      </c>
      <c r="G2452" s="104">
        <f t="shared" si="77"/>
        <v>-88000</v>
      </c>
    </row>
    <row r="2453" spans="3:7" x14ac:dyDescent="0.4">
      <c r="C2453" s="90">
        <v>41601</v>
      </c>
      <c r="D2453" s="103">
        <v>316000</v>
      </c>
      <c r="E2453" s="104">
        <f t="shared" si="76"/>
        <v>-15000</v>
      </c>
      <c r="F2453" s="103">
        <v>2813000</v>
      </c>
      <c r="G2453" s="104">
        <f t="shared" si="77"/>
        <v>-24000</v>
      </c>
    </row>
    <row r="2454" spans="3:7" x14ac:dyDescent="0.4">
      <c r="C2454" s="90">
        <v>41608</v>
      </c>
      <c r="D2454" s="103">
        <v>312000</v>
      </c>
      <c r="E2454" s="104">
        <f t="shared" si="76"/>
        <v>-4000</v>
      </c>
      <c r="F2454" s="103">
        <v>2808000</v>
      </c>
      <c r="G2454" s="104">
        <f t="shared" si="77"/>
        <v>-5000</v>
      </c>
    </row>
    <row r="2455" spans="3:7" x14ac:dyDescent="0.4">
      <c r="C2455" s="90">
        <v>41615</v>
      </c>
      <c r="D2455" s="103">
        <v>354000</v>
      </c>
      <c r="E2455" s="104">
        <f t="shared" si="76"/>
        <v>42000</v>
      </c>
      <c r="F2455" s="103">
        <v>2892000</v>
      </c>
      <c r="G2455" s="104">
        <f t="shared" si="77"/>
        <v>84000</v>
      </c>
    </row>
    <row r="2456" spans="3:7" x14ac:dyDescent="0.4">
      <c r="C2456" s="90">
        <v>41622</v>
      </c>
      <c r="D2456" s="103">
        <v>364000</v>
      </c>
      <c r="E2456" s="104">
        <f t="shared" si="76"/>
        <v>10000</v>
      </c>
      <c r="F2456" s="103">
        <v>2903000</v>
      </c>
      <c r="G2456" s="104">
        <f t="shared" si="77"/>
        <v>11000</v>
      </c>
    </row>
    <row r="2457" spans="3:7" x14ac:dyDescent="0.4">
      <c r="C2457" s="90">
        <v>41629</v>
      </c>
      <c r="D2457" s="103">
        <v>334000</v>
      </c>
      <c r="E2457" s="104">
        <f t="shared" si="76"/>
        <v>-30000</v>
      </c>
      <c r="F2457" s="103">
        <v>2832000</v>
      </c>
      <c r="G2457" s="104">
        <f t="shared" si="77"/>
        <v>-71000</v>
      </c>
    </row>
    <row r="2458" spans="3:7" x14ac:dyDescent="0.4">
      <c r="C2458" s="90">
        <v>41636</v>
      </c>
      <c r="D2458" s="103">
        <v>332000</v>
      </c>
      <c r="E2458" s="104">
        <f t="shared" si="76"/>
        <v>-2000</v>
      </c>
      <c r="F2458" s="103">
        <v>2807000</v>
      </c>
      <c r="G2458" s="104">
        <f t="shared" si="77"/>
        <v>-25000</v>
      </c>
    </row>
    <row r="2459" spans="3:7" x14ac:dyDescent="0.4">
      <c r="C2459" s="90">
        <v>41643</v>
      </c>
      <c r="D2459" s="103">
        <v>322000</v>
      </c>
      <c r="E2459" s="104">
        <f t="shared" si="76"/>
        <v>-10000</v>
      </c>
      <c r="F2459" s="103">
        <v>2903000</v>
      </c>
      <c r="G2459" s="104">
        <f t="shared" si="77"/>
        <v>96000</v>
      </c>
    </row>
    <row r="2460" spans="3:7" x14ac:dyDescent="0.4">
      <c r="C2460" s="90">
        <v>41650</v>
      </c>
      <c r="D2460" s="103">
        <v>318000</v>
      </c>
      <c r="E2460" s="104">
        <f t="shared" si="76"/>
        <v>-4000</v>
      </c>
      <c r="F2460" s="103">
        <v>2907000</v>
      </c>
      <c r="G2460" s="104">
        <f t="shared" si="77"/>
        <v>4000</v>
      </c>
    </row>
    <row r="2461" spans="3:7" x14ac:dyDescent="0.4">
      <c r="C2461" s="90">
        <v>41657</v>
      </c>
      <c r="D2461" s="103">
        <v>327000</v>
      </c>
      <c r="E2461" s="104">
        <f t="shared" si="76"/>
        <v>9000</v>
      </c>
      <c r="F2461" s="103">
        <v>2847000</v>
      </c>
      <c r="G2461" s="104">
        <f t="shared" si="77"/>
        <v>-60000</v>
      </c>
    </row>
    <row r="2462" spans="3:7" x14ac:dyDescent="0.4">
      <c r="C2462" s="90">
        <v>41664</v>
      </c>
      <c r="D2462" s="103">
        <v>340000</v>
      </c>
      <c r="E2462" s="104">
        <f t="shared" si="76"/>
        <v>13000</v>
      </c>
      <c r="F2462" s="103">
        <v>2850000</v>
      </c>
      <c r="G2462" s="104">
        <f t="shared" si="77"/>
        <v>3000</v>
      </c>
    </row>
    <row r="2463" spans="3:7" x14ac:dyDescent="0.4">
      <c r="C2463" s="90">
        <v>41671</v>
      </c>
      <c r="D2463" s="103">
        <v>331000</v>
      </c>
      <c r="E2463" s="104">
        <f t="shared" si="76"/>
        <v>-9000</v>
      </c>
      <c r="F2463" s="103">
        <v>2852000</v>
      </c>
      <c r="G2463" s="104">
        <f t="shared" si="77"/>
        <v>2000</v>
      </c>
    </row>
    <row r="2464" spans="3:7" x14ac:dyDescent="0.4">
      <c r="C2464" s="90">
        <v>41678</v>
      </c>
      <c r="D2464" s="103">
        <v>337000</v>
      </c>
      <c r="E2464" s="104">
        <f t="shared" si="76"/>
        <v>6000</v>
      </c>
      <c r="F2464" s="103">
        <v>2859000</v>
      </c>
      <c r="G2464" s="104">
        <f t="shared" si="77"/>
        <v>7000</v>
      </c>
    </row>
    <row r="2465" spans="3:7" x14ac:dyDescent="0.4">
      <c r="C2465" s="90">
        <v>41685</v>
      </c>
      <c r="D2465" s="103">
        <v>332000</v>
      </c>
      <c r="E2465" s="104">
        <f t="shared" si="76"/>
        <v>-5000</v>
      </c>
      <c r="F2465" s="103">
        <v>2861000</v>
      </c>
      <c r="G2465" s="104">
        <f t="shared" si="77"/>
        <v>2000</v>
      </c>
    </row>
    <row r="2466" spans="3:7" x14ac:dyDescent="0.4">
      <c r="C2466" s="90">
        <v>41692</v>
      </c>
      <c r="D2466" s="103">
        <v>341000</v>
      </c>
      <c r="E2466" s="104">
        <f t="shared" si="76"/>
        <v>9000</v>
      </c>
      <c r="F2466" s="103">
        <v>2823000</v>
      </c>
      <c r="G2466" s="104">
        <f t="shared" si="77"/>
        <v>-38000</v>
      </c>
    </row>
    <row r="2467" spans="3:7" x14ac:dyDescent="0.4">
      <c r="C2467" s="90">
        <v>41699</v>
      </c>
      <c r="D2467" s="103">
        <v>319000</v>
      </c>
      <c r="E2467" s="104">
        <f t="shared" si="76"/>
        <v>-22000</v>
      </c>
      <c r="F2467" s="103">
        <v>2787000</v>
      </c>
      <c r="G2467" s="104">
        <f t="shared" si="77"/>
        <v>-36000</v>
      </c>
    </row>
    <row r="2468" spans="3:7" x14ac:dyDescent="0.4">
      <c r="C2468" s="90">
        <v>41706</v>
      </c>
      <c r="D2468" s="103">
        <v>322000</v>
      </c>
      <c r="E2468" s="104">
        <f t="shared" si="76"/>
        <v>3000</v>
      </c>
      <c r="F2468" s="103">
        <v>2816000</v>
      </c>
      <c r="G2468" s="104">
        <f t="shared" si="77"/>
        <v>29000</v>
      </c>
    </row>
    <row r="2469" spans="3:7" x14ac:dyDescent="0.4">
      <c r="C2469" s="90">
        <v>41713</v>
      </c>
      <c r="D2469" s="103">
        <v>321000</v>
      </c>
      <c r="E2469" s="104">
        <f t="shared" si="76"/>
        <v>-1000</v>
      </c>
      <c r="F2469" s="103">
        <v>2764000</v>
      </c>
      <c r="G2469" s="104">
        <f t="shared" si="77"/>
        <v>-52000</v>
      </c>
    </row>
    <row r="2470" spans="3:7" x14ac:dyDescent="0.4">
      <c r="C2470" s="90">
        <v>41720</v>
      </c>
      <c r="D2470" s="103">
        <v>313000</v>
      </c>
      <c r="E2470" s="104">
        <f t="shared" si="76"/>
        <v>-8000</v>
      </c>
      <c r="F2470" s="103">
        <v>2800000</v>
      </c>
      <c r="G2470" s="104">
        <f t="shared" si="77"/>
        <v>36000</v>
      </c>
    </row>
    <row r="2471" spans="3:7" x14ac:dyDescent="0.4">
      <c r="C2471" s="90">
        <v>41727</v>
      </c>
      <c r="D2471" s="103">
        <v>330000</v>
      </c>
      <c r="E2471" s="104">
        <f t="shared" si="76"/>
        <v>17000</v>
      </c>
      <c r="F2471" s="103">
        <v>2729000</v>
      </c>
      <c r="G2471" s="104">
        <f t="shared" si="77"/>
        <v>-71000</v>
      </c>
    </row>
    <row r="2472" spans="3:7" x14ac:dyDescent="0.4">
      <c r="C2472" s="90">
        <v>41734</v>
      </c>
      <c r="D2472" s="103">
        <v>311000</v>
      </c>
      <c r="E2472" s="104">
        <f t="shared" si="76"/>
        <v>-19000</v>
      </c>
      <c r="F2472" s="103">
        <v>2730000</v>
      </c>
      <c r="G2472" s="104">
        <f t="shared" si="77"/>
        <v>1000</v>
      </c>
    </row>
    <row r="2473" spans="3:7" x14ac:dyDescent="0.4">
      <c r="C2473" s="90">
        <v>41741</v>
      </c>
      <c r="D2473" s="103">
        <v>308000</v>
      </c>
      <c r="E2473" s="104">
        <f t="shared" si="76"/>
        <v>-3000</v>
      </c>
      <c r="F2473" s="103">
        <v>2680000</v>
      </c>
      <c r="G2473" s="104">
        <f t="shared" si="77"/>
        <v>-50000</v>
      </c>
    </row>
    <row r="2474" spans="3:7" x14ac:dyDescent="0.4">
      <c r="C2474" s="90">
        <v>41748</v>
      </c>
      <c r="D2474" s="103">
        <v>327000</v>
      </c>
      <c r="E2474" s="104">
        <f t="shared" si="76"/>
        <v>19000</v>
      </c>
      <c r="F2474" s="103">
        <v>2767000</v>
      </c>
      <c r="G2474" s="104">
        <f t="shared" si="77"/>
        <v>87000</v>
      </c>
    </row>
    <row r="2475" spans="3:7" x14ac:dyDescent="0.4">
      <c r="C2475" s="90">
        <v>41755</v>
      </c>
      <c r="D2475" s="103">
        <v>345000</v>
      </c>
      <c r="E2475" s="104">
        <f t="shared" si="76"/>
        <v>18000</v>
      </c>
      <c r="F2475" s="103">
        <v>2707000</v>
      </c>
      <c r="G2475" s="104">
        <f t="shared" si="77"/>
        <v>-60000</v>
      </c>
    </row>
    <row r="2476" spans="3:7" x14ac:dyDescent="0.4">
      <c r="C2476" s="90">
        <v>41762</v>
      </c>
      <c r="D2476" s="103">
        <v>325000</v>
      </c>
      <c r="E2476" s="104">
        <f t="shared" si="76"/>
        <v>-20000</v>
      </c>
      <c r="F2476" s="103">
        <v>2702000</v>
      </c>
      <c r="G2476" s="104">
        <f t="shared" si="77"/>
        <v>-5000</v>
      </c>
    </row>
    <row r="2477" spans="3:7" x14ac:dyDescent="0.4">
      <c r="C2477" s="90">
        <v>41769</v>
      </c>
      <c r="D2477" s="103">
        <v>303000</v>
      </c>
      <c r="E2477" s="104">
        <f t="shared" si="76"/>
        <v>-22000</v>
      </c>
      <c r="F2477" s="103">
        <v>2691000</v>
      </c>
      <c r="G2477" s="104">
        <f t="shared" si="77"/>
        <v>-11000</v>
      </c>
    </row>
    <row r="2478" spans="3:7" x14ac:dyDescent="0.4">
      <c r="C2478" s="90">
        <v>41776</v>
      </c>
      <c r="D2478" s="103">
        <v>324000</v>
      </c>
      <c r="E2478" s="104">
        <f t="shared" si="76"/>
        <v>21000</v>
      </c>
      <c r="F2478" s="103">
        <v>2657000</v>
      </c>
      <c r="G2478" s="104">
        <f t="shared" si="77"/>
        <v>-34000</v>
      </c>
    </row>
    <row r="2479" spans="3:7" x14ac:dyDescent="0.4">
      <c r="C2479" s="90">
        <v>41783</v>
      </c>
      <c r="D2479" s="103">
        <v>305000</v>
      </c>
      <c r="E2479" s="104">
        <f t="shared" si="76"/>
        <v>-19000</v>
      </c>
      <c r="F2479" s="103">
        <v>2646000</v>
      </c>
      <c r="G2479" s="104">
        <f t="shared" si="77"/>
        <v>-11000</v>
      </c>
    </row>
    <row r="2480" spans="3:7" x14ac:dyDescent="0.4">
      <c r="C2480" s="90">
        <v>41790</v>
      </c>
      <c r="D2480" s="103">
        <v>312000</v>
      </c>
      <c r="E2480" s="104">
        <f t="shared" si="76"/>
        <v>7000</v>
      </c>
      <c r="F2480" s="103">
        <v>2641000</v>
      </c>
      <c r="G2480" s="104">
        <f t="shared" si="77"/>
        <v>-5000</v>
      </c>
    </row>
    <row r="2481" spans="3:7" x14ac:dyDescent="0.4">
      <c r="C2481" s="90">
        <v>41797</v>
      </c>
      <c r="D2481" s="103">
        <v>317000</v>
      </c>
      <c r="E2481" s="104">
        <f t="shared" si="76"/>
        <v>5000</v>
      </c>
      <c r="F2481" s="103">
        <v>2598000</v>
      </c>
      <c r="G2481" s="104">
        <f t="shared" si="77"/>
        <v>-43000</v>
      </c>
    </row>
    <row r="2482" spans="3:7" x14ac:dyDescent="0.4">
      <c r="C2482" s="90">
        <v>41804</v>
      </c>
      <c r="D2482" s="103">
        <v>314000</v>
      </c>
      <c r="E2482" s="104">
        <f t="shared" si="76"/>
        <v>-3000</v>
      </c>
      <c r="F2482" s="103">
        <v>2595000</v>
      </c>
      <c r="G2482" s="104">
        <f t="shared" si="77"/>
        <v>-3000</v>
      </c>
    </row>
    <row r="2483" spans="3:7" x14ac:dyDescent="0.4">
      <c r="C2483" s="90">
        <v>41811</v>
      </c>
      <c r="D2483" s="103">
        <v>315000</v>
      </c>
      <c r="E2483" s="104">
        <f t="shared" si="76"/>
        <v>1000</v>
      </c>
      <c r="F2483" s="103">
        <v>2583000</v>
      </c>
      <c r="G2483" s="104">
        <f t="shared" si="77"/>
        <v>-12000</v>
      </c>
    </row>
    <row r="2484" spans="3:7" x14ac:dyDescent="0.4">
      <c r="C2484" s="90">
        <v>41818</v>
      </c>
      <c r="D2484" s="103">
        <v>308000</v>
      </c>
      <c r="E2484" s="104">
        <f t="shared" si="76"/>
        <v>-7000</v>
      </c>
      <c r="F2484" s="103">
        <v>2579000</v>
      </c>
      <c r="G2484" s="104">
        <f t="shared" si="77"/>
        <v>-4000</v>
      </c>
    </row>
    <row r="2485" spans="3:7" x14ac:dyDescent="0.4">
      <c r="C2485" s="90">
        <v>41825</v>
      </c>
      <c r="D2485" s="103">
        <v>302000</v>
      </c>
      <c r="E2485" s="104">
        <f t="shared" si="76"/>
        <v>-6000</v>
      </c>
      <c r="F2485" s="103">
        <v>2540000</v>
      </c>
      <c r="G2485" s="104">
        <f t="shared" si="77"/>
        <v>-39000</v>
      </c>
    </row>
    <row r="2486" spans="3:7" x14ac:dyDescent="0.4">
      <c r="C2486" s="90">
        <v>41832</v>
      </c>
      <c r="D2486" s="103">
        <v>308000</v>
      </c>
      <c r="E2486" s="104">
        <f t="shared" si="76"/>
        <v>6000</v>
      </c>
      <c r="F2486" s="103">
        <v>2528000</v>
      </c>
      <c r="G2486" s="104">
        <f t="shared" si="77"/>
        <v>-12000</v>
      </c>
    </row>
    <row r="2487" spans="3:7" x14ac:dyDescent="0.4">
      <c r="C2487" s="90">
        <v>41839</v>
      </c>
      <c r="D2487" s="103">
        <v>294000</v>
      </c>
      <c r="E2487" s="104">
        <f t="shared" si="76"/>
        <v>-14000</v>
      </c>
      <c r="F2487" s="103">
        <v>2542000</v>
      </c>
      <c r="G2487" s="104">
        <f t="shared" si="77"/>
        <v>14000</v>
      </c>
    </row>
    <row r="2488" spans="3:7" x14ac:dyDescent="0.4">
      <c r="C2488" s="90">
        <v>41846</v>
      </c>
      <c r="D2488" s="103">
        <v>303000</v>
      </c>
      <c r="E2488" s="104">
        <f t="shared" si="76"/>
        <v>9000</v>
      </c>
      <c r="F2488" s="103">
        <v>2524000</v>
      </c>
      <c r="G2488" s="104">
        <f t="shared" si="77"/>
        <v>-18000</v>
      </c>
    </row>
    <row r="2489" spans="3:7" x14ac:dyDescent="0.4">
      <c r="C2489" s="90">
        <v>41853</v>
      </c>
      <c r="D2489" s="103">
        <v>295000</v>
      </c>
      <c r="E2489" s="104">
        <f t="shared" si="76"/>
        <v>-8000</v>
      </c>
      <c r="F2489" s="103">
        <v>2530000</v>
      </c>
      <c r="G2489" s="104">
        <f t="shared" si="77"/>
        <v>6000</v>
      </c>
    </row>
    <row r="2490" spans="3:7" x14ac:dyDescent="0.4">
      <c r="C2490" s="90">
        <v>41860</v>
      </c>
      <c r="D2490" s="103">
        <v>309000</v>
      </c>
      <c r="E2490" s="104">
        <f t="shared" si="76"/>
        <v>14000</v>
      </c>
      <c r="F2490" s="103">
        <v>2508000</v>
      </c>
      <c r="G2490" s="104">
        <f t="shared" si="77"/>
        <v>-22000</v>
      </c>
    </row>
    <row r="2491" spans="3:7" x14ac:dyDescent="0.4">
      <c r="C2491" s="90">
        <v>41867</v>
      </c>
      <c r="D2491" s="103">
        <v>303000</v>
      </c>
      <c r="E2491" s="104">
        <f t="shared" si="76"/>
        <v>-6000</v>
      </c>
      <c r="F2491" s="103">
        <v>2517000</v>
      </c>
      <c r="G2491" s="104">
        <f t="shared" si="77"/>
        <v>9000</v>
      </c>
    </row>
    <row r="2492" spans="3:7" x14ac:dyDescent="0.4">
      <c r="C2492" s="90">
        <v>41874</v>
      </c>
      <c r="D2492" s="103">
        <v>300000</v>
      </c>
      <c r="E2492" s="104">
        <f t="shared" si="76"/>
        <v>-3000</v>
      </c>
      <c r="F2492" s="103">
        <v>2483000</v>
      </c>
      <c r="G2492" s="104">
        <f t="shared" si="77"/>
        <v>-34000</v>
      </c>
    </row>
    <row r="2493" spans="3:7" x14ac:dyDescent="0.4">
      <c r="C2493" s="90">
        <v>41881</v>
      </c>
      <c r="D2493" s="103">
        <v>303000</v>
      </c>
      <c r="E2493" s="104">
        <f t="shared" si="76"/>
        <v>3000</v>
      </c>
      <c r="F2493" s="103">
        <v>2486000</v>
      </c>
      <c r="G2493" s="104">
        <f t="shared" si="77"/>
        <v>3000</v>
      </c>
    </row>
    <row r="2494" spans="3:7" x14ac:dyDescent="0.4">
      <c r="C2494" s="90">
        <v>41888</v>
      </c>
      <c r="D2494" s="103">
        <v>307000</v>
      </c>
      <c r="E2494" s="104">
        <f t="shared" si="76"/>
        <v>4000</v>
      </c>
      <c r="F2494" s="103">
        <v>2452000</v>
      </c>
      <c r="G2494" s="104">
        <f t="shared" si="77"/>
        <v>-34000</v>
      </c>
    </row>
    <row r="2495" spans="3:7" x14ac:dyDescent="0.4">
      <c r="C2495" s="90">
        <v>41895</v>
      </c>
      <c r="D2495" s="103">
        <v>288000</v>
      </c>
      <c r="E2495" s="104">
        <f t="shared" si="76"/>
        <v>-19000</v>
      </c>
      <c r="F2495" s="103">
        <v>2465000</v>
      </c>
      <c r="G2495" s="104">
        <f t="shared" si="77"/>
        <v>13000</v>
      </c>
    </row>
    <row r="2496" spans="3:7" x14ac:dyDescent="0.4">
      <c r="C2496" s="90">
        <v>41902</v>
      </c>
      <c r="D2496" s="103">
        <v>295000</v>
      </c>
      <c r="E2496" s="104">
        <f t="shared" si="76"/>
        <v>7000</v>
      </c>
      <c r="F2496" s="103">
        <v>2447000</v>
      </c>
      <c r="G2496" s="104">
        <f t="shared" si="77"/>
        <v>-18000</v>
      </c>
    </row>
    <row r="2497" spans="3:7" x14ac:dyDescent="0.4">
      <c r="C2497" s="90">
        <v>41909</v>
      </c>
      <c r="D2497" s="103">
        <v>290000</v>
      </c>
      <c r="E2497" s="104">
        <f t="shared" si="76"/>
        <v>-5000</v>
      </c>
      <c r="F2497" s="103">
        <v>2427000</v>
      </c>
      <c r="G2497" s="104">
        <f t="shared" si="77"/>
        <v>-20000</v>
      </c>
    </row>
    <row r="2498" spans="3:7" x14ac:dyDescent="0.4">
      <c r="C2498" s="90">
        <v>41916</v>
      </c>
      <c r="D2498" s="103">
        <v>293000</v>
      </c>
      <c r="E2498" s="104">
        <f t="shared" si="76"/>
        <v>3000</v>
      </c>
      <c r="F2498" s="103">
        <v>2441000</v>
      </c>
      <c r="G2498" s="104">
        <f t="shared" si="77"/>
        <v>14000</v>
      </c>
    </row>
    <row r="2499" spans="3:7" x14ac:dyDescent="0.4">
      <c r="C2499" s="90">
        <v>41923</v>
      </c>
      <c r="D2499" s="103">
        <v>281000</v>
      </c>
      <c r="E2499" s="104">
        <f t="shared" si="76"/>
        <v>-12000</v>
      </c>
      <c r="F2499" s="103">
        <v>2409000</v>
      </c>
      <c r="G2499" s="104">
        <f t="shared" si="77"/>
        <v>-32000</v>
      </c>
    </row>
    <row r="2500" spans="3:7" x14ac:dyDescent="0.4">
      <c r="C2500" s="90">
        <v>41930</v>
      </c>
      <c r="D2500" s="103">
        <v>290000</v>
      </c>
      <c r="E2500" s="104">
        <f t="shared" si="76"/>
        <v>9000</v>
      </c>
      <c r="F2500" s="103">
        <v>2437000</v>
      </c>
      <c r="G2500" s="104">
        <f t="shared" si="77"/>
        <v>28000</v>
      </c>
    </row>
    <row r="2501" spans="3:7" x14ac:dyDescent="0.4">
      <c r="C2501" s="90">
        <v>41937</v>
      </c>
      <c r="D2501" s="103">
        <v>291000</v>
      </c>
      <c r="E2501" s="104">
        <f t="shared" si="76"/>
        <v>1000</v>
      </c>
      <c r="F2501" s="103">
        <v>2406000</v>
      </c>
      <c r="G2501" s="104">
        <f t="shared" si="77"/>
        <v>-31000</v>
      </c>
    </row>
    <row r="2502" spans="3:7" x14ac:dyDescent="0.4">
      <c r="C2502" s="90">
        <v>41944</v>
      </c>
      <c r="D2502" s="103">
        <v>280000</v>
      </c>
      <c r="E2502" s="104">
        <f t="shared" si="76"/>
        <v>-11000</v>
      </c>
      <c r="F2502" s="103">
        <v>2436000</v>
      </c>
      <c r="G2502" s="104">
        <f t="shared" si="77"/>
        <v>30000</v>
      </c>
    </row>
    <row r="2503" spans="3:7" x14ac:dyDescent="0.4">
      <c r="C2503" s="90">
        <v>41951</v>
      </c>
      <c r="D2503" s="103">
        <v>291000</v>
      </c>
      <c r="E2503" s="104">
        <f t="shared" si="76"/>
        <v>11000</v>
      </c>
      <c r="F2503" s="103">
        <v>2384000</v>
      </c>
      <c r="G2503" s="104">
        <f t="shared" si="77"/>
        <v>-52000</v>
      </c>
    </row>
    <row r="2504" spans="3:7" x14ac:dyDescent="0.4">
      <c r="C2504" s="90">
        <v>41958</v>
      </c>
      <c r="D2504" s="103">
        <v>293000</v>
      </c>
      <c r="E2504" s="104">
        <f t="shared" si="76"/>
        <v>2000</v>
      </c>
      <c r="F2504" s="103">
        <v>2351000</v>
      </c>
      <c r="G2504" s="104">
        <f t="shared" si="77"/>
        <v>-33000</v>
      </c>
    </row>
    <row r="2505" spans="3:7" x14ac:dyDescent="0.4">
      <c r="C2505" s="90">
        <v>41965</v>
      </c>
      <c r="D2505" s="103">
        <v>303000</v>
      </c>
      <c r="E2505" s="104">
        <f t="shared" si="76"/>
        <v>10000</v>
      </c>
      <c r="F2505" s="103">
        <v>2389000</v>
      </c>
      <c r="G2505" s="104">
        <f t="shared" si="77"/>
        <v>38000</v>
      </c>
    </row>
    <row r="2506" spans="3:7" x14ac:dyDescent="0.4">
      <c r="C2506" s="90">
        <v>41972</v>
      </c>
      <c r="D2506" s="103">
        <v>291000</v>
      </c>
      <c r="E2506" s="104">
        <f t="shared" ref="E2506:E2569" si="78">D2506-D2505</f>
        <v>-12000</v>
      </c>
      <c r="F2506" s="103">
        <v>2484000</v>
      </c>
      <c r="G2506" s="104">
        <f t="shared" ref="G2506:G2569" si="79">F2506-F2505</f>
        <v>95000</v>
      </c>
    </row>
    <row r="2507" spans="3:7" x14ac:dyDescent="0.4">
      <c r="C2507" s="90">
        <v>41979</v>
      </c>
      <c r="D2507" s="103">
        <v>291000</v>
      </c>
      <c r="E2507" s="104">
        <f t="shared" si="78"/>
        <v>0</v>
      </c>
      <c r="F2507" s="103">
        <v>2381000</v>
      </c>
      <c r="G2507" s="104">
        <f t="shared" si="79"/>
        <v>-103000</v>
      </c>
    </row>
    <row r="2508" spans="3:7" x14ac:dyDescent="0.4">
      <c r="C2508" s="90">
        <v>41986</v>
      </c>
      <c r="D2508" s="103">
        <v>286000</v>
      </c>
      <c r="E2508" s="104">
        <f t="shared" si="78"/>
        <v>-5000</v>
      </c>
      <c r="F2508" s="103">
        <v>2379000</v>
      </c>
      <c r="G2508" s="104">
        <f t="shared" si="79"/>
        <v>-2000</v>
      </c>
    </row>
    <row r="2509" spans="3:7" x14ac:dyDescent="0.4">
      <c r="C2509" s="90">
        <v>41993</v>
      </c>
      <c r="D2509" s="103">
        <v>276000</v>
      </c>
      <c r="E2509" s="104">
        <f t="shared" si="78"/>
        <v>-10000</v>
      </c>
      <c r="F2509" s="103">
        <v>2338000</v>
      </c>
      <c r="G2509" s="104">
        <f t="shared" si="79"/>
        <v>-41000</v>
      </c>
    </row>
    <row r="2510" spans="3:7" x14ac:dyDescent="0.4">
      <c r="C2510" s="90">
        <v>42000</v>
      </c>
      <c r="D2510" s="103">
        <v>285000</v>
      </c>
      <c r="E2510" s="104">
        <f t="shared" si="78"/>
        <v>9000</v>
      </c>
      <c r="F2510" s="103">
        <v>2422000</v>
      </c>
      <c r="G2510" s="104">
        <f t="shared" si="79"/>
        <v>84000</v>
      </c>
    </row>
    <row r="2511" spans="3:7" x14ac:dyDescent="0.4">
      <c r="C2511" s="90">
        <v>42007</v>
      </c>
      <c r="D2511" s="103">
        <v>294000</v>
      </c>
      <c r="E2511" s="104">
        <f t="shared" si="78"/>
        <v>9000</v>
      </c>
      <c r="F2511" s="103">
        <v>2381000</v>
      </c>
      <c r="G2511" s="104">
        <f t="shared" si="79"/>
        <v>-41000</v>
      </c>
    </row>
    <row r="2512" spans="3:7" x14ac:dyDescent="0.4">
      <c r="C2512" s="90">
        <v>42014</v>
      </c>
      <c r="D2512" s="103">
        <v>304000</v>
      </c>
      <c r="E2512" s="104">
        <f t="shared" si="78"/>
        <v>10000</v>
      </c>
      <c r="F2512" s="103">
        <v>2404000</v>
      </c>
      <c r="G2512" s="104">
        <f t="shared" si="79"/>
        <v>23000</v>
      </c>
    </row>
    <row r="2513" spans="3:7" x14ac:dyDescent="0.4">
      <c r="C2513" s="90">
        <v>42021</v>
      </c>
      <c r="D2513" s="103">
        <v>299000</v>
      </c>
      <c r="E2513" s="104">
        <f t="shared" si="78"/>
        <v>-5000</v>
      </c>
      <c r="F2513" s="103">
        <v>2336000</v>
      </c>
      <c r="G2513" s="104">
        <f t="shared" si="79"/>
        <v>-68000</v>
      </c>
    </row>
    <row r="2514" spans="3:7" x14ac:dyDescent="0.4">
      <c r="C2514" s="90">
        <v>42028</v>
      </c>
      <c r="D2514" s="103">
        <v>262000</v>
      </c>
      <c r="E2514" s="104">
        <f t="shared" si="78"/>
        <v>-37000</v>
      </c>
      <c r="F2514" s="103">
        <v>2337000</v>
      </c>
      <c r="G2514" s="104">
        <f t="shared" si="79"/>
        <v>1000</v>
      </c>
    </row>
    <row r="2515" spans="3:7" x14ac:dyDescent="0.4">
      <c r="C2515" s="90">
        <v>42035</v>
      </c>
      <c r="D2515" s="103">
        <v>282000</v>
      </c>
      <c r="E2515" s="104">
        <f t="shared" si="78"/>
        <v>20000</v>
      </c>
      <c r="F2515" s="103">
        <v>2307000</v>
      </c>
      <c r="G2515" s="104">
        <f t="shared" si="79"/>
        <v>-30000</v>
      </c>
    </row>
    <row r="2516" spans="3:7" x14ac:dyDescent="0.4">
      <c r="C2516" s="90">
        <v>42042</v>
      </c>
      <c r="D2516" s="103">
        <v>298000</v>
      </c>
      <c r="E2516" s="104">
        <f t="shared" si="78"/>
        <v>16000</v>
      </c>
      <c r="F2516" s="103">
        <v>2346000</v>
      </c>
      <c r="G2516" s="104">
        <f t="shared" si="79"/>
        <v>39000</v>
      </c>
    </row>
    <row r="2517" spans="3:7" x14ac:dyDescent="0.4">
      <c r="C2517" s="90">
        <v>42049</v>
      </c>
      <c r="D2517" s="103">
        <v>284000</v>
      </c>
      <c r="E2517" s="104">
        <f t="shared" si="78"/>
        <v>-14000</v>
      </c>
      <c r="F2517" s="103">
        <v>2329000</v>
      </c>
      <c r="G2517" s="104">
        <f t="shared" si="79"/>
        <v>-17000</v>
      </c>
    </row>
    <row r="2518" spans="3:7" x14ac:dyDescent="0.4">
      <c r="C2518" s="90">
        <v>42056</v>
      </c>
      <c r="D2518" s="103">
        <v>305000</v>
      </c>
      <c r="E2518" s="104">
        <f t="shared" si="78"/>
        <v>21000</v>
      </c>
      <c r="F2518" s="103">
        <v>2347000</v>
      </c>
      <c r="G2518" s="104">
        <f t="shared" si="79"/>
        <v>18000</v>
      </c>
    </row>
    <row r="2519" spans="3:7" x14ac:dyDescent="0.4">
      <c r="C2519" s="90">
        <v>42063</v>
      </c>
      <c r="D2519" s="103">
        <v>316000</v>
      </c>
      <c r="E2519" s="104">
        <f t="shared" si="78"/>
        <v>11000</v>
      </c>
      <c r="F2519" s="103">
        <v>2365000</v>
      </c>
      <c r="G2519" s="104">
        <f t="shared" si="79"/>
        <v>18000</v>
      </c>
    </row>
    <row r="2520" spans="3:7" x14ac:dyDescent="0.4">
      <c r="C2520" s="90">
        <v>42070</v>
      </c>
      <c r="D2520" s="103">
        <v>293000</v>
      </c>
      <c r="E2520" s="104">
        <f t="shared" si="78"/>
        <v>-23000</v>
      </c>
      <c r="F2520" s="103">
        <v>2365000</v>
      </c>
      <c r="G2520" s="104">
        <f t="shared" si="79"/>
        <v>0</v>
      </c>
    </row>
    <row r="2521" spans="3:7" x14ac:dyDescent="0.4">
      <c r="C2521" s="90">
        <v>42077</v>
      </c>
      <c r="D2521" s="103">
        <v>289000</v>
      </c>
      <c r="E2521" s="104">
        <f t="shared" si="78"/>
        <v>-4000</v>
      </c>
      <c r="F2521" s="103">
        <v>2371000</v>
      </c>
      <c r="G2521" s="104">
        <f t="shared" si="79"/>
        <v>6000</v>
      </c>
    </row>
    <row r="2522" spans="3:7" x14ac:dyDescent="0.4">
      <c r="C2522" s="90">
        <v>42084</v>
      </c>
      <c r="D2522" s="103">
        <v>283000</v>
      </c>
      <c r="E2522" s="104">
        <f t="shared" si="78"/>
        <v>-6000</v>
      </c>
      <c r="F2522" s="103">
        <v>2310000</v>
      </c>
      <c r="G2522" s="104">
        <f t="shared" si="79"/>
        <v>-61000</v>
      </c>
    </row>
    <row r="2523" spans="3:7" x14ac:dyDescent="0.4">
      <c r="C2523" s="90">
        <v>42091</v>
      </c>
      <c r="D2523" s="103">
        <v>267000</v>
      </c>
      <c r="E2523" s="104">
        <f t="shared" si="78"/>
        <v>-16000</v>
      </c>
      <c r="F2523" s="103">
        <v>2282000</v>
      </c>
      <c r="G2523" s="104">
        <f t="shared" si="79"/>
        <v>-28000</v>
      </c>
    </row>
    <row r="2524" spans="3:7" x14ac:dyDescent="0.4">
      <c r="C2524" s="90">
        <v>42098</v>
      </c>
      <c r="D2524" s="103">
        <v>281000</v>
      </c>
      <c r="E2524" s="104">
        <f t="shared" si="78"/>
        <v>14000</v>
      </c>
      <c r="F2524" s="103">
        <v>2271000</v>
      </c>
      <c r="G2524" s="104">
        <f t="shared" si="79"/>
        <v>-11000</v>
      </c>
    </row>
    <row r="2525" spans="3:7" x14ac:dyDescent="0.4">
      <c r="C2525" s="90">
        <v>42105</v>
      </c>
      <c r="D2525" s="103">
        <v>294000</v>
      </c>
      <c r="E2525" s="104">
        <f t="shared" si="78"/>
        <v>13000</v>
      </c>
      <c r="F2525" s="103">
        <v>2316000</v>
      </c>
      <c r="G2525" s="104">
        <f t="shared" si="79"/>
        <v>45000</v>
      </c>
    </row>
    <row r="2526" spans="3:7" x14ac:dyDescent="0.4">
      <c r="C2526" s="90">
        <v>42112</v>
      </c>
      <c r="D2526" s="103">
        <v>295000</v>
      </c>
      <c r="E2526" s="104">
        <f t="shared" si="78"/>
        <v>1000</v>
      </c>
      <c r="F2526" s="103">
        <v>2274000</v>
      </c>
      <c r="G2526" s="104">
        <f t="shared" si="79"/>
        <v>-42000</v>
      </c>
    </row>
    <row r="2527" spans="3:7" x14ac:dyDescent="0.4">
      <c r="C2527" s="90">
        <v>42119</v>
      </c>
      <c r="D2527" s="103">
        <v>269000</v>
      </c>
      <c r="E2527" s="104">
        <f t="shared" si="78"/>
        <v>-26000</v>
      </c>
      <c r="F2527" s="103">
        <v>2254000</v>
      </c>
      <c r="G2527" s="104">
        <f t="shared" si="79"/>
        <v>-20000</v>
      </c>
    </row>
    <row r="2528" spans="3:7" x14ac:dyDescent="0.4">
      <c r="C2528" s="90">
        <v>42126</v>
      </c>
      <c r="D2528" s="103">
        <v>269000</v>
      </c>
      <c r="E2528" s="104">
        <f t="shared" si="78"/>
        <v>0</v>
      </c>
      <c r="F2528" s="103">
        <v>2256000</v>
      </c>
      <c r="G2528" s="104">
        <f t="shared" si="79"/>
        <v>2000</v>
      </c>
    </row>
    <row r="2529" spans="3:7" x14ac:dyDescent="0.4">
      <c r="C2529" s="90">
        <v>42133</v>
      </c>
      <c r="D2529" s="103">
        <v>270000</v>
      </c>
      <c r="E2529" s="104">
        <f t="shared" si="78"/>
        <v>1000</v>
      </c>
      <c r="F2529" s="103">
        <v>2253000</v>
      </c>
      <c r="G2529" s="104">
        <f t="shared" si="79"/>
        <v>-3000</v>
      </c>
    </row>
    <row r="2530" spans="3:7" x14ac:dyDescent="0.4">
      <c r="C2530" s="90">
        <v>42140</v>
      </c>
      <c r="D2530" s="103">
        <v>275000</v>
      </c>
      <c r="E2530" s="104">
        <f t="shared" si="78"/>
        <v>5000</v>
      </c>
      <c r="F2530" s="103">
        <v>2253000</v>
      </c>
      <c r="G2530" s="104">
        <f t="shared" si="79"/>
        <v>0</v>
      </c>
    </row>
    <row r="2531" spans="3:7" x14ac:dyDescent="0.4">
      <c r="C2531" s="90">
        <v>42147</v>
      </c>
      <c r="D2531" s="103">
        <v>280000</v>
      </c>
      <c r="E2531" s="104">
        <f t="shared" si="78"/>
        <v>5000</v>
      </c>
      <c r="F2531" s="103">
        <v>2236000</v>
      </c>
      <c r="G2531" s="104">
        <f t="shared" si="79"/>
        <v>-17000</v>
      </c>
    </row>
    <row r="2532" spans="3:7" x14ac:dyDescent="0.4">
      <c r="C2532" s="90">
        <v>42154</v>
      </c>
      <c r="D2532" s="103">
        <v>275000</v>
      </c>
      <c r="E2532" s="104">
        <f t="shared" si="78"/>
        <v>-5000</v>
      </c>
      <c r="F2532" s="103">
        <v>2297000</v>
      </c>
      <c r="G2532" s="104">
        <f t="shared" si="79"/>
        <v>61000</v>
      </c>
    </row>
    <row r="2533" spans="3:7" x14ac:dyDescent="0.4">
      <c r="C2533" s="90">
        <v>42161</v>
      </c>
      <c r="D2533" s="103">
        <v>278000</v>
      </c>
      <c r="E2533" s="104">
        <f t="shared" si="78"/>
        <v>3000</v>
      </c>
      <c r="F2533" s="103">
        <v>2247000</v>
      </c>
      <c r="G2533" s="104">
        <f t="shared" si="79"/>
        <v>-50000</v>
      </c>
    </row>
    <row r="2534" spans="3:7" x14ac:dyDescent="0.4">
      <c r="C2534" s="90">
        <v>42168</v>
      </c>
      <c r="D2534" s="103">
        <v>268000</v>
      </c>
      <c r="E2534" s="104">
        <f t="shared" si="78"/>
        <v>-10000</v>
      </c>
      <c r="F2534" s="103">
        <v>2268000</v>
      </c>
      <c r="G2534" s="104">
        <f t="shared" si="79"/>
        <v>21000</v>
      </c>
    </row>
    <row r="2535" spans="3:7" x14ac:dyDescent="0.4">
      <c r="C2535" s="90">
        <v>42175</v>
      </c>
      <c r="D2535" s="103">
        <v>274000</v>
      </c>
      <c r="E2535" s="104">
        <f t="shared" si="78"/>
        <v>6000</v>
      </c>
      <c r="F2535" s="103">
        <v>2265000</v>
      </c>
      <c r="G2535" s="104">
        <f t="shared" si="79"/>
        <v>-3000</v>
      </c>
    </row>
    <row r="2536" spans="3:7" x14ac:dyDescent="0.4">
      <c r="C2536" s="90">
        <v>42182</v>
      </c>
      <c r="D2536" s="103">
        <v>275000</v>
      </c>
      <c r="E2536" s="104">
        <f t="shared" si="78"/>
        <v>1000</v>
      </c>
      <c r="F2536" s="103">
        <v>2317000</v>
      </c>
      <c r="G2536" s="104">
        <f t="shared" si="79"/>
        <v>52000</v>
      </c>
    </row>
    <row r="2537" spans="3:7" x14ac:dyDescent="0.4">
      <c r="C2537" s="90">
        <v>42189</v>
      </c>
      <c r="D2537" s="103">
        <v>292000</v>
      </c>
      <c r="E2537" s="104">
        <f t="shared" si="78"/>
        <v>17000</v>
      </c>
      <c r="F2537" s="103">
        <v>2231000</v>
      </c>
      <c r="G2537" s="104">
        <f t="shared" si="79"/>
        <v>-86000</v>
      </c>
    </row>
    <row r="2538" spans="3:7" x14ac:dyDescent="0.4">
      <c r="C2538" s="90">
        <v>42196</v>
      </c>
      <c r="D2538" s="103">
        <v>284000</v>
      </c>
      <c r="E2538" s="104">
        <f t="shared" si="78"/>
        <v>-8000</v>
      </c>
      <c r="F2538" s="103">
        <v>2224000</v>
      </c>
      <c r="G2538" s="104">
        <f t="shared" si="79"/>
        <v>-7000</v>
      </c>
    </row>
    <row r="2539" spans="3:7" x14ac:dyDescent="0.4">
      <c r="C2539" s="90">
        <v>42203</v>
      </c>
      <c r="D2539" s="103">
        <v>265000</v>
      </c>
      <c r="E2539" s="104">
        <f t="shared" si="78"/>
        <v>-19000</v>
      </c>
      <c r="F2539" s="103">
        <v>2267000</v>
      </c>
      <c r="G2539" s="104">
        <f t="shared" si="79"/>
        <v>43000</v>
      </c>
    </row>
    <row r="2540" spans="3:7" x14ac:dyDescent="0.4">
      <c r="C2540" s="90">
        <v>42210</v>
      </c>
      <c r="D2540" s="103">
        <v>268000</v>
      </c>
      <c r="E2540" s="104">
        <f t="shared" si="78"/>
        <v>3000</v>
      </c>
      <c r="F2540" s="103">
        <v>2251000</v>
      </c>
      <c r="G2540" s="104">
        <f t="shared" si="79"/>
        <v>-16000</v>
      </c>
    </row>
    <row r="2541" spans="3:7" x14ac:dyDescent="0.4">
      <c r="C2541" s="90">
        <v>42217</v>
      </c>
      <c r="D2541" s="103">
        <v>270000</v>
      </c>
      <c r="E2541" s="104">
        <f t="shared" si="78"/>
        <v>2000</v>
      </c>
      <c r="F2541" s="103">
        <v>2260000</v>
      </c>
      <c r="G2541" s="104">
        <f t="shared" si="79"/>
        <v>9000</v>
      </c>
    </row>
    <row r="2542" spans="3:7" x14ac:dyDescent="0.4">
      <c r="C2542" s="90">
        <v>42224</v>
      </c>
      <c r="D2542" s="103">
        <v>274000</v>
      </c>
      <c r="E2542" s="104">
        <f t="shared" si="78"/>
        <v>4000</v>
      </c>
      <c r="F2542" s="103">
        <v>2247000</v>
      </c>
      <c r="G2542" s="104">
        <f t="shared" si="79"/>
        <v>-13000</v>
      </c>
    </row>
    <row r="2543" spans="3:7" x14ac:dyDescent="0.4">
      <c r="C2543" s="90">
        <v>42231</v>
      </c>
      <c r="D2543" s="103">
        <v>278000</v>
      </c>
      <c r="E2543" s="104">
        <f t="shared" si="78"/>
        <v>4000</v>
      </c>
      <c r="F2543" s="103">
        <v>2256000</v>
      </c>
      <c r="G2543" s="104">
        <f t="shared" si="79"/>
        <v>9000</v>
      </c>
    </row>
    <row r="2544" spans="3:7" x14ac:dyDescent="0.4">
      <c r="C2544" s="90">
        <v>42238</v>
      </c>
      <c r="D2544" s="103">
        <v>274000</v>
      </c>
      <c r="E2544" s="104">
        <f t="shared" si="78"/>
        <v>-4000</v>
      </c>
      <c r="F2544" s="103">
        <v>2252000</v>
      </c>
      <c r="G2544" s="104">
        <f t="shared" si="79"/>
        <v>-4000</v>
      </c>
    </row>
    <row r="2545" spans="3:7" x14ac:dyDescent="0.4">
      <c r="C2545" s="90">
        <v>42245</v>
      </c>
      <c r="D2545" s="103">
        <v>280000</v>
      </c>
      <c r="E2545" s="104">
        <f t="shared" si="78"/>
        <v>6000</v>
      </c>
      <c r="F2545" s="103">
        <v>2253000</v>
      </c>
      <c r="G2545" s="104">
        <f t="shared" si="79"/>
        <v>1000</v>
      </c>
    </row>
    <row r="2546" spans="3:7" x14ac:dyDescent="0.4">
      <c r="C2546" s="90">
        <v>42252</v>
      </c>
      <c r="D2546" s="103">
        <v>272000</v>
      </c>
      <c r="E2546" s="104">
        <f t="shared" si="78"/>
        <v>-8000</v>
      </c>
      <c r="F2546" s="103">
        <v>2243000</v>
      </c>
      <c r="G2546" s="104">
        <f t="shared" si="79"/>
        <v>-10000</v>
      </c>
    </row>
    <row r="2547" spans="3:7" x14ac:dyDescent="0.4">
      <c r="C2547" s="90">
        <v>42259</v>
      </c>
      <c r="D2547" s="103">
        <v>264000</v>
      </c>
      <c r="E2547" s="104">
        <f t="shared" si="78"/>
        <v>-8000</v>
      </c>
      <c r="F2547" s="103">
        <v>2249000</v>
      </c>
      <c r="G2547" s="104">
        <f t="shared" si="79"/>
        <v>6000</v>
      </c>
    </row>
    <row r="2548" spans="3:7" x14ac:dyDescent="0.4">
      <c r="C2548" s="90">
        <v>42266</v>
      </c>
      <c r="D2548" s="103">
        <v>269000</v>
      </c>
      <c r="E2548" s="104">
        <f t="shared" si="78"/>
        <v>5000</v>
      </c>
      <c r="F2548" s="103">
        <v>2229000</v>
      </c>
      <c r="G2548" s="104">
        <f t="shared" si="79"/>
        <v>-20000</v>
      </c>
    </row>
    <row r="2549" spans="3:7" x14ac:dyDescent="0.4">
      <c r="C2549" s="90">
        <v>42273</v>
      </c>
      <c r="D2549" s="103">
        <v>273000</v>
      </c>
      <c r="E2549" s="104">
        <f t="shared" si="78"/>
        <v>4000</v>
      </c>
      <c r="F2549" s="103">
        <v>2235000</v>
      </c>
      <c r="G2549" s="104">
        <f t="shared" si="79"/>
        <v>6000</v>
      </c>
    </row>
    <row r="2550" spans="3:7" x14ac:dyDescent="0.4">
      <c r="C2550" s="90">
        <v>42280</v>
      </c>
      <c r="D2550" s="103">
        <v>267000</v>
      </c>
      <c r="E2550" s="104">
        <f t="shared" si="78"/>
        <v>-6000</v>
      </c>
      <c r="F2550" s="103">
        <v>2207000</v>
      </c>
      <c r="G2550" s="104">
        <f t="shared" si="79"/>
        <v>-28000</v>
      </c>
    </row>
    <row r="2551" spans="3:7" x14ac:dyDescent="0.4">
      <c r="C2551" s="90">
        <v>42287</v>
      </c>
      <c r="D2551" s="103">
        <v>265000</v>
      </c>
      <c r="E2551" s="104">
        <f t="shared" si="78"/>
        <v>-2000</v>
      </c>
      <c r="F2551" s="103">
        <v>2212000</v>
      </c>
      <c r="G2551" s="104">
        <f t="shared" si="79"/>
        <v>5000</v>
      </c>
    </row>
    <row r="2552" spans="3:7" x14ac:dyDescent="0.4">
      <c r="C2552" s="90">
        <v>42294</v>
      </c>
      <c r="D2552" s="103">
        <v>265000</v>
      </c>
      <c r="E2552" s="104">
        <f t="shared" si="78"/>
        <v>0</v>
      </c>
      <c r="F2552" s="103">
        <v>2194000</v>
      </c>
      <c r="G2552" s="104">
        <f t="shared" si="79"/>
        <v>-18000</v>
      </c>
    </row>
    <row r="2553" spans="3:7" x14ac:dyDescent="0.4">
      <c r="C2553" s="90">
        <v>42301</v>
      </c>
      <c r="D2553" s="103">
        <v>264000</v>
      </c>
      <c r="E2553" s="104">
        <f t="shared" si="78"/>
        <v>-1000</v>
      </c>
      <c r="F2553" s="103">
        <v>2216000</v>
      </c>
      <c r="G2553" s="104">
        <f t="shared" si="79"/>
        <v>22000</v>
      </c>
    </row>
    <row r="2554" spans="3:7" x14ac:dyDescent="0.4">
      <c r="C2554" s="90">
        <v>42308</v>
      </c>
      <c r="D2554" s="103">
        <v>275000</v>
      </c>
      <c r="E2554" s="104">
        <f t="shared" si="78"/>
        <v>11000</v>
      </c>
      <c r="F2554" s="103">
        <v>2202000</v>
      </c>
      <c r="G2554" s="104">
        <f t="shared" si="79"/>
        <v>-14000</v>
      </c>
    </row>
    <row r="2555" spans="3:7" x14ac:dyDescent="0.4">
      <c r="C2555" s="90">
        <v>42315</v>
      </c>
      <c r="D2555" s="103">
        <v>276000</v>
      </c>
      <c r="E2555" s="104">
        <f t="shared" si="78"/>
        <v>1000</v>
      </c>
      <c r="F2555" s="103">
        <v>2211000</v>
      </c>
      <c r="G2555" s="104">
        <f t="shared" si="79"/>
        <v>9000</v>
      </c>
    </row>
    <row r="2556" spans="3:7" x14ac:dyDescent="0.4">
      <c r="C2556" s="90">
        <v>42322</v>
      </c>
      <c r="D2556" s="103">
        <v>274000</v>
      </c>
      <c r="E2556" s="104">
        <f t="shared" si="78"/>
        <v>-2000</v>
      </c>
      <c r="F2556" s="103">
        <v>2176000</v>
      </c>
      <c r="G2556" s="104">
        <f t="shared" si="79"/>
        <v>-35000</v>
      </c>
    </row>
    <row r="2557" spans="3:7" x14ac:dyDescent="0.4">
      <c r="C2557" s="90">
        <v>42329</v>
      </c>
      <c r="D2557" s="103">
        <v>261000</v>
      </c>
      <c r="E2557" s="104">
        <f t="shared" si="78"/>
        <v>-13000</v>
      </c>
      <c r="F2557" s="103">
        <v>2181000</v>
      </c>
      <c r="G2557" s="104">
        <f t="shared" si="79"/>
        <v>5000</v>
      </c>
    </row>
    <row r="2558" spans="3:7" x14ac:dyDescent="0.4">
      <c r="C2558" s="90">
        <v>42336</v>
      </c>
      <c r="D2558" s="103">
        <v>264000</v>
      </c>
      <c r="E2558" s="104">
        <f t="shared" si="78"/>
        <v>3000</v>
      </c>
      <c r="F2558" s="103">
        <v>2261000</v>
      </c>
      <c r="G2558" s="104">
        <f t="shared" si="79"/>
        <v>80000</v>
      </c>
    </row>
    <row r="2559" spans="3:7" x14ac:dyDescent="0.4">
      <c r="C2559" s="90">
        <v>42343</v>
      </c>
      <c r="D2559" s="103">
        <v>283000</v>
      </c>
      <c r="E2559" s="104">
        <f t="shared" si="78"/>
        <v>19000</v>
      </c>
      <c r="F2559" s="103">
        <v>2242000</v>
      </c>
      <c r="G2559" s="104">
        <f t="shared" si="79"/>
        <v>-19000</v>
      </c>
    </row>
    <row r="2560" spans="3:7" x14ac:dyDescent="0.4">
      <c r="C2560" s="90">
        <v>42350</v>
      </c>
      <c r="D2560" s="103">
        <v>271000</v>
      </c>
      <c r="E2560" s="104">
        <f t="shared" si="78"/>
        <v>-12000</v>
      </c>
      <c r="F2560" s="103">
        <v>2192000</v>
      </c>
      <c r="G2560" s="104">
        <f t="shared" si="79"/>
        <v>-50000</v>
      </c>
    </row>
    <row r="2561" spans="3:7" x14ac:dyDescent="0.4">
      <c r="C2561" s="90">
        <v>42357</v>
      </c>
      <c r="D2561" s="103">
        <v>262000</v>
      </c>
      <c r="E2561" s="104">
        <f t="shared" si="78"/>
        <v>-9000</v>
      </c>
      <c r="F2561" s="103">
        <v>2174000</v>
      </c>
      <c r="G2561" s="104">
        <f t="shared" si="79"/>
        <v>-18000</v>
      </c>
    </row>
    <row r="2562" spans="3:7" x14ac:dyDescent="0.4">
      <c r="C2562" s="90">
        <v>42364</v>
      </c>
      <c r="D2562" s="103">
        <v>277000</v>
      </c>
      <c r="E2562" s="104">
        <f t="shared" si="78"/>
        <v>15000</v>
      </c>
      <c r="F2562" s="103">
        <v>2217000</v>
      </c>
      <c r="G2562" s="104">
        <f t="shared" si="79"/>
        <v>43000</v>
      </c>
    </row>
    <row r="2563" spans="3:7" x14ac:dyDescent="0.4">
      <c r="C2563" s="90">
        <v>42371</v>
      </c>
      <c r="D2563" s="103">
        <v>275000</v>
      </c>
      <c r="E2563" s="104">
        <f t="shared" si="78"/>
        <v>-2000</v>
      </c>
      <c r="F2563" s="103">
        <v>2223000</v>
      </c>
      <c r="G2563" s="104">
        <f t="shared" si="79"/>
        <v>6000</v>
      </c>
    </row>
    <row r="2564" spans="3:7" x14ac:dyDescent="0.4">
      <c r="C2564" s="90">
        <v>42378</v>
      </c>
      <c r="D2564" s="103">
        <v>282000</v>
      </c>
      <c r="E2564" s="104">
        <f t="shared" si="78"/>
        <v>7000</v>
      </c>
      <c r="F2564" s="103">
        <v>2195000</v>
      </c>
      <c r="G2564" s="104">
        <f t="shared" si="79"/>
        <v>-28000</v>
      </c>
    </row>
    <row r="2565" spans="3:7" x14ac:dyDescent="0.4">
      <c r="C2565" s="90">
        <v>42385</v>
      </c>
      <c r="D2565" s="103">
        <v>292000</v>
      </c>
      <c r="E2565" s="104">
        <f t="shared" si="78"/>
        <v>10000</v>
      </c>
      <c r="F2565" s="103">
        <v>2219000</v>
      </c>
      <c r="G2565" s="104">
        <f t="shared" si="79"/>
        <v>24000</v>
      </c>
    </row>
    <row r="2566" spans="3:7" x14ac:dyDescent="0.4">
      <c r="C2566" s="90">
        <v>42392</v>
      </c>
      <c r="D2566" s="103">
        <v>270000</v>
      </c>
      <c r="E2566" s="104">
        <f t="shared" si="78"/>
        <v>-22000</v>
      </c>
      <c r="F2566" s="103">
        <v>2200000</v>
      </c>
      <c r="G2566" s="104">
        <f t="shared" si="79"/>
        <v>-19000</v>
      </c>
    </row>
    <row r="2567" spans="3:7" x14ac:dyDescent="0.4">
      <c r="C2567" s="90">
        <v>42399</v>
      </c>
      <c r="D2567" s="103">
        <v>283000</v>
      </c>
      <c r="E2567" s="104">
        <f t="shared" si="78"/>
        <v>13000</v>
      </c>
      <c r="F2567" s="103">
        <v>2204000</v>
      </c>
      <c r="G2567" s="104">
        <f t="shared" si="79"/>
        <v>4000</v>
      </c>
    </row>
    <row r="2568" spans="3:7" x14ac:dyDescent="0.4">
      <c r="C2568" s="90">
        <v>42406</v>
      </c>
      <c r="D2568" s="103">
        <v>265000</v>
      </c>
      <c r="E2568" s="104">
        <f t="shared" si="78"/>
        <v>-18000</v>
      </c>
      <c r="F2568" s="103">
        <v>2206000</v>
      </c>
      <c r="G2568" s="104">
        <f t="shared" si="79"/>
        <v>2000</v>
      </c>
    </row>
    <row r="2569" spans="3:7" x14ac:dyDescent="0.4">
      <c r="C2569" s="90">
        <v>42413</v>
      </c>
      <c r="D2569" s="103">
        <v>262000</v>
      </c>
      <c r="E2569" s="104">
        <f t="shared" si="78"/>
        <v>-3000</v>
      </c>
      <c r="F2569" s="103">
        <v>2212000</v>
      </c>
      <c r="G2569" s="104">
        <f t="shared" si="79"/>
        <v>6000</v>
      </c>
    </row>
    <row r="2570" spans="3:7" x14ac:dyDescent="0.4">
      <c r="C2570" s="90">
        <v>42420</v>
      </c>
      <c r="D2570" s="103">
        <v>271000</v>
      </c>
      <c r="E2570" s="104">
        <f t="shared" ref="E2570:E2633" si="80">D2570-D2569</f>
        <v>9000</v>
      </c>
      <c r="F2570" s="103">
        <v>2189000</v>
      </c>
      <c r="G2570" s="104">
        <f t="shared" ref="G2570:G2633" si="81">F2570-F2569</f>
        <v>-23000</v>
      </c>
    </row>
    <row r="2571" spans="3:7" x14ac:dyDescent="0.4">
      <c r="C2571" s="90">
        <v>42427</v>
      </c>
      <c r="D2571" s="103">
        <v>268000</v>
      </c>
      <c r="E2571" s="104">
        <f t="shared" si="80"/>
        <v>-3000</v>
      </c>
      <c r="F2571" s="103">
        <v>2180000</v>
      </c>
      <c r="G2571" s="104">
        <f t="shared" si="81"/>
        <v>-9000</v>
      </c>
    </row>
    <row r="2572" spans="3:7" x14ac:dyDescent="0.4">
      <c r="C2572" s="90">
        <v>42434</v>
      </c>
      <c r="D2572" s="103">
        <v>256000</v>
      </c>
      <c r="E2572" s="104">
        <f t="shared" si="80"/>
        <v>-12000</v>
      </c>
      <c r="F2572" s="103">
        <v>2195000</v>
      </c>
      <c r="G2572" s="104">
        <f t="shared" si="81"/>
        <v>15000</v>
      </c>
    </row>
    <row r="2573" spans="3:7" x14ac:dyDescent="0.4">
      <c r="C2573" s="90">
        <v>42441</v>
      </c>
      <c r="D2573" s="103">
        <v>262000</v>
      </c>
      <c r="E2573" s="104">
        <f t="shared" si="80"/>
        <v>6000</v>
      </c>
      <c r="F2573" s="103">
        <v>2175000</v>
      </c>
      <c r="G2573" s="104">
        <f t="shared" si="81"/>
        <v>-20000</v>
      </c>
    </row>
    <row r="2574" spans="3:7" x14ac:dyDescent="0.4">
      <c r="C2574" s="90">
        <v>42448</v>
      </c>
      <c r="D2574" s="103">
        <v>263000</v>
      </c>
      <c r="E2574" s="104">
        <f t="shared" si="80"/>
        <v>1000</v>
      </c>
      <c r="F2574" s="103">
        <v>2153000</v>
      </c>
      <c r="G2574" s="104">
        <f t="shared" si="81"/>
        <v>-22000</v>
      </c>
    </row>
    <row r="2575" spans="3:7" x14ac:dyDescent="0.4">
      <c r="C2575" s="90">
        <v>42455</v>
      </c>
      <c r="D2575" s="103">
        <v>271000</v>
      </c>
      <c r="E2575" s="104">
        <f t="shared" si="80"/>
        <v>8000</v>
      </c>
      <c r="F2575" s="103">
        <v>2175000</v>
      </c>
      <c r="G2575" s="104">
        <f t="shared" si="81"/>
        <v>22000</v>
      </c>
    </row>
    <row r="2576" spans="3:7" x14ac:dyDescent="0.4">
      <c r="C2576" s="90">
        <v>42462</v>
      </c>
      <c r="D2576" s="103">
        <v>269000</v>
      </c>
      <c r="E2576" s="104">
        <f t="shared" si="80"/>
        <v>-2000</v>
      </c>
      <c r="F2576" s="103">
        <v>2155000</v>
      </c>
      <c r="G2576" s="104">
        <f t="shared" si="81"/>
        <v>-20000</v>
      </c>
    </row>
    <row r="2577" spans="3:7" x14ac:dyDescent="0.4">
      <c r="C2577" s="90">
        <v>42469</v>
      </c>
      <c r="D2577" s="103">
        <v>258000</v>
      </c>
      <c r="E2577" s="104">
        <f t="shared" si="80"/>
        <v>-11000</v>
      </c>
      <c r="F2577" s="103">
        <v>2139000</v>
      </c>
      <c r="G2577" s="104">
        <f t="shared" si="81"/>
        <v>-16000</v>
      </c>
    </row>
    <row r="2578" spans="3:7" x14ac:dyDescent="0.4">
      <c r="C2578" s="90">
        <v>42476</v>
      </c>
      <c r="D2578" s="103">
        <v>254000</v>
      </c>
      <c r="E2578" s="104">
        <f t="shared" si="80"/>
        <v>-4000</v>
      </c>
      <c r="F2578" s="103">
        <v>2135000</v>
      </c>
      <c r="G2578" s="104">
        <f t="shared" si="81"/>
        <v>-4000</v>
      </c>
    </row>
    <row r="2579" spans="3:7" x14ac:dyDescent="0.4">
      <c r="C2579" s="90">
        <v>42483</v>
      </c>
      <c r="D2579" s="103">
        <v>260000</v>
      </c>
      <c r="E2579" s="104">
        <f t="shared" si="80"/>
        <v>6000</v>
      </c>
      <c r="F2579" s="103">
        <v>2146000</v>
      </c>
      <c r="G2579" s="104">
        <f t="shared" si="81"/>
        <v>11000</v>
      </c>
    </row>
    <row r="2580" spans="3:7" x14ac:dyDescent="0.4">
      <c r="C2580" s="90">
        <v>42490</v>
      </c>
      <c r="D2580" s="103">
        <v>279000</v>
      </c>
      <c r="E2580" s="104">
        <f t="shared" si="80"/>
        <v>19000</v>
      </c>
      <c r="F2580" s="103">
        <v>2183000</v>
      </c>
      <c r="G2580" s="104">
        <f t="shared" si="81"/>
        <v>37000</v>
      </c>
    </row>
    <row r="2581" spans="3:7" x14ac:dyDescent="0.4">
      <c r="C2581" s="90">
        <v>42497</v>
      </c>
      <c r="D2581" s="103">
        <v>288000</v>
      </c>
      <c r="E2581" s="104">
        <f t="shared" si="80"/>
        <v>9000</v>
      </c>
      <c r="F2581" s="103">
        <v>2190000</v>
      </c>
      <c r="G2581" s="104">
        <f t="shared" si="81"/>
        <v>7000</v>
      </c>
    </row>
    <row r="2582" spans="3:7" x14ac:dyDescent="0.4">
      <c r="C2582" s="90">
        <v>42504</v>
      </c>
      <c r="D2582" s="103">
        <v>278000</v>
      </c>
      <c r="E2582" s="104">
        <f t="shared" si="80"/>
        <v>-10000</v>
      </c>
      <c r="F2582" s="103">
        <v>2179000</v>
      </c>
      <c r="G2582" s="104">
        <f t="shared" si="81"/>
        <v>-11000</v>
      </c>
    </row>
    <row r="2583" spans="3:7" x14ac:dyDescent="0.4">
      <c r="C2583" s="90">
        <v>42511</v>
      </c>
      <c r="D2583" s="103">
        <v>266000</v>
      </c>
      <c r="E2583" s="104">
        <f t="shared" si="80"/>
        <v>-12000</v>
      </c>
      <c r="F2583" s="103">
        <v>2188000</v>
      </c>
      <c r="G2583" s="104">
        <f t="shared" si="81"/>
        <v>9000</v>
      </c>
    </row>
    <row r="2584" spans="3:7" x14ac:dyDescent="0.4">
      <c r="C2584" s="90">
        <v>42518</v>
      </c>
      <c r="D2584" s="103">
        <v>264000</v>
      </c>
      <c r="E2584" s="104">
        <f t="shared" si="80"/>
        <v>-2000</v>
      </c>
      <c r="F2584" s="103">
        <v>2138000</v>
      </c>
      <c r="G2584" s="104">
        <f t="shared" si="81"/>
        <v>-50000</v>
      </c>
    </row>
    <row r="2585" spans="3:7" x14ac:dyDescent="0.4">
      <c r="C2585" s="90">
        <v>42525</v>
      </c>
      <c r="D2585" s="103">
        <v>265000</v>
      </c>
      <c r="E2585" s="104">
        <f t="shared" si="80"/>
        <v>1000</v>
      </c>
      <c r="F2585" s="103">
        <v>2172000</v>
      </c>
      <c r="G2585" s="104">
        <f t="shared" si="81"/>
        <v>34000</v>
      </c>
    </row>
    <row r="2586" spans="3:7" x14ac:dyDescent="0.4">
      <c r="C2586" s="90">
        <v>42532</v>
      </c>
      <c r="D2586" s="103">
        <v>273000</v>
      </c>
      <c r="E2586" s="104">
        <f t="shared" si="80"/>
        <v>8000</v>
      </c>
      <c r="F2586" s="103">
        <v>2161000</v>
      </c>
      <c r="G2586" s="104">
        <f t="shared" si="81"/>
        <v>-11000</v>
      </c>
    </row>
    <row r="2587" spans="3:7" x14ac:dyDescent="0.4">
      <c r="C2587" s="90">
        <v>42539</v>
      </c>
      <c r="D2587" s="103">
        <v>262000</v>
      </c>
      <c r="E2587" s="104">
        <f t="shared" si="80"/>
        <v>-11000</v>
      </c>
      <c r="F2587" s="103">
        <v>2167000</v>
      </c>
      <c r="G2587" s="104">
        <f t="shared" si="81"/>
        <v>6000</v>
      </c>
    </row>
    <row r="2588" spans="3:7" x14ac:dyDescent="0.4">
      <c r="C2588" s="90">
        <v>42546</v>
      </c>
      <c r="D2588" s="103">
        <v>263000</v>
      </c>
      <c r="E2588" s="104">
        <f t="shared" si="80"/>
        <v>1000</v>
      </c>
      <c r="F2588" s="103">
        <v>2132000</v>
      </c>
      <c r="G2588" s="104">
        <f t="shared" si="81"/>
        <v>-35000</v>
      </c>
    </row>
    <row r="2589" spans="3:7" x14ac:dyDescent="0.4">
      <c r="C2589" s="90">
        <v>42553</v>
      </c>
      <c r="D2589" s="103">
        <v>256000</v>
      </c>
      <c r="E2589" s="104">
        <f t="shared" si="80"/>
        <v>-7000</v>
      </c>
      <c r="F2589" s="103">
        <v>2147000</v>
      </c>
      <c r="G2589" s="104">
        <f t="shared" si="81"/>
        <v>15000</v>
      </c>
    </row>
    <row r="2590" spans="3:7" x14ac:dyDescent="0.4">
      <c r="C2590" s="90">
        <v>42560</v>
      </c>
      <c r="D2590" s="103">
        <v>255000</v>
      </c>
      <c r="E2590" s="104">
        <f t="shared" si="80"/>
        <v>-1000</v>
      </c>
      <c r="F2590" s="103">
        <v>2131000</v>
      </c>
      <c r="G2590" s="104">
        <f t="shared" si="81"/>
        <v>-16000</v>
      </c>
    </row>
    <row r="2591" spans="3:7" x14ac:dyDescent="0.4">
      <c r="C2591" s="90">
        <v>42567</v>
      </c>
      <c r="D2591" s="103">
        <v>260000</v>
      </c>
      <c r="E2591" s="104">
        <f t="shared" si="80"/>
        <v>5000</v>
      </c>
      <c r="F2591" s="103">
        <v>2142000</v>
      </c>
      <c r="G2591" s="104">
        <f t="shared" si="81"/>
        <v>11000</v>
      </c>
    </row>
    <row r="2592" spans="3:7" x14ac:dyDescent="0.4">
      <c r="C2592" s="90">
        <v>42574</v>
      </c>
      <c r="D2592" s="103">
        <v>263000</v>
      </c>
      <c r="E2592" s="104">
        <f t="shared" si="80"/>
        <v>3000</v>
      </c>
      <c r="F2592" s="103">
        <v>2137000</v>
      </c>
      <c r="G2592" s="104">
        <f t="shared" si="81"/>
        <v>-5000</v>
      </c>
    </row>
    <row r="2593" spans="3:7" x14ac:dyDescent="0.4">
      <c r="C2593" s="90">
        <v>42581</v>
      </c>
      <c r="D2593" s="103">
        <v>267000</v>
      </c>
      <c r="E2593" s="104">
        <f t="shared" si="80"/>
        <v>4000</v>
      </c>
      <c r="F2593" s="103">
        <v>2147000</v>
      </c>
      <c r="G2593" s="104">
        <f t="shared" si="81"/>
        <v>10000</v>
      </c>
    </row>
    <row r="2594" spans="3:7" x14ac:dyDescent="0.4">
      <c r="C2594" s="90">
        <v>42588</v>
      </c>
      <c r="D2594" s="103">
        <v>266000</v>
      </c>
      <c r="E2594" s="104">
        <f t="shared" si="80"/>
        <v>-1000</v>
      </c>
      <c r="F2594" s="103">
        <v>2161000</v>
      </c>
      <c r="G2594" s="104">
        <f t="shared" si="81"/>
        <v>14000</v>
      </c>
    </row>
    <row r="2595" spans="3:7" x14ac:dyDescent="0.4">
      <c r="C2595" s="90">
        <v>42595</v>
      </c>
      <c r="D2595" s="103">
        <v>265000</v>
      </c>
      <c r="E2595" s="104">
        <f t="shared" si="80"/>
        <v>-1000</v>
      </c>
      <c r="F2595" s="103">
        <v>2139000</v>
      </c>
      <c r="G2595" s="104">
        <f t="shared" si="81"/>
        <v>-22000</v>
      </c>
    </row>
    <row r="2596" spans="3:7" x14ac:dyDescent="0.4">
      <c r="C2596" s="90">
        <v>42602</v>
      </c>
      <c r="D2596" s="103">
        <v>264000</v>
      </c>
      <c r="E2596" s="104">
        <f t="shared" si="80"/>
        <v>-1000</v>
      </c>
      <c r="F2596" s="103">
        <v>2150000</v>
      </c>
      <c r="G2596" s="104">
        <f t="shared" si="81"/>
        <v>11000</v>
      </c>
    </row>
    <row r="2597" spans="3:7" x14ac:dyDescent="0.4">
      <c r="C2597" s="90">
        <v>42609</v>
      </c>
      <c r="D2597" s="103">
        <v>262000</v>
      </c>
      <c r="E2597" s="104">
        <f t="shared" si="80"/>
        <v>-2000</v>
      </c>
      <c r="F2597" s="103">
        <v>2133000</v>
      </c>
      <c r="G2597" s="104">
        <f t="shared" si="81"/>
        <v>-17000</v>
      </c>
    </row>
    <row r="2598" spans="3:7" x14ac:dyDescent="0.4">
      <c r="C2598" s="90">
        <v>42616</v>
      </c>
      <c r="D2598" s="103">
        <v>257000</v>
      </c>
      <c r="E2598" s="104">
        <f t="shared" si="80"/>
        <v>-5000</v>
      </c>
      <c r="F2598" s="103">
        <v>2149000</v>
      </c>
      <c r="G2598" s="104">
        <f t="shared" si="81"/>
        <v>16000</v>
      </c>
    </row>
    <row r="2599" spans="3:7" x14ac:dyDescent="0.4">
      <c r="C2599" s="90">
        <v>42623</v>
      </c>
      <c r="D2599" s="103">
        <v>251000</v>
      </c>
      <c r="E2599" s="104">
        <f t="shared" si="80"/>
        <v>-6000</v>
      </c>
      <c r="F2599" s="103">
        <v>2108000</v>
      </c>
      <c r="G2599" s="104">
        <f t="shared" si="81"/>
        <v>-41000</v>
      </c>
    </row>
    <row r="2600" spans="3:7" x14ac:dyDescent="0.4">
      <c r="C2600" s="90">
        <v>42630</v>
      </c>
      <c r="D2600" s="103">
        <v>252000</v>
      </c>
      <c r="E2600" s="104">
        <f t="shared" si="80"/>
        <v>1000</v>
      </c>
      <c r="F2600" s="103">
        <v>2093000</v>
      </c>
      <c r="G2600" s="104">
        <f t="shared" si="81"/>
        <v>-15000</v>
      </c>
    </row>
    <row r="2601" spans="3:7" x14ac:dyDescent="0.4">
      <c r="C2601" s="90">
        <v>42637</v>
      </c>
      <c r="D2601" s="103">
        <v>247000</v>
      </c>
      <c r="E2601" s="104">
        <f t="shared" si="80"/>
        <v>-5000</v>
      </c>
      <c r="F2601" s="103">
        <v>2081000</v>
      </c>
      <c r="G2601" s="104">
        <f t="shared" si="81"/>
        <v>-12000</v>
      </c>
    </row>
    <row r="2602" spans="3:7" x14ac:dyDescent="0.4">
      <c r="C2602" s="90">
        <v>42644</v>
      </c>
      <c r="D2602" s="103">
        <v>247000</v>
      </c>
      <c r="E2602" s="104">
        <f t="shared" si="80"/>
        <v>0</v>
      </c>
      <c r="F2602" s="103">
        <v>2080000</v>
      </c>
      <c r="G2602" s="104">
        <f t="shared" si="81"/>
        <v>-1000</v>
      </c>
    </row>
    <row r="2603" spans="3:7" x14ac:dyDescent="0.4">
      <c r="C2603" s="90">
        <v>42651</v>
      </c>
      <c r="D2603" s="103">
        <v>250000</v>
      </c>
      <c r="E2603" s="104">
        <f t="shared" si="80"/>
        <v>3000</v>
      </c>
      <c r="F2603" s="103">
        <v>2081000</v>
      </c>
      <c r="G2603" s="104">
        <f t="shared" si="81"/>
        <v>1000</v>
      </c>
    </row>
    <row r="2604" spans="3:7" x14ac:dyDescent="0.4">
      <c r="C2604" s="90">
        <v>42658</v>
      </c>
      <c r="D2604" s="103">
        <v>265000</v>
      </c>
      <c r="E2604" s="104">
        <f t="shared" si="80"/>
        <v>15000</v>
      </c>
      <c r="F2604" s="103">
        <v>2069000</v>
      </c>
      <c r="G2604" s="104">
        <f t="shared" si="81"/>
        <v>-12000</v>
      </c>
    </row>
    <row r="2605" spans="3:7" x14ac:dyDescent="0.4">
      <c r="C2605" s="90">
        <v>42665</v>
      </c>
      <c r="D2605" s="103">
        <v>257000</v>
      </c>
      <c r="E2605" s="104">
        <f t="shared" si="80"/>
        <v>-8000</v>
      </c>
      <c r="F2605" s="103">
        <v>2069000</v>
      </c>
      <c r="G2605" s="104">
        <f t="shared" si="81"/>
        <v>0</v>
      </c>
    </row>
    <row r="2606" spans="3:7" x14ac:dyDescent="0.4">
      <c r="C2606" s="90">
        <v>42672</v>
      </c>
      <c r="D2606" s="103">
        <v>266000</v>
      </c>
      <c r="E2606" s="104">
        <f t="shared" si="80"/>
        <v>9000</v>
      </c>
      <c r="F2606" s="103">
        <v>2060000</v>
      </c>
      <c r="G2606" s="104">
        <f t="shared" si="81"/>
        <v>-9000</v>
      </c>
    </row>
    <row r="2607" spans="3:7" x14ac:dyDescent="0.4">
      <c r="C2607" s="90">
        <v>42679</v>
      </c>
      <c r="D2607" s="103">
        <v>251000</v>
      </c>
      <c r="E2607" s="104">
        <f t="shared" si="80"/>
        <v>-15000</v>
      </c>
      <c r="F2607" s="103">
        <v>2027000</v>
      </c>
      <c r="G2607" s="104">
        <f t="shared" si="81"/>
        <v>-33000</v>
      </c>
    </row>
    <row r="2608" spans="3:7" x14ac:dyDescent="0.4">
      <c r="C2608" s="90">
        <v>42686</v>
      </c>
      <c r="D2608" s="103">
        <v>235000</v>
      </c>
      <c r="E2608" s="104">
        <f t="shared" si="80"/>
        <v>-16000</v>
      </c>
      <c r="F2608" s="103">
        <v>2050000</v>
      </c>
      <c r="G2608" s="104">
        <f t="shared" si="81"/>
        <v>23000</v>
      </c>
    </row>
    <row r="2609" spans="3:7" x14ac:dyDescent="0.4">
      <c r="C2609" s="90">
        <v>42693</v>
      </c>
      <c r="D2609" s="103">
        <v>249000</v>
      </c>
      <c r="E2609" s="104">
        <f t="shared" si="80"/>
        <v>14000</v>
      </c>
      <c r="F2609" s="103">
        <v>2067000</v>
      </c>
      <c r="G2609" s="104">
        <f t="shared" si="81"/>
        <v>17000</v>
      </c>
    </row>
    <row r="2610" spans="3:7" x14ac:dyDescent="0.4">
      <c r="C2610" s="90">
        <v>42700</v>
      </c>
      <c r="D2610" s="103">
        <v>259000</v>
      </c>
      <c r="E2610" s="104">
        <f t="shared" si="80"/>
        <v>10000</v>
      </c>
      <c r="F2610" s="103">
        <v>2034000</v>
      </c>
      <c r="G2610" s="104">
        <f t="shared" si="81"/>
        <v>-33000</v>
      </c>
    </row>
    <row r="2611" spans="3:7" x14ac:dyDescent="0.4">
      <c r="C2611" s="90">
        <v>42707</v>
      </c>
      <c r="D2611" s="103">
        <v>253000</v>
      </c>
      <c r="E2611" s="104">
        <f t="shared" si="80"/>
        <v>-6000</v>
      </c>
      <c r="F2611" s="103">
        <v>2031000</v>
      </c>
      <c r="G2611" s="104">
        <f t="shared" si="81"/>
        <v>-3000</v>
      </c>
    </row>
    <row r="2612" spans="3:7" x14ac:dyDescent="0.4">
      <c r="C2612" s="90">
        <v>42714</v>
      </c>
      <c r="D2612" s="103">
        <v>257000</v>
      </c>
      <c r="E2612" s="104">
        <f t="shared" si="80"/>
        <v>4000</v>
      </c>
      <c r="F2612" s="103">
        <v>2032000</v>
      </c>
      <c r="G2612" s="104">
        <f t="shared" si="81"/>
        <v>1000</v>
      </c>
    </row>
    <row r="2613" spans="3:7" x14ac:dyDescent="0.4">
      <c r="C2613" s="90">
        <v>42721</v>
      </c>
      <c r="D2613" s="103">
        <v>264000</v>
      </c>
      <c r="E2613" s="104">
        <f t="shared" si="80"/>
        <v>7000</v>
      </c>
      <c r="F2613" s="103">
        <v>2076000</v>
      </c>
      <c r="G2613" s="104">
        <f t="shared" si="81"/>
        <v>44000</v>
      </c>
    </row>
    <row r="2614" spans="3:7" x14ac:dyDescent="0.4">
      <c r="C2614" s="90">
        <v>42728</v>
      </c>
      <c r="D2614" s="103">
        <v>255000</v>
      </c>
      <c r="E2614" s="104">
        <f t="shared" si="80"/>
        <v>-9000</v>
      </c>
      <c r="F2614" s="103">
        <v>2092000</v>
      </c>
      <c r="G2614" s="104">
        <f t="shared" si="81"/>
        <v>16000</v>
      </c>
    </row>
    <row r="2615" spans="3:7" x14ac:dyDescent="0.4">
      <c r="C2615" s="90">
        <v>42735</v>
      </c>
      <c r="D2615" s="103">
        <v>238000</v>
      </c>
      <c r="E2615" s="104">
        <f t="shared" si="80"/>
        <v>-17000</v>
      </c>
      <c r="F2615" s="103">
        <v>2072000</v>
      </c>
      <c r="G2615" s="104">
        <f t="shared" si="81"/>
        <v>-20000</v>
      </c>
    </row>
    <row r="2616" spans="3:7" x14ac:dyDescent="0.4">
      <c r="C2616" s="90">
        <v>42742</v>
      </c>
      <c r="D2616" s="103">
        <v>242000</v>
      </c>
      <c r="E2616" s="104">
        <f t="shared" si="80"/>
        <v>4000</v>
      </c>
      <c r="F2616" s="103">
        <v>2029000</v>
      </c>
      <c r="G2616" s="104">
        <f t="shared" si="81"/>
        <v>-43000</v>
      </c>
    </row>
    <row r="2617" spans="3:7" x14ac:dyDescent="0.4">
      <c r="C2617" s="90">
        <v>42749</v>
      </c>
      <c r="D2617" s="103">
        <v>248000</v>
      </c>
      <c r="E2617" s="104">
        <f t="shared" si="80"/>
        <v>6000</v>
      </c>
      <c r="F2617" s="103">
        <v>2060000</v>
      </c>
      <c r="G2617" s="104">
        <f t="shared" si="81"/>
        <v>31000</v>
      </c>
    </row>
    <row r="2618" spans="3:7" x14ac:dyDescent="0.4">
      <c r="C2618" s="90">
        <v>42756</v>
      </c>
      <c r="D2618" s="103">
        <v>257000</v>
      </c>
      <c r="E2618" s="104">
        <f t="shared" si="80"/>
        <v>9000</v>
      </c>
      <c r="F2618" s="103">
        <v>2026000</v>
      </c>
      <c r="G2618" s="104">
        <f t="shared" si="81"/>
        <v>-34000</v>
      </c>
    </row>
    <row r="2619" spans="3:7" x14ac:dyDescent="0.4">
      <c r="C2619" s="90">
        <v>42763</v>
      </c>
      <c r="D2619" s="103">
        <v>244000</v>
      </c>
      <c r="E2619" s="104">
        <f t="shared" si="80"/>
        <v>-13000</v>
      </c>
      <c r="F2619" s="103">
        <v>2040000</v>
      </c>
      <c r="G2619" s="104">
        <f t="shared" si="81"/>
        <v>14000</v>
      </c>
    </row>
    <row r="2620" spans="3:7" x14ac:dyDescent="0.4">
      <c r="C2620" s="90">
        <v>42770</v>
      </c>
      <c r="D2620" s="103">
        <v>235000</v>
      </c>
      <c r="E2620" s="104">
        <f t="shared" si="80"/>
        <v>-9000</v>
      </c>
      <c r="F2620" s="103">
        <v>2025000</v>
      </c>
      <c r="G2620" s="104">
        <f t="shared" si="81"/>
        <v>-15000</v>
      </c>
    </row>
    <row r="2621" spans="3:7" x14ac:dyDescent="0.4">
      <c r="C2621" s="90">
        <v>42777</v>
      </c>
      <c r="D2621" s="103">
        <v>243000</v>
      </c>
      <c r="E2621" s="104">
        <f t="shared" si="80"/>
        <v>8000</v>
      </c>
      <c r="F2621" s="103">
        <v>2037000</v>
      </c>
      <c r="G2621" s="104">
        <f t="shared" si="81"/>
        <v>12000</v>
      </c>
    </row>
    <row r="2622" spans="3:7" x14ac:dyDescent="0.4">
      <c r="C2622" s="90">
        <v>42784</v>
      </c>
      <c r="D2622" s="103">
        <v>244000</v>
      </c>
      <c r="E2622" s="104">
        <f t="shared" si="80"/>
        <v>1000</v>
      </c>
      <c r="F2622" s="103">
        <v>2014000</v>
      </c>
      <c r="G2622" s="104">
        <f t="shared" si="81"/>
        <v>-23000</v>
      </c>
    </row>
    <row r="2623" spans="3:7" x14ac:dyDescent="0.4">
      <c r="C2623" s="90">
        <v>42791</v>
      </c>
      <c r="D2623" s="103">
        <v>232000</v>
      </c>
      <c r="E2623" s="104">
        <f t="shared" si="80"/>
        <v>-12000</v>
      </c>
      <c r="F2623" s="103">
        <v>2041000</v>
      </c>
      <c r="G2623" s="104">
        <f t="shared" si="81"/>
        <v>27000</v>
      </c>
    </row>
    <row r="2624" spans="3:7" x14ac:dyDescent="0.4">
      <c r="C2624" s="90">
        <v>42798</v>
      </c>
      <c r="D2624" s="103">
        <v>244000</v>
      </c>
      <c r="E2624" s="104">
        <f t="shared" si="80"/>
        <v>12000</v>
      </c>
      <c r="F2624" s="103">
        <v>1999000</v>
      </c>
      <c r="G2624" s="104">
        <f t="shared" si="81"/>
        <v>-42000</v>
      </c>
    </row>
    <row r="2625" spans="3:7" x14ac:dyDescent="0.4">
      <c r="C2625" s="90">
        <v>42805</v>
      </c>
      <c r="D2625" s="103">
        <v>243000</v>
      </c>
      <c r="E2625" s="104">
        <f t="shared" si="80"/>
        <v>-1000</v>
      </c>
      <c r="F2625" s="103">
        <v>1988000</v>
      </c>
      <c r="G2625" s="104">
        <f t="shared" si="81"/>
        <v>-11000</v>
      </c>
    </row>
    <row r="2626" spans="3:7" x14ac:dyDescent="0.4">
      <c r="C2626" s="90">
        <v>42812</v>
      </c>
      <c r="D2626" s="103">
        <v>253000</v>
      </c>
      <c r="E2626" s="104">
        <f t="shared" si="80"/>
        <v>10000</v>
      </c>
      <c r="F2626" s="103">
        <v>2018000</v>
      </c>
      <c r="G2626" s="104">
        <f t="shared" si="81"/>
        <v>30000</v>
      </c>
    </row>
    <row r="2627" spans="3:7" x14ac:dyDescent="0.4">
      <c r="C2627" s="90">
        <v>42819</v>
      </c>
      <c r="D2627" s="103">
        <v>253000</v>
      </c>
      <c r="E2627" s="104">
        <f t="shared" si="80"/>
        <v>0</v>
      </c>
      <c r="F2627" s="103">
        <v>2024000</v>
      </c>
      <c r="G2627" s="104">
        <f t="shared" si="81"/>
        <v>6000</v>
      </c>
    </row>
    <row r="2628" spans="3:7" x14ac:dyDescent="0.4">
      <c r="C2628" s="90">
        <v>42826</v>
      </c>
      <c r="D2628" s="103">
        <v>232000</v>
      </c>
      <c r="E2628" s="104">
        <f t="shared" si="80"/>
        <v>-21000</v>
      </c>
      <c r="F2628" s="103">
        <v>1993000</v>
      </c>
      <c r="G2628" s="104">
        <f t="shared" si="81"/>
        <v>-31000</v>
      </c>
    </row>
    <row r="2629" spans="3:7" x14ac:dyDescent="0.4">
      <c r="C2629" s="90">
        <v>42833</v>
      </c>
      <c r="D2629" s="103">
        <v>232000</v>
      </c>
      <c r="E2629" s="104">
        <f t="shared" si="80"/>
        <v>0</v>
      </c>
      <c r="F2629" s="103">
        <v>1968000</v>
      </c>
      <c r="G2629" s="104">
        <f t="shared" si="81"/>
        <v>-25000</v>
      </c>
    </row>
    <row r="2630" spans="3:7" x14ac:dyDescent="0.4">
      <c r="C2630" s="90">
        <v>42840</v>
      </c>
      <c r="D2630" s="103">
        <v>241000</v>
      </c>
      <c r="E2630" s="104">
        <f t="shared" si="80"/>
        <v>9000</v>
      </c>
      <c r="F2630" s="103">
        <v>1975000</v>
      </c>
      <c r="G2630" s="104">
        <f t="shared" si="81"/>
        <v>7000</v>
      </c>
    </row>
    <row r="2631" spans="3:7" x14ac:dyDescent="0.4">
      <c r="C2631" s="90">
        <v>42847</v>
      </c>
      <c r="D2631" s="103">
        <v>253000</v>
      </c>
      <c r="E2631" s="104">
        <f t="shared" si="80"/>
        <v>12000</v>
      </c>
      <c r="F2631" s="103">
        <v>1991000</v>
      </c>
      <c r="G2631" s="104">
        <f t="shared" si="81"/>
        <v>16000</v>
      </c>
    </row>
    <row r="2632" spans="3:7" x14ac:dyDescent="0.4">
      <c r="C2632" s="90">
        <v>42854</v>
      </c>
      <c r="D2632" s="103">
        <v>242000</v>
      </c>
      <c r="E2632" s="104">
        <f t="shared" si="80"/>
        <v>-11000</v>
      </c>
      <c r="F2632" s="103">
        <v>1929000</v>
      </c>
      <c r="G2632" s="104">
        <f t="shared" si="81"/>
        <v>-62000</v>
      </c>
    </row>
    <row r="2633" spans="3:7" x14ac:dyDescent="0.4">
      <c r="C2633" s="90">
        <v>42861</v>
      </c>
      <c r="D2633" s="103">
        <v>237000</v>
      </c>
      <c r="E2633" s="104">
        <f t="shared" si="80"/>
        <v>-5000</v>
      </c>
      <c r="F2633" s="103">
        <v>1939000</v>
      </c>
      <c r="G2633" s="104">
        <f t="shared" si="81"/>
        <v>10000</v>
      </c>
    </row>
    <row r="2634" spans="3:7" x14ac:dyDescent="0.4">
      <c r="C2634" s="90">
        <v>42868</v>
      </c>
      <c r="D2634" s="103">
        <v>235000</v>
      </c>
      <c r="E2634" s="104">
        <f t="shared" ref="E2634:E2697" si="82">D2634-D2633</f>
        <v>-2000</v>
      </c>
      <c r="F2634" s="103">
        <v>1939000</v>
      </c>
      <c r="G2634" s="104">
        <f t="shared" ref="G2634:G2697" si="83">F2634-F2633</f>
        <v>0</v>
      </c>
    </row>
    <row r="2635" spans="3:7" x14ac:dyDescent="0.4">
      <c r="C2635" s="90">
        <v>42875</v>
      </c>
      <c r="D2635" s="103">
        <v>232000</v>
      </c>
      <c r="E2635" s="104">
        <f t="shared" si="82"/>
        <v>-3000</v>
      </c>
      <c r="F2635" s="103">
        <v>1947000</v>
      </c>
      <c r="G2635" s="104">
        <f t="shared" si="83"/>
        <v>8000</v>
      </c>
    </row>
    <row r="2636" spans="3:7" x14ac:dyDescent="0.4">
      <c r="C2636" s="90">
        <v>42882</v>
      </c>
      <c r="D2636" s="103">
        <v>251000</v>
      </c>
      <c r="E2636" s="104">
        <f t="shared" si="82"/>
        <v>19000</v>
      </c>
      <c r="F2636" s="103">
        <v>1941000</v>
      </c>
      <c r="G2636" s="104">
        <f t="shared" si="83"/>
        <v>-6000</v>
      </c>
    </row>
    <row r="2637" spans="3:7" x14ac:dyDescent="0.4">
      <c r="C2637" s="90">
        <v>42889</v>
      </c>
      <c r="D2637" s="103">
        <v>244000</v>
      </c>
      <c r="E2637" s="104">
        <f t="shared" si="82"/>
        <v>-7000</v>
      </c>
      <c r="F2637" s="103">
        <v>1960000</v>
      </c>
      <c r="G2637" s="104">
        <f t="shared" si="83"/>
        <v>19000</v>
      </c>
    </row>
    <row r="2638" spans="3:7" x14ac:dyDescent="0.4">
      <c r="C2638" s="90">
        <v>42896</v>
      </c>
      <c r="D2638" s="103">
        <v>238000</v>
      </c>
      <c r="E2638" s="104">
        <f t="shared" si="82"/>
        <v>-6000</v>
      </c>
      <c r="F2638" s="103">
        <v>1956000</v>
      </c>
      <c r="G2638" s="104">
        <f t="shared" si="83"/>
        <v>-4000</v>
      </c>
    </row>
    <row r="2639" spans="3:7" x14ac:dyDescent="0.4">
      <c r="C2639" s="90">
        <v>42903</v>
      </c>
      <c r="D2639" s="103">
        <v>243000</v>
      </c>
      <c r="E2639" s="104">
        <f t="shared" si="82"/>
        <v>5000</v>
      </c>
      <c r="F2639" s="103">
        <v>1960000</v>
      </c>
      <c r="G2639" s="104">
        <f t="shared" si="83"/>
        <v>4000</v>
      </c>
    </row>
    <row r="2640" spans="3:7" x14ac:dyDescent="0.4">
      <c r="C2640" s="90">
        <v>42910</v>
      </c>
      <c r="D2640" s="103">
        <v>239000</v>
      </c>
      <c r="E2640" s="104">
        <f t="shared" si="82"/>
        <v>-4000</v>
      </c>
      <c r="F2640" s="103">
        <v>1968000</v>
      </c>
      <c r="G2640" s="104">
        <f t="shared" si="83"/>
        <v>8000</v>
      </c>
    </row>
    <row r="2641" spans="3:7" x14ac:dyDescent="0.4">
      <c r="C2641" s="90">
        <v>42917</v>
      </c>
      <c r="D2641" s="103">
        <v>248000</v>
      </c>
      <c r="E2641" s="104">
        <f t="shared" si="82"/>
        <v>9000</v>
      </c>
      <c r="F2641" s="103">
        <v>1951000</v>
      </c>
      <c r="G2641" s="104">
        <f t="shared" si="83"/>
        <v>-17000</v>
      </c>
    </row>
    <row r="2642" spans="3:7" x14ac:dyDescent="0.4">
      <c r="C2642" s="90">
        <v>42924</v>
      </c>
      <c r="D2642" s="103">
        <v>246000</v>
      </c>
      <c r="E2642" s="104">
        <f t="shared" si="82"/>
        <v>-2000</v>
      </c>
      <c r="F2642" s="103">
        <v>1971000</v>
      </c>
      <c r="G2642" s="104">
        <f t="shared" si="83"/>
        <v>20000</v>
      </c>
    </row>
    <row r="2643" spans="3:7" x14ac:dyDescent="0.4">
      <c r="C2643" s="90">
        <v>42931</v>
      </c>
      <c r="D2643" s="103">
        <v>241000</v>
      </c>
      <c r="E2643" s="104">
        <f t="shared" si="82"/>
        <v>-5000</v>
      </c>
      <c r="F2643" s="103">
        <v>1962000</v>
      </c>
      <c r="G2643" s="104">
        <f t="shared" si="83"/>
        <v>-9000</v>
      </c>
    </row>
    <row r="2644" spans="3:7" x14ac:dyDescent="0.4">
      <c r="C2644" s="90">
        <v>42938</v>
      </c>
      <c r="D2644" s="103">
        <v>243000</v>
      </c>
      <c r="E2644" s="104">
        <f t="shared" si="82"/>
        <v>2000</v>
      </c>
      <c r="F2644" s="103">
        <v>1967000</v>
      </c>
      <c r="G2644" s="104">
        <f t="shared" si="83"/>
        <v>5000</v>
      </c>
    </row>
    <row r="2645" spans="3:7" x14ac:dyDescent="0.4">
      <c r="C2645" s="90">
        <v>42945</v>
      </c>
      <c r="D2645" s="103">
        <v>243000</v>
      </c>
      <c r="E2645" s="104">
        <f t="shared" si="82"/>
        <v>0</v>
      </c>
      <c r="F2645" s="103">
        <v>1948000</v>
      </c>
      <c r="G2645" s="104">
        <f t="shared" si="83"/>
        <v>-19000</v>
      </c>
    </row>
    <row r="2646" spans="3:7" x14ac:dyDescent="0.4">
      <c r="C2646" s="90">
        <v>42952</v>
      </c>
      <c r="D2646" s="103">
        <v>244000</v>
      </c>
      <c r="E2646" s="104">
        <f t="shared" si="82"/>
        <v>1000</v>
      </c>
      <c r="F2646" s="103">
        <v>1956000</v>
      </c>
      <c r="G2646" s="104">
        <f t="shared" si="83"/>
        <v>8000</v>
      </c>
    </row>
    <row r="2647" spans="3:7" x14ac:dyDescent="0.4">
      <c r="C2647" s="90">
        <v>42959</v>
      </c>
      <c r="D2647" s="103">
        <v>237000</v>
      </c>
      <c r="E2647" s="104">
        <f t="shared" si="82"/>
        <v>-7000</v>
      </c>
      <c r="F2647" s="103">
        <v>1950000</v>
      </c>
      <c r="G2647" s="104">
        <f t="shared" si="83"/>
        <v>-6000</v>
      </c>
    </row>
    <row r="2648" spans="3:7" x14ac:dyDescent="0.4">
      <c r="C2648" s="90">
        <v>42966</v>
      </c>
      <c r="D2648" s="103">
        <v>239000</v>
      </c>
      <c r="E2648" s="104">
        <f t="shared" si="82"/>
        <v>2000</v>
      </c>
      <c r="F2648" s="103">
        <v>1953000</v>
      </c>
      <c r="G2648" s="104">
        <f t="shared" si="83"/>
        <v>3000</v>
      </c>
    </row>
    <row r="2649" spans="3:7" x14ac:dyDescent="0.4">
      <c r="C2649" s="90">
        <v>42973</v>
      </c>
      <c r="D2649" s="103">
        <v>239000</v>
      </c>
      <c r="E2649" s="104">
        <f t="shared" si="82"/>
        <v>0</v>
      </c>
      <c r="F2649" s="103">
        <v>1947000</v>
      </c>
      <c r="G2649" s="104">
        <f t="shared" si="83"/>
        <v>-6000</v>
      </c>
    </row>
    <row r="2650" spans="3:7" x14ac:dyDescent="0.4">
      <c r="C2650" s="90">
        <v>42980</v>
      </c>
      <c r="D2650" s="103">
        <v>300000</v>
      </c>
      <c r="E2650" s="104">
        <f t="shared" si="82"/>
        <v>61000</v>
      </c>
      <c r="F2650" s="103">
        <v>1949000</v>
      </c>
      <c r="G2650" s="104">
        <f t="shared" si="83"/>
        <v>2000</v>
      </c>
    </row>
    <row r="2651" spans="3:7" x14ac:dyDescent="0.4">
      <c r="C2651" s="90">
        <v>42987</v>
      </c>
      <c r="D2651" s="103">
        <v>272000</v>
      </c>
      <c r="E2651" s="104">
        <f t="shared" si="82"/>
        <v>-28000</v>
      </c>
      <c r="F2651" s="103">
        <v>1985000</v>
      </c>
      <c r="G2651" s="104">
        <f t="shared" si="83"/>
        <v>36000</v>
      </c>
    </row>
    <row r="2652" spans="3:7" x14ac:dyDescent="0.4">
      <c r="C2652" s="90">
        <v>42994</v>
      </c>
      <c r="D2652" s="103">
        <v>260000</v>
      </c>
      <c r="E2652" s="104">
        <f t="shared" si="82"/>
        <v>-12000</v>
      </c>
      <c r="F2652" s="103">
        <v>1934000</v>
      </c>
      <c r="G2652" s="104">
        <f t="shared" si="83"/>
        <v>-51000</v>
      </c>
    </row>
    <row r="2653" spans="3:7" x14ac:dyDescent="0.4">
      <c r="C2653" s="90">
        <v>43001</v>
      </c>
      <c r="D2653" s="103">
        <v>262000</v>
      </c>
      <c r="E2653" s="104">
        <f t="shared" si="82"/>
        <v>2000</v>
      </c>
      <c r="F2653" s="103">
        <v>1927000</v>
      </c>
      <c r="G2653" s="104">
        <f t="shared" si="83"/>
        <v>-7000</v>
      </c>
    </row>
    <row r="2654" spans="3:7" x14ac:dyDescent="0.4">
      <c r="C2654" s="90">
        <v>43008</v>
      </c>
      <c r="D2654" s="103">
        <v>257000</v>
      </c>
      <c r="E2654" s="104">
        <f t="shared" si="82"/>
        <v>-5000</v>
      </c>
      <c r="F2654" s="103">
        <v>1928000</v>
      </c>
      <c r="G2654" s="104">
        <f t="shared" si="83"/>
        <v>1000</v>
      </c>
    </row>
    <row r="2655" spans="3:7" x14ac:dyDescent="0.4">
      <c r="C2655" s="90">
        <v>43015</v>
      </c>
      <c r="D2655" s="103">
        <v>245000</v>
      </c>
      <c r="E2655" s="104">
        <f t="shared" si="82"/>
        <v>-12000</v>
      </c>
      <c r="F2655" s="103">
        <v>1919000</v>
      </c>
      <c r="G2655" s="104">
        <f t="shared" si="83"/>
        <v>-9000</v>
      </c>
    </row>
    <row r="2656" spans="3:7" x14ac:dyDescent="0.4">
      <c r="C2656" s="90">
        <v>43022</v>
      </c>
      <c r="D2656" s="103">
        <v>233000</v>
      </c>
      <c r="E2656" s="104">
        <f t="shared" si="82"/>
        <v>-12000</v>
      </c>
      <c r="F2656" s="103">
        <v>1923000</v>
      </c>
      <c r="G2656" s="104">
        <f t="shared" si="83"/>
        <v>4000</v>
      </c>
    </row>
    <row r="2657" spans="3:7" x14ac:dyDescent="0.4">
      <c r="C2657" s="90">
        <v>43029</v>
      </c>
      <c r="D2657" s="103">
        <v>236000</v>
      </c>
      <c r="E2657" s="104">
        <f t="shared" si="82"/>
        <v>3000</v>
      </c>
      <c r="F2657" s="103">
        <v>1915000</v>
      </c>
      <c r="G2657" s="104">
        <f t="shared" si="83"/>
        <v>-8000</v>
      </c>
    </row>
    <row r="2658" spans="3:7" x14ac:dyDescent="0.4">
      <c r="C2658" s="90">
        <v>43036</v>
      </c>
      <c r="D2658" s="103">
        <v>237000</v>
      </c>
      <c r="E2658" s="104">
        <f t="shared" si="82"/>
        <v>1000</v>
      </c>
      <c r="F2658" s="103">
        <v>1920000</v>
      </c>
      <c r="G2658" s="104">
        <f t="shared" si="83"/>
        <v>5000</v>
      </c>
    </row>
    <row r="2659" spans="3:7" x14ac:dyDescent="0.4">
      <c r="C2659" s="90">
        <v>43043</v>
      </c>
      <c r="D2659" s="103">
        <v>239000</v>
      </c>
      <c r="E2659" s="104">
        <f t="shared" si="82"/>
        <v>2000</v>
      </c>
      <c r="F2659" s="103">
        <v>1894000</v>
      </c>
      <c r="G2659" s="104">
        <f t="shared" si="83"/>
        <v>-26000</v>
      </c>
    </row>
    <row r="2660" spans="3:7" x14ac:dyDescent="0.4">
      <c r="C2660" s="90">
        <v>43050</v>
      </c>
      <c r="D2660" s="103">
        <v>250000</v>
      </c>
      <c r="E2660" s="104">
        <f t="shared" si="82"/>
        <v>11000</v>
      </c>
      <c r="F2660" s="103">
        <v>1920000</v>
      </c>
      <c r="G2660" s="104">
        <f t="shared" si="83"/>
        <v>26000</v>
      </c>
    </row>
    <row r="2661" spans="3:7" x14ac:dyDescent="0.4">
      <c r="C2661" s="90">
        <v>43057</v>
      </c>
      <c r="D2661" s="103">
        <v>240000</v>
      </c>
      <c r="E2661" s="104">
        <f t="shared" si="82"/>
        <v>-10000</v>
      </c>
      <c r="F2661" s="103">
        <v>1943000</v>
      </c>
      <c r="G2661" s="104">
        <f t="shared" si="83"/>
        <v>23000</v>
      </c>
    </row>
    <row r="2662" spans="3:7" x14ac:dyDescent="0.4">
      <c r="C2662" s="90">
        <v>43064</v>
      </c>
      <c r="D2662" s="103">
        <v>237000</v>
      </c>
      <c r="E2662" s="104">
        <f t="shared" si="82"/>
        <v>-3000</v>
      </c>
      <c r="F2662" s="103">
        <v>1930000</v>
      </c>
      <c r="G2662" s="104">
        <f t="shared" si="83"/>
        <v>-13000</v>
      </c>
    </row>
    <row r="2663" spans="3:7" x14ac:dyDescent="0.4">
      <c r="C2663" s="90">
        <v>43071</v>
      </c>
      <c r="D2663" s="103">
        <v>235000</v>
      </c>
      <c r="E2663" s="104">
        <f t="shared" si="82"/>
        <v>-2000</v>
      </c>
      <c r="F2663" s="103">
        <v>1896000</v>
      </c>
      <c r="G2663" s="104">
        <f t="shared" si="83"/>
        <v>-34000</v>
      </c>
    </row>
    <row r="2664" spans="3:7" x14ac:dyDescent="0.4">
      <c r="C2664" s="90">
        <v>43078</v>
      </c>
      <c r="D2664" s="103">
        <v>234000</v>
      </c>
      <c r="E2664" s="104">
        <f t="shared" si="82"/>
        <v>-1000</v>
      </c>
      <c r="F2664" s="103">
        <v>1924000</v>
      </c>
      <c r="G2664" s="104">
        <f t="shared" si="83"/>
        <v>28000</v>
      </c>
    </row>
    <row r="2665" spans="3:7" x14ac:dyDescent="0.4">
      <c r="C2665" s="90">
        <v>43085</v>
      </c>
      <c r="D2665" s="103">
        <v>244000</v>
      </c>
      <c r="E2665" s="104">
        <f t="shared" si="82"/>
        <v>10000</v>
      </c>
      <c r="F2665" s="103">
        <v>1928000</v>
      </c>
      <c r="G2665" s="104">
        <f t="shared" si="83"/>
        <v>4000</v>
      </c>
    </row>
    <row r="2666" spans="3:7" x14ac:dyDescent="0.4">
      <c r="C2666" s="90">
        <v>43092</v>
      </c>
      <c r="D2666" s="103">
        <v>245000</v>
      </c>
      <c r="E2666" s="104">
        <f t="shared" si="82"/>
        <v>1000</v>
      </c>
      <c r="F2666" s="103">
        <v>1879000</v>
      </c>
      <c r="G2666" s="104">
        <f t="shared" si="83"/>
        <v>-49000</v>
      </c>
    </row>
    <row r="2667" spans="3:7" x14ac:dyDescent="0.4">
      <c r="C2667" s="90">
        <v>43099</v>
      </c>
      <c r="D2667" s="103">
        <v>246000</v>
      </c>
      <c r="E2667" s="104">
        <f t="shared" si="82"/>
        <v>1000</v>
      </c>
      <c r="F2667" s="103">
        <v>1864000</v>
      </c>
      <c r="G2667" s="104">
        <f t="shared" si="83"/>
        <v>-15000</v>
      </c>
    </row>
    <row r="2668" spans="3:7" x14ac:dyDescent="0.4">
      <c r="C2668" s="90">
        <v>43106</v>
      </c>
      <c r="D2668" s="103">
        <v>250000</v>
      </c>
      <c r="E2668" s="104">
        <f t="shared" si="82"/>
        <v>4000</v>
      </c>
      <c r="F2668" s="103">
        <v>1925000</v>
      </c>
      <c r="G2668" s="104">
        <f t="shared" si="83"/>
        <v>61000</v>
      </c>
    </row>
    <row r="2669" spans="3:7" x14ac:dyDescent="0.4">
      <c r="C2669" s="90">
        <v>43113</v>
      </c>
      <c r="D2669" s="103">
        <v>230000</v>
      </c>
      <c r="E2669" s="104">
        <f t="shared" si="82"/>
        <v>-20000</v>
      </c>
      <c r="F2669" s="103">
        <v>1911000</v>
      </c>
      <c r="G2669" s="104">
        <f t="shared" si="83"/>
        <v>-14000</v>
      </c>
    </row>
    <row r="2670" spans="3:7" x14ac:dyDescent="0.4">
      <c r="C2670" s="90">
        <v>43120</v>
      </c>
      <c r="D2670" s="103">
        <v>238000</v>
      </c>
      <c r="E2670" s="104">
        <f t="shared" si="82"/>
        <v>8000</v>
      </c>
      <c r="F2670" s="103">
        <v>1912000</v>
      </c>
      <c r="G2670" s="104">
        <f t="shared" si="83"/>
        <v>1000</v>
      </c>
    </row>
    <row r="2671" spans="3:7" x14ac:dyDescent="0.4">
      <c r="C2671" s="90">
        <v>43127</v>
      </c>
      <c r="D2671" s="103">
        <v>225000</v>
      </c>
      <c r="E2671" s="104">
        <f t="shared" si="82"/>
        <v>-13000</v>
      </c>
      <c r="F2671" s="103">
        <v>1896000</v>
      </c>
      <c r="G2671" s="104">
        <f t="shared" si="83"/>
        <v>-16000</v>
      </c>
    </row>
    <row r="2672" spans="3:7" x14ac:dyDescent="0.4">
      <c r="C2672" s="90">
        <v>43134</v>
      </c>
      <c r="D2672" s="103">
        <v>219000</v>
      </c>
      <c r="E2672" s="104">
        <f t="shared" si="82"/>
        <v>-6000</v>
      </c>
      <c r="F2672" s="103">
        <v>1897000</v>
      </c>
      <c r="G2672" s="104">
        <f t="shared" si="83"/>
        <v>1000</v>
      </c>
    </row>
    <row r="2673" spans="3:7" x14ac:dyDescent="0.4">
      <c r="C2673" s="90">
        <v>43141</v>
      </c>
      <c r="D2673" s="103">
        <v>226000</v>
      </c>
      <c r="E2673" s="104">
        <f t="shared" si="82"/>
        <v>7000</v>
      </c>
      <c r="F2673" s="103">
        <v>1858000</v>
      </c>
      <c r="G2673" s="104">
        <f t="shared" si="83"/>
        <v>-39000</v>
      </c>
    </row>
    <row r="2674" spans="3:7" x14ac:dyDescent="0.4">
      <c r="C2674" s="90">
        <v>43148</v>
      </c>
      <c r="D2674" s="103">
        <v>216000</v>
      </c>
      <c r="E2674" s="104">
        <f t="shared" si="82"/>
        <v>-10000</v>
      </c>
      <c r="F2674" s="103">
        <v>1887000</v>
      </c>
      <c r="G2674" s="104">
        <f t="shared" si="83"/>
        <v>29000</v>
      </c>
    </row>
    <row r="2675" spans="3:7" x14ac:dyDescent="0.4">
      <c r="C2675" s="90">
        <v>43155</v>
      </c>
      <c r="D2675" s="103">
        <v>216000</v>
      </c>
      <c r="E2675" s="104">
        <f t="shared" si="82"/>
        <v>0</v>
      </c>
      <c r="F2675" s="103">
        <v>1854000</v>
      </c>
      <c r="G2675" s="104">
        <f t="shared" si="83"/>
        <v>-33000</v>
      </c>
    </row>
    <row r="2676" spans="3:7" x14ac:dyDescent="0.4">
      <c r="C2676" s="90">
        <v>43162</v>
      </c>
      <c r="D2676" s="103">
        <v>223000</v>
      </c>
      <c r="E2676" s="104">
        <f t="shared" si="82"/>
        <v>7000</v>
      </c>
      <c r="F2676" s="103">
        <v>1853000</v>
      </c>
      <c r="G2676" s="104">
        <f t="shared" si="83"/>
        <v>-1000</v>
      </c>
    </row>
    <row r="2677" spans="3:7" x14ac:dyDescent="0.4">
      <c r="C2677" s="90">
        <v>43169</v>
      </c>
      <c r="D2677" s="103">
        <v>222000</v>
      </c>
      <c r="E2677" s="104">
        <f t="shared" si="82"/>
        <v>-1000</v>
      </c>
      <c r="F2677" s="103">
        <v>1833000</v>
      </c>
      <c r="G2677" s="104">
        <f t="shared" si="83"/>
        <v>-20000</v>
      </c>
    </row>
    <row r="2678" spans="3:7" x14ac:dyDescent="0.4">
      <c r="C2678" s="90">
        <v>43176</v>
      </c>
      <c r="D2678" s="103">
        <v>221000</v>
      </c>
      <c r="E2678" s="104">
        <f t="shared" si="82"/>
        <v>-1000</v>
      </c>
      <c r="F2678" s="103">
        <v>1851000</v>
      </c>
      <c r="G2678" s="104">
        <f t="shared" si="83"/>
        <v>18000</v>
      </c>
    </row>
    <row r="2679" spans="3:7" x14ac:dyDescent="0.4">
      <c r="C2679" s="90">
        <v>43183</v>
      </c>
      <c r="D2679" s="103">
        <v>217000</v>
      </c>
      <c r="E2679" s="104">
        <f t="shared" si="82"/>
        <v>-4000</v>
      </c>
      <c r="F2679" s="103">
        <v>1818000</v>
      </c>
      <c r="G2679" s="104">
        <f t="shared" si="83"/>
        <v>-33000</v>
      </c>
    </row>
    <row r="2680" spans="3:7" x14ac:dyDescent="0.4">
      <c r="C2680" s="90">
        <v>43190</v>
      </c>
      <c r="D2680" s="103">
        <v>231000</v>
      </c>
      <c r="E2680" s="104">
        <f t="shared" si="82"/>
        <v>14000</v>
      </c>
      <c r="F2680" s="103">
        <v>1852000</v>
      </c>
      <c r="G2680" s="104">
        <f t="shared" si="83"/>
        <v>34000</v>
      </c>
    </row>
    <row r="2681" spans="3:7" x14ac:dyDescent="0.4">
      <c r="C2681" s="90">
        <v>43197</v>
      </c>
      <c r="D2681" s="103">
        <v>227000</v>
      </c>
      <c r="E2681" s="104">
        <f t="shared" si="82"/>
        <v>-4000</v>
      </c>
      <c r="F2681" s="103">
        <v>1852000</v>
      </c>
      <c r="G2681" s="104">
        <f t="shared" si="83"/>
        <v>0</v>
      </c>
    </row>
    <row r="2682" spans="3:7" x14ac:dyDescent="0.4">
      <c r="C2682" s="90">
        <v>43204</v>
      </c>
      <c r="D2682" s="103">
        <v>227000</v>
      </c>
      <c r="E2682" s="104">
        <f t="shared" si="82"/>
        <v>0</v>
      </c>
      <c r="F2682" s="103">
        <v>1818000</v>
      </c>
      <c r="G2682" s="104">
        <f t="shared" si="83"/>
        <v>-34000</v>
      </c>
    </row>
    <row r="2683" spans="3:7" x14ac:dyDescent="0.4">
      <c r="C2683" s="90">
        <v>43211</v>
      </c>
      <c r="D2683" s="103">
        <v>210000</v>
      </c>
      <c r="E2683" s="104">
        <f t="shared" si="82"/>
        <v>-17000</v>
      </c>
      <c r="F2683" s="103">
        <v>1773000</v>
      </c>
      <c r="G2683" s="104">
        <f t="shared" si="83"/>
        <v>-45000</v>
      </c>
    </row>
    <row r="2684" spans="3:7" x14ac:dyDescent="0.4">
      <c r="C2684" s="90">
        <v>43218</v>
      </c>
      <c r="D2684" s="103">
        <v>213000</v>
      </c>
      <c r="E2684" s="104">
        <f t="shared" si="82"/>
        <v>3000</v>
      </c>
      <c r="F2684" s="103">
        <v>1787000</v>
      </c>
      <c r="G2684" s="104">
        <f t="shared" si="83"/>
        <v>14000</v>
      </c>
    </row>
    <row r="2685" spans="3:7" x14ac:dyDescent="0.4">
      <c r="C2685" s="90">
        <v>43225</v>
      </c>
      <c r="D2685" s="103">
        <v>211000</v>
      </c>
      <c r="E2685" s="104">
        <f t="shared" si="82"/>
        <v>-2000</v>
      </c>
      <c r="F2685" s="103">
        <v>1736000</v>
      </c>
      <c r="G2685" s="104">
        <f t="shared" si="83"/>
        <v>-51000</v>
      </c>
    </row>
    <row r="2686" spans="3:7" x14ac:dyDescent="0.4">
      <c r="C2686" s="90">
        <v>43232</v>
      </c>
      <c r="D2686" s="103">
        <v>221000</v>
      </c>
      <c r="E2686" s="104">
        <f t="shared" si="82"/>
        <v>10000</v>
      </c>
      <c r="F2686" s="103">
        <v>1746000</v>
      </c>
      <c r="G2686" s="104">
        <f t="shared" si="83"/>
        <v>10000</v>
      </c>
    </row>
    <row r="2687" spans="3:7" x14ac:dyDescent="0.4">
      <c r="C2687" s="90">
        <v>43239</v>
      </c>
      <c r="D2687" s="103">
        <v>227000</v>
      </c>
      <c r="E2687" s="104">
        <f t="shared" si="82"/>
        <v>6000</v>
      </c>
      <c r="F2687" s="103">
        <v>1741000</v>
      </c>
      <c r="G2687" s="104">
        <f t="shared" si="83"/>
        <v>-5000</v>
      </c>
    </row>
    <row r="2688" spans="3:7" x14ac:dyDescent="0.4">
      <c r="C2688" s="90">
        <v>43246</v>
      </c>
      <c r="D2688" s="103">
        <v>221000</v>
      </c>
      <c r="E2688" s="104">
        <f t="shared" si="82"/>
        <v>-6000</v>
      </c>
      <c r="F2688" s="103">
        <v>1748000</v>
      </c>
      <c r="G2688" s="104">
        <f t="shared" si="83"/>
        <v>7000</v>
      </c>
    </row>
    <row r="2689" spans="3:7" x14ac:dyDescent="0.4">
      <c r="C2689" s="90">
        <v>43253</v>
      </c>
      <c r="D2689" s="103">
        <v>220000</v>
      </c>
      <c r="E2689" s="104">
        <f t="shared" si="82"/>
        <v>-1000</v>
      </c>
      <c r="F2689" s="103">
        <v>1722000</v>
      </c>
      <c r="G2689" s="104">
        <f t="shared" si="83"/>
        <v>-26000</v>
      </c>
    </row>
    <row r="2690" spans="3:7" x14ac:dyDescent="0.4">
      <c r="C2690" s="90">
        <v>43260</v>
      </c>
      <c r="D2690" s="103">
        <v>219000</v>
      </c>
      <c r="E2690" s="104">
        <f t="shared" si="82"/>
        <v>-1000</v>
      </c>
      <c r="F2690" s="103">
        <v>1734000</v>
      </c>
      <c r="G2690" s="104">
        <f t="shared" si="83"/>
        <v>12000</v>
      </c>
    </row>
    <row r="2691" spans="3:7" x14ac:dyDescent="0.4">
      <c r="C2691" s="90">
        <v>43267</v>
      </c>
      <c r="D2691" s="103">
        <v>219000</v>
      </c>
      <c r="E2691" s="104">
        <f t="shared" si="82"/>
        <v>0</v>
      </c>
      <c r="F2691" s="103">
        <v>1722000</v>
      </c>
      <c r="G2691" s="104">
        <f t="shared" si="83"/>
        <v>-12000</v>
      </c>
    </row>
    <row r="2692" spans="3:7" x14ac:dyDescent="0.4">
      <c r="C2692" s="90">
        <v>43274</v>
      </c>
      <c r="D2692" s="103">
        <v>223000</v>
      </c>
      <c r="E2692" s="104">
        <f t="shared" si="82"/>
        <v>4000</v>
      </c>
      <c r="F2692" s="103">
        <v>1745000</v>
      </c>
      <c r="G2692" s="104">
        <f t="shared" si="83"/>
        <v>23000</v>
      </c>
    </row>
    <row r="2693" spans="3:7" x14ac:dyDescent="0.4">
      <c r="C2693" s="90">
        <v>43281</v>
      </c>
      <c r="D2693" s="103">
        <v>229000</v>
      </c>
      <c r="E2693" s="104">
        <f t="shared" si="82"/>
        <v>6000</v>
      </c>
      <c r="F2693" s="103">
        <v>1745000</v>
      </c>
      <c r="G2693" s="104">
        <f t="shared" si="83"/>
        <v>0</v>
      </c>
    </row>
    <row r="2694" spans="3:7" x14ac:dyDescent="0.4">
      <c r="C2694" s="90">
        <v>43288</v>
      </c>
      <c r="D2694" s="103">
        <v>212000</v>
      </c>
      <c r="E2694" s="104">
        <f t="shared" si="82"/>
        <v>-17000</v>
      </c>
      <c r="F2694" s="103">
        <v>1753000</v>
      </c>
      <c r="G2694" s="104">
        <f t="shared" si="83"/>
        <v>8000</v>
      </c>
    </row>
    <row r="2695" spans="3:7" x14ac:dyDescent="0.4">
      <c r="C2695" s="90">
        <v>43295</v>
      </c>
      <c r="D2695" s="103">
        <v>212000</v>
      </c>
      <c r="E2695" s="104">
        <f t="shared" si="82"/>
        <v>0</v>
      </c>
      <c r="F2695" s="103">
        <v>1745000</v>
      </c>
      <c r="G2695" s="104">
        <f t="shared" si="83"/>
        <v>-8000</v>
      </c>
    </row>
    <row r="2696" spans="3:7" x14ac:dyDescent="0.4">
      <c r="C2696" s="90">
        <v>43302</v>
      </c>
      <c r="D2696" s="103">
        <v>217000</v>
      </c>
      <c r="E2696" s="104">
        <f t="shared" si="82"/>
        <v>5000</v>
      </c>
      <c r="F2696" s="103">
        <v>1733000</v>
      </c>
      <c r="G2696" s="104">
        <f t="shared" si="83"/>
        <v>-12000</v>
      </c>
    </row>
    <row r="2697" spans="3:7" x14ac:dyDescent="0.4">
      <c r="C2697" s="90">
        <v>43309</v>
      </c>
      <c r="D2697" s="103">
        <v>220000</v>
      </c>
      <c r="E2697" s="104">
        <f t="shared" si="82"/>
        <v>3000</v>
      </c>
      <c r="F2697" s="103">
        <v>1753000</v>
      </c>
      <c r="G2697" s="104">
        <f t="shared" si="83"/>
        <v>20000</v>
      </c>
    </row>
    <row r="2698" spans="3:7" x14ac:dyDescent="0.4">
      <c r="C2698" s="90">
        <v>43316</v>
      </c>
      <c r="D2698" s="103">
        <v>215000</v>
      </c>
      <c r="E2698" s="104">
        <f t="shared" ref="E2698:E2761" si="84">D2698-D2697</f>
        <v>-5000</v>
      </c>
      <c r="F2698" s="103">
        <v>1734000</v>
      </c>
      <c r="G2698" s="104">
        <f t="shared" ref="G2698:G2761" si="85">F2698-F2697</f>
        <v>-19000</v>
      </c>
    </row>
    <row r="2699" spans="3:7" x14ac:dyDescent="0.4">
      <c r="C2699" s="90">
        <v>43323</v>
      </c>
      <c r="D2699" s="103">
        <v>215000</v>
      </c>
      <c r="E2699" s="104">
        <f t="shared" si="84"/>
        <v>0</v>
      </c>
      <c r="F2699" s="103">
        <v>1726000</v>
      </c>
      <c r="G2699" s="104">
        <f t="shared" si="85"/>
        <v>-8000</v>
      </c>
    </row>
    <row r="2700" spans="3:7" x14ac:dyDescent="0.4">
      <c r="C2700" s="90">
        <v>43330</v>
      </c>
      <c r="D2700" s="103">
        <v>214000</v>
      </c>
      <c r="E2700" s="104">
        <f t="shared" si="84"/>
        <v>-1000</v>
      </c>
      <c r="F2700" s="103">
        <v>1717000</v>
      </c>
      <c r="G2700" s="104">
        <f t="shared" si="85"/>
        <v>-9000</v>
      </c>
    </row>
    <row r="2701" spans="3:7" x14ac:dyDescent="0.4">
      <c r="C2701" s="90">
        <v>43337</v>
      </c>
      <c r="D2701" s="103">
        <v>215000</v>
      </c>
      <c r="E2701" s="104">
        <f t="shared" si="84"/>
        <v>1000</v>
      </c>
      <c r="F2701" s="103">
        <v>1713000</v>
      </c>
      <c r="G2701" s="104">
        <f t="shared" si="85"/>
        <v>-4000</v>
      </c>
    </row>
    <row r="2702" spans="3:7" x14ac:dyDescent="0.4">
      <c r="C2702" s="90">
        <v>43344</v>
      </c>
      <c r="D2702" s="103">
        <v>210000</v>
      </c>
      <c r="E2702" s="104">
        <f t="shared" si="84"/>
        <v>-5000</v>
      </c>
      <c r="F2702" s="103">
        <v>1706000</v>
      </c>
      <c r="G2702" s="104">
        <f t="shared" si="85"/>
        <v>-7000</v>
      </c>
    </row>
    <row r="2703" spans="3:7" x14ac:dyDescent="0.4">
      <c r="C2703" s="90">
        <v>43351</v>
      </c>
      <c r="D2703" s="103">
        <v>208000</v>
      </c>
      <c r="E2703" s="104">
        <f t="shared" si="84"/>
        <v>-2000</v>
      </c>
      <c r="F2703" s="103">
        <v>1665000</v>
      </c>
      <c r="G2703" s="104">
        <f t="shared" si="85"/>
        <v>-41000</v>
      </c>
    </row>
    <row r="2704" spans="3:7" x14ac:dyDescent="0.4">
      <c r="C2704" s="90">
        <v>43358</v>
      </c>
      <c r="D2704" s="103">
        <v>212000</v>
      </c>
      <c r="E2704" s="104">
        <f t="shared" si="84"/>
        <v>4000</v>
      </c>
      <c r="F2704" s="103">
        <v>1682000</v>
      </c>
      <c r="G2704" s="104">
        <f t="shared" si="85"/>
        <v>17000</v>
      </c>
    </row>
    <row r="2705" spans="3:7" x14ac:dyDescent="0.4">
      <c r="C2705" s="90">
        <v>43365</v>
      </c>
      <c r="D2705" s="103">
        <v>212000</v>
      </c>
      <c r="E2705" s="104">
        <f t="shared" si="84"/>
        <v>0</v>
      </c>
      <c r="F2705" s="103">
        <v>1669000</v>
      </c>
      <c r="G2705" s="104">
        <f t="shared" si="85"/>
        <v>-13000</v>
      </c>
    </row>
    <row r="2706" spans="3:7" x14ac:dyDescent="0.4">
      <c r="C2706" s="90">
        <v>43372</v>
      </c>
      <c r="D2706" s="103">
        <v>218000</v>
      </c>
      <c r="E2706" s="104">
        <f t="shared" si="84"/>
        <v>6000</v>
      </c>
      <c r="F2706" s="103">
        <v>1668000</v>
      </c>
      <c r="G2706" s="104">
        <f t="shared" si="85"/>
        <v>-1000</v>
      </c>
    </row>
    <row r="2707" spans="3:7" x14ac:dyDescent="0.4">
      <c r="C2707" s="90">
        <v>43379</v>
      </c>
      <c r="D2707" s="103">
        <v>212000</v>
      </c>
      <c r="E2707" s="104">
        <f t="shared" si="84"/>
        <v>-6000</v>
      </c>
      <c r="F2707" s="103">
        <v>1660000</v>
      </c>
      <c r="G2707" s="104">
        <f t="shared" si="85"/>
        <v>-8000</v>
      </c>
    </row>
    <row r="2708" spans="3:7" x14ac:dyDescent="0.4">
      <c r="C2708" s="90">
        <v>43386</v>
      </c>
      <c r="D2708" s="103">
        <v>215000</v>
      </c>
      <c r="E2708" s="104">
        <f t="shared" si="84"/>
        <v>3000</v>
      </c>
      <c r="F2708" s="103">
        <v>1656000</v>
      </c>
      <c r="G2708" s="104">
        <f t="shared" si="85"/>
        <v>-4000</v>
      </c>
    </row>
    <row r="2709" spans="3:7" x14ac:dyDescent="0.4">
      <c r="C2709" s="90">
        <v>43393</v>
      </c>
      <c r="D2709" s="103">
        <v>218000</v>
      </c>
      <c r="E2709" s="104">
        <f t="shared" si="84"/>
        <v>3000</v>
      </c>
      <c r="F2709" s="103">
        <v>1649000</v>
      </c>
      <c r="G2709" s="104">
        <f t="shared" si="85"/>
        <v>-7000</v>
      </c>
    </row>
    <row r="2710" spans="3:7" x14ac:dyDescent="0.4">
      <c r="C2710" s="90">
        <v>43400</v>
      </c>
      <c r="D2710" s="103">
        <v>219000</v>
      </c>
      <c r="E2710" s="104">
        <f t="shared" si="84"/>
        <v>1000</v>
      </c>
      <c r="F2710" s="103">
        <v>1649000</v>
      </c>
      <c r="G2710" s="104">
        <f t="shared" si="85"/>
        <v>0</v>
      </c>
    </row>
    <row r="2711" spans="3:7" x14ac:dyDescent="0.4">
      <c r="C2711" s="90">
        <v>43407</v>
      </c>
      <c r="D2711" s="103">
        <v>217000</v>
      </c>
      <c r="E2711" s="104">
        <f t="shared" si="84"/>
        <v>-2000</v>
      </c>
      <c r="F2711" s="103">
        <v>1678000</v>
      </c>
      <c r="G2711" s="104">
        <f t="shared" si="85"/>
        <v>29000</v>
      </c>
    </row>
    <row r="2712" spans="3:7" x14ac:dyDescent="0.4">
      <c r="C2712" s="90">
        <v>43414</v>
      </c>
      <c r="D2712" s="103">
        <v>223000</v>
      </c>
      <c r="E2712" s="104">
        <f t="shared" si="84"/>
        <v>6000</v>
      </c>
      <c r="F2712" s="103">
        <v>1673000</v>
      </c>
      <c r="G2712" s="104">
        <f t="shared" si="85"/>
        <v>-5000</v>
      </c>
    </row>
    <row r="2713" spans="3:7" x14ac:dyDescent="0.4">
      <c r="C2713" s="90">
        <v>43421</v>
      </c>
      <c r="D2713" s="103">
        <v>224000</v>
      </c>
      <c r="E2713" s="104">
        <f t="shared" si="84"/>
        <v>1000</v>
      </c>
      <c r="F2713" s="103">
        <v>1695000</v>
      </c>
      <c r="G2713" s="104">
        <f t="shared" si="85"/>
        <v>22000</v>
      </c>
    </row>
    <row r="2714" spans="3:7" x14ac:dyDescent="0.4">
      <c r="C2714" s="90">
        <v>43428</v>
      </c>
      <c r="D2714" s="103">
        <v>234000</v>
      </c>
      <c r="E2714" s="104">
        <f t="shared" si="84"/>
        <v>10000</v>
      </c>
      <c r="F2714" s="103">
        <v>1654000</v>
      </c>
      <c r="G2714" s="104">
        <f t="shared" si="85"/>
        <v>-41000</v>
      </c>
    </row>
    <row r="2715" spans="3:7" x14ac:dyDescent="0.4">
      <c r="C2715" s="90">
        <v>43435</v>
      </c>
      <c r="D2715" s="103">
        <v>229000</v>
      </c>
      <c r="E2715" s="104">
        <f t="shared" si="84"/>
        <v>-5000</v>
      </c>
      <c r="F2715" s="103">
        <v>1667000</v>
      </c>
      <c r="G2715" s="104">
        <f t="shared" si="85"/>
        <v>13000</v>
      </c>
    </row>
    <row r="2716" spans="3:7" x14ac:dyDescent="0.4">
      <c r="C2716" s="90">
        <v>43442</v>
      </c>
      <c r="D2716" s="103">
        <v>213000</v>
      </c>
      <c r="E2716" s="104">
        <f t="shared" si="84"/>
        <v>-16000</v>
      </c>
      <c r="F2716" s="103">
        <v>1700000</v>
      </c>
      <c r="G2716" s="104">
        <f t="shared" si="85"/>
        <v>33000</v>
      </c>
    </row>
    <row r="2717" spans="3:7" x14ac:dyDescent="0.4">
      <c r="C2717" s="90">
        <v>43449</v>
      </c>
      <c r="D2717" s="103">
        <v>220000</v>
      </c>
      <c r="E2717" s="104">
        <f t="shared" si="84"/>
        <v>7000</v>
      </c>
      <c r="F2717" s="103">
        <v>1699000</v>
      </c>
      <c r="G2717" s="104">
        <f t="shared" si="85"/>
        <v>-1000</v>
      </c>
    </row>
    <row r="2718" spans="3:7" x14ac:dyDescent="0.4">
      <c r="C2718" s="90">
        <v>43456</v>
      </c>
      <c r="D2718" s="103">
        <v>223000</v>
      </c>
      <c r="E2718" s="104">
        <f t="shared" si="84"/>
        <v>3000</v>
      </c>
      <c r="F2718" s="103">
        <v>1728000</v>
      </c>
      <c r="G2718" s="104">
        <f t="shared" si="85"/>
        <v>29000</v>
      </c>
    </row>
    <row r="2719" spans="3:7" x14ac:dyDescent="0.4">
      <c r="C2719" s="90">
        <v>43463</v>
      </c>
      <c r="D2719" s="103">
        <v>231000</v>
      </c>
      <c r="E2719" s="104">
        <f t="shared" si="84"/>
        <v>8000</v>
      </c>
      <c r="F2719" s="103">
        <v>1708000</v>
      </c>
      <c r="G2719" s="104">
        <f t="shared" si="85"/>
        <v>-20000</v>
      </c>
    </row>
    <row r="2720" spans="3:7" x14ac:dyDescent="0.4">
      <c r="C2720" s="90">
        <v>43470</v>
      </c>
      <c r="D2720" s="103">
        <v>221000</v>
      </c>
      <c r="E2720" s="104">
        <f t="shared" si="84"/>
        <v>-10000</v>
      </c>
      <c r="F2720" s="103">
        <v>1716000</v>
      </c>
      <c r="G2720" s="104">
        <f t="shared" si="85"/>
        <v>8000</v>
      </c>
    </row>
    <row r="2721" spans="3:7" x14ac:dyDescent="0.4">
      <c r="C2721" s="90">
        <v>43477</v>
      </c>
      <c r="D2721" s="103">
        <v>217000</v>
      </c>
      <c r="E2721" s="104">
        <f t="shared" si="84"/>
        <v>-4000</v>
      </c>
      <c r="F2721" s="103">
        <v>1707000</v>
      </c>
      <c r="G2721" s="104">
        <f t="shared" si="85"/>
        <v>-9000</v>
      </c>
    </row>
    <row r="2722" spans="3:7" x14ac:dyDescent="0.4">
      <c r="C2722" s="90">
        <v>43484</v>
      </c>
      <c r="D2722" s="103">
        <v>211000</v>
      </c>
      <c r="E2722" s="104">
        <f t="shared" si="84"/>
        <v>-6000</v>
      </c>
      <c r="F2722" s="103">
        <v>1739000</v>
      </c>
      <c r="G2722" s="104">
        <f t="shared" si="85"/>
        <v>32000</v>
      </c>
    </row>
    <row r="2723" spans="3:7" x14ac:dyDescent="0.4">
      <c r="C2723" s="90">
        <v>43491</v>
      </c>
      <c r="D2723" s="103">
        <v>244000</v>
      </c>
      <c r="E2723" s="104">
        <f t="shared" si="84"/>
        <v>33000</v>
      </c>
      <c r="F2723" s="103">
        <v>1720000</v>
      </c>
      <c r="G2723" s="104">
        <f t="shared" si="85"/>
        <v>-19000</v>
      </c>
    </row>
    <row r="2724" spans="3:7" x14ac:dyDescent="0.4">
      <c r="C2724" s="90">
        <v>43498</v>
      </c>
      <c r="D2724" s="103">
        <v>230000</v>
      </c>
      <c r="E2724" s="104">
        <f t="shared" si="84"/>
        <v>-14000</v>
      </c>
      <c r="F2724" s="103">
        <v>1746000</v>
      </c>
      <c r="G2724" s="104">
        <f t="shared" si="85"/>
        <v>26000</v>
      </c>
    </row>
    <row r="2725" spans="3:7" x14ac:dyDescent="0.4">
      <c r="C2725" s="90">
        <v>43505</v>
      </c>
      <c r="D2725" s="103">
        <v>231000</v>
      </c>
      <c r="E2725" s="104">
        <f t="shared" si="84"/>
        <v>1000</v>
      </c>
      <c r="F2725" s="103">
        <v>1719000</v>
      </c>
      <c r="G2725" s="104">
        <f t="shared" si="85"/>
        <v>-27000</v>
      </c>
    </row>
    <row r="2726" spans="3:7" x14ac:dyDescent="0.4">
      <c r="C2726" s="90">
        <v>43512</v>
      </c>
      <c r="D2726" s="103">
        <v>213000</v>
      </c>
      <c r="E2726" s="104">
        <f t="shared" si="84"/>
        <v>-18000</v>
      </c>
      <c r="F2726" s="103">
        <v>1773000</v>
      </c>
      <c r="G2726" s="104">
        <f t="shared" si="85"/>
        <v>54000</v>
      </c>
    </row>
    <row r="2727" spans="3:7" x14ac:dyDescent="0.4">
      <c r="C2727" s="90">
        <v>43519</v>
      </c>
      <c r="D2727" s="103">
        <v>224000</v>
      </c>
      <c r="E2727" s="104">
        <f t="shared" si="84"/>
        <v>11000</v>
      </c>
      <c r="F2727" s="103">
        <v>1749000</v>
      </c>
      <c r="G2727" s="104">
        <f t="shared" si="85"/>
        <v>-24000</v>
      </c>
    </row>
    <row r="2728" spans="3:7" x14ac:dyDescent="0.4">
      <c r="C2728" s="90">
        <v>43526</v>
      </c>
      <c r="D2728" s="103">
        <v>218000</v>
      </c>
      <c r="E2728" s="104">
        <f t="shared" si="84"/>
        <v>-6000</v>
      </c>
      <c r="F2728" s="103">
        <v>1757000</v>
      </c>
      <c r="G2728" s="104">
        <f t="shared" si="85"/>
        <v>8000</v>
      </c>
    </row>
    <row r="2729" spans="3:7" x14ac:dyDescent="0.4">
      <c r="C2729" s="90">
        <v>43533</v>
      </c>
      <c r="D2729" s="103">
        <v>218000</v>
      </c>
      <c r="E2729" s="104">
        <f t="shared" si="84"/>
        <v>0</v>
      </c>
      <c r="F2729" s="103">
        <v>1792000</v>
      </c>
      <c r="G2729" s="104">
        <f t="shared" si="85"/>
        <v>35000</v>
      </c>
    </row>
    <row r="2730" spans="3:7" x14ac:dyDescent="0.4">
      <c r="C2730" s="90">
        <v>43540</v>
      </c>
      <c r="D2730" s="103">
        <v>212000</v>
      </c>
      <c r="E2730" s="104">
        <f t="shared" si="84"/>
        <v>-6000</v>
      </c>
      <c r="F2730" s="103">
        <v>1800000</v>
      </c>
      <c r="G2730" s="104">
        <f t="shared" si="85"/>
        <v>8000</v>
      </c>
    </row>
    <row r="2731" spans="3:7" x14ac:dyDescent="0.4">
      <c r="C2731" s="90">
        <v>43547</v>
      </c>
      <c r="D2731" s="103">
        <v>210000</v>
      </c>
      <c r="E2731" s="104">
        <f t="shared" si="84"/>
        <v>-2000</v>
      </c>
      <c r="F2731" s="103">
        <v>1760000</v>
      </c>
      <c r="G2731" s="104">
        <f t="shared" si="85"/>
        <v>-40000</v>
      </c>
    </row>
    <row r="2732" spans="3:7" x14ac:dyDescent="0.4">
      <c r="C2732" s="90">
        <v>43554</v>
      </c>
      <c r="D2732" s="103">
        <v>203000</v>
      </c>
      <c r="E2732" s="104">
        <f t="shared" si="84"/>
        <v>-7000</v>
      </c>
      <c r="F2732" s="103">
        <v>1742000</v>
      </c>
      <c r="G2732" s="104">
        <f t="shared" si="85"/>
        <v>-18000</v>
      </c>
    </row>
    <row r="2733" spans="3:7" x14ac:dyDescent="0.4">
      <c r="C2733" s="90">
        <v>43561</v>
      </c>
      <c r="D2733" s="103">
        <v>196000</v>
      </c>
      <c r="E2733" s="104">
        <f t="shared" si="84"/>
        <v>-7000</v>
      </c>
      <c r="F2733" s="103">
        <v>1680000</v>
      </c>
      <c r="G2733" s="104">
        <f t="shared" si="85"/>
        <v>-62000</v>
      </c>
    </row>
    <row r="2734" spans="3:7" x14ac:dyDescent="0.4">
      <c r="C2734" s="90">
        <v>43568</v>
      </c>
      <c r="D2734" s="103">
        <v>197000</v>
      </c>
      <c r="E2734" s="104">
        <f t="shared" si="84"/>
        <v>1000</v>
      </c>
      <c r="F2734" s="103">
        <v>1664000</v>
      </c>
      <c r="G2734" s="104">
        <f t="shared" si="85"/>
        <v>-16000</v>
      </c>
    </row>
    <row r="2735" spans="3:7" x14ac:dyDescent="0.4">
      <c r="C2735" s="90">
        <v>43575</v>
      </c>
      <c r="D2735" s="103">
        <v>222000</v>
      </c>
      <c r="E2735" s="104">
        <f t="shared" si="84"/>
        <v>25000</v>
      </c>
      <c r="F2735" s="103">
        <v>1659000</v>
      </c>
      <c r="G2735" s="104">
        <f t="shared" si="85"/>
        <v>-5000</v>
      </c>
    </row>
    <row r="2736" spans="3:7" x14ac:dyDescent="0.4">
      <c r="C2736" s="90">
        <v>43582</v>
      </c>
      <c r="D2736" s="103">
        <v>224000</v>
      </c>
      <c r="E2736" s="104">
        <f t="shared" si="84"/>
        <v>2000</v>
      </c>
      <c r="F2736" s="103">
        <v>1663000</v>
      </c>
      <c r="G2736" s="104">
        <f t="shared" si="85"/>
        <v>4000</v>
      </c>
    </row>
    <row r="2737" spans="3:7" x14ac:dyDescent="0.4">
      <c r="C2737" s="90">
        <v>43589</v>
      </c>
      <c r="D2737" s="103">
        <v>225000</v>
      </c>
      <c r="E2737" s="104">
        <f t="shared" si="84"/>
        <v>1000</v>
      </c>
      <c r="F2737" s="103">
        <v>1627000</v>
      </c>
      <c r="G2737" s="104">
        <f t="shared" si="85"/>
        <v>-36000</v>
      </c>
    </row>
    <row r="2738" spans="3:7" x14ac:dyDescent="0.4">
      <c r="C2738" s="90">
        <v>43596</v>
      </c>
      <c r="D2738" s="103">
        <v>212000</v>
      </c>
      <c r="E2738" s="104">
        <f t="shared" si="84"/>
        <v>-13000</v>
      </c>
      <c r="F2738" s="103">
        <v>1635000</v>
      </c>
      <c r="G2738" s="104">
        <f t="shared" si="85"/>
        <v>8000</v>
      </c>
    </row>
    <row r="2739" spans="3:7" x14ac:dyDescent="0.4">
      <c r="C2739" s="90">
        <v>43603</v>
      </c>
      <c r="D2739" s="103">
        <v>215000</v>
      </c>
      <c r="E2739" s="104">
        <f t="shared" si="84"/>
        <v>3000</v>
      </c>
      <c r="F2739" s="103">
        <v>1621000</v>
      </c>
      <c r="G2739" s="104">
        <f t="shared" si="85"/>
        <v>-14000</v>
      </c>
    </row>
    <row r="2740" spans="3:7" x14ac:dyDescent="0.4">
      <c r="C2740" s="90">
        <v>43610</v>
      </c>
      <c r="D2740" s="103">
        <v>222000</v>
      </c>
      <c r="E2740" s="104">
        <f t="shared" si="84"/>
        <v>7000</v>
      </c>
      <c r="F2740" s="103">
        <v>1629000</v>
      </c>
      <c r="G2740" s="104">
        <f t="shared" si="85"/>
        <v>8000</v>
      </c>
    </row>
    <row r="2741" spans="3:7" x14ac:dyDescent="0.4">
      <c r="C2741" s="90">
        <v>43617</v>
      </c>
      <c r="D2741" s="103">
        <v>223000</v>
      </c>
      <c r="E2741" s="104">
        <f t="shared" si="84"/>
        <v>1000</v>
      </c>
      <c r="F2741" s="103">
        <v>1631000</v>
      </c>
      <c r="G2741" s="104">
        <f t="shared" si="85"/>
        <v>2000</v>
      </c>
    </row>
    <row r="2742" spans="3:7" x14ac:dyDescent="0.4">
      <c r="C2742" s="90">
        <v>43624</v>
      </c>
      <c r="D2742" s="103">
        <v>226000</v>
      </c>
      <c r="E2742" s="104">
        <f t="shared" si="84"/>
        <v>3000</v>
      </c>
      <c r="F2742" s="103">
        <v>1608000</v>
      </c>
      <c r="G2742" s="104">
        <f t="shared" si="85"/>
        <v>-23000</v>
      </c>
    </row>
    <row r="2743" spans="3:7" x14ac:dyDescent="0.4">
      <c r="C2743" s="90">
        <v>43631</v>
      </c>
      <c r="D2743" s="103">
        <v>217000</v>
      </c>
      <c r="E2743" s="104">
        <f t="shared" si="84"/>
        <v>-9000</v>
      </c>
      <c r="F2743" s="103">
        <v>1634000</v>
      </c>
      <c r="G2743" s="104">
        <f t="shared" si="85"/>
        <v>26000</v>
      </c>
    </row>
    <row r="2744" spans="3:7" x14ac:dyDescent="0.4">
      <c r="C2744" s="90">
        <v>43638</v>
      </c>
      <c r="D2744" s="103">
        <v>234000</v>
      </c>
      <c r="E2744" s="104">
        <f t="shared" si="84"/>
        <v>17000</v>
      </c>
      <c r="F2744" s="103">
        <v>1625000</v>
      </c>
      <c r="G2744" s="104">
        <f t="shared" si="85"/>
        <v>-9000</v>
      </c>
    </row>
    <row r="2745" spans="3:7" x14ac:dyDescent="0.4">
      <c r="C2745" s="90">
        <v>43645</v>
      </c>
      <c r="D2745" s="103">
        <v>226000</v>
      </c>
      <c r="E2745" s="104">
        <f t="shared" si="84"/>
        <v>-8000</v>
      </c>
      <c r="F2745" s="103">
        <v>1657000</v>
      </c>
      <c r="G2745" s="104">
        <f t="shared" si="85"/>
        <v>32000</v>
      </c>
    </row>
    <row r="2746" spans="3:7" x14ac:dyDescent="0.4">
      <c r="C2746" s="90">
        <v>43652</v>
      </c>
      <c r="D2746" s="103">
        <v>215000</v>
      </c>
      <c r="E2746" s="104">
        <f t="shared" si="84"/>
        <v>-11000</v>
      </c>
      <c r="F2746" s="103">
        <v>1633000</v>
      </c>
      <c r="G2746" s="104">
        <f t="shared" si="85"/>
        <v>-24000</v>
      </c>
    </row>
    <row r="2747" spans="3:7" x14ac:dyDescent="0.4">
      <c r="C2747" s="90">
        <v>43659</v>
      </c>
      <c r="D2747" s="103">
        <v>211000</v>
      </c>
      <c r="E2747" s="104">
        <f t="shared" si="84"/>
        <v>-4000</v>
      </c>
      <c r="F2747" s="103">
        <v>1634000</v>
      </c>
      <c r="G2747" s="104">
        <f t="shared" si="85"/>
        <v>1000</v>
      </c>
    </row>
    <row r="2748" spans="3:7" x14ac:dyDescent="0.4">
      <c r="C2748" s="90">
        <v>43666</v>
      </c>
      <c r="D2748" s="103">
        <v>202000</v>
      </c>
      <c r="E2748" s="104">
        <f t="shared" si="84"/>
        <v>-9000</v>
      </c>
      <c r="F2748" s="103">
        <v>1623000</v>
      </c>
      <c r="G2748" s="104">
        <f t="shared" si="85"/>
        <v>-11000</v>
      </c>
    </row>
    <row r="2749" spans="3:7" x14ac:dyDescent="0.4">
      <c r="C2749" s="90">
        <v>43673</v>
      </c>
      <c r="D2749" s="103">
        <v>206000</v>
      </c>
      <c r="E2749" s="104">
        <f t="shared" si="84"/>
        <v>4000</v>
      </c>
      <c r="F2749" s="103">
        <v>1634000</v>
      </c>
      <c r="G2749" s="104">
        <f t="shared" si="85"/>
        <v>11000</v>
      </c>
    </row>
    <row r="2750" spans="3:7" x14ac:dyDescent="0.4">
      <c r="C2750" s="90">
        <v>43680</v>
      </c>
      <c r="D2750" s="103">
        <v>208000</v>
      </c>
      <c r="E2750" s="104">
        <f t="shared" si="84"/>
        <v>2000</v>
      </c>
      <c r="F2750" s="103">
        <v>1656000</v>
      </c>
      <c r="G2750" s="104">
        <f t="shared" si="85"/>
        <v>22000</v>
      </c>
    </row>
    <row r="2751" spans="3:7" x14ac:dyDescent="0.4">
      <c r="C2751" s="90">
        <v>43687</v>
      </c>
      <c r="D2751" s="103">
        <v>212000</v>
      </c>
      <c r="E2751" s="104">
        <f t="shared" si="84"/>
        <v>4000</v>
      </c>
      <c r="F2751" s="103">
        <v>1618000</v>
      </c>
      <c r="G2751" s="104">
        <f t="shared" si="85"/>
        <v>-38000</v>
      </c>
    </row>
    <row r="2752" spans="3:7" x14ac:dyDescent="0.4">
      <c r="C2752" s="90">
        <v>43694</v>
      </c>
      <c r="D2752" s="103">
        <v>207000</v>
      </c>
      <c r="E2752" s="104">
        <f t="shared" si="84"/>
        <v>-5000</v>
      </c>
      <c r="F2752" s="103">
        <v>1629000</v>
      </c>
      <c r="G2752" s="104">
        <f t="shared" si="85"/>
        <v>11000</v>
      </c>
    </row>
    <row r="2753" spans="3:7" x14ac:dyDescent="0.4">
      <c r="C2753" s="90">
        <v>43701</v>
      </c>
      <c r="D2753" s="103">
        <v>213000</v>
      </c>
      <c r="E2753" s="104">
        <f t="shared" si="84"/>
        <v>6000</v>
      </c>
      <c r="F2753" s="103">
        <v>1604000</v>
      </c>
      <c r="G2753" s="104">
        <f t="shared" si="85"/>
        <v>-25000</v>
      </c>
    </row>
    <row r="2754" spans="3:7" x14ac:dyDescent="0.4">
      <c r="C2754" s="90">
        <v>43708</v>
      </c>
      <c r="D2754" s="103">
        <v>215000</v>
      </c>
      <c r="E2754" s="104">
        <f t="shared" si="84"/>
        <v>2000</v>
      </c>
      <c r="F2754" s="103">
        <v>1591000</v>
      </c>
      <c r="G2754" s="104">
        <f t="shared" si="85"/>
        <v>-13000</v>
      </c>
    </row>
    <row r="2755" spans="3:7" x14ac:dyDescent="0.4">
      <c r="C2755" s="90">
        <v>43715</v>
      </c>
      <c r="D2755" s="103">
        <v>207000</v>
      </c>
      <c r="E2755" s="104">
        <f t="shared" si="84"/>
        <v>-8000</v>
      </c>
      <c r="F2755" s="103">
        <v>1596000</v>
      </c>
      <c r="G2755" s="104">
        <f t="shared" si="85"/>
        <v>5000</v>
      </c>
    </row>
    <row r="2756" spans="3:7" x14ac:dyDescent="0.4">
      <c r="C2756" s="90">
        <v>43722</v>
      </c>
      <c r="D2756" s="103">
        <v>205000</v>
      </c>
      <c r="E2756" s="104">
        <f t="shared" si="84"/>
        <v>-2000</v>
      </c>
      <c r="F2756" s="103">
        <v>1567000</v>
      </c>
      <c r="G2756" s="104">
        <f t="shared" si="85"/>
        <v>-29000</v>
      </c>
    </row>
    <row r="2757" spans="3:7" x14ac:dyDescent="0.4">
      <c r="C2757" s="90">
        <v>43729</v>
      </c>
      <c r="D2757" s="103">
        <v>211000</v>
      </c>
      <c r="E2757" s="104">
        <f t="shared" si="84"/>
        <v>6000</v>
      </c>
      <c r="F2757" s="103">
        <v>1561000</v>
      </c>
      <c r="G2757" s="104">
        <f t="shared" si="85"/>
        <v>-6000</v>
      </c>
    </row>
    <row r="2758" spans="3:7" x14ac:dyDescent="0.4">
      <c r="C2758" s="90">
        <v>43736</v>
      </c>
      <c r="D2758" s="103">
        <v>215000</v>
      </c>
      <c r="E2758" s="104">
        <f t="shared" si="84"/>
        <v>4000</v>
      </c>
      <c r="F2758" s="103">
        <v>1600000</v>
      </c>
      <c r="G2758" s="104">
        <f t="shared" si="85"/>
        <v>39000</v>
      </c>
    </row>
    <row r="2759" spans="3:7" x14ac:dyDescent="0.4">
      <c r="C2759" s="90">
        <v>43743</v>
      </c>
      <c r="D2759" s="103">
        <v>209000</v>
      </c>
      <c r="E2759" s="104">
        <f t="shared" si="84"/>
        <v>-6000</v>
      </c>
      <c r="F2759" s="103">
        <v>1602000</v>
      </c>
      <c r="G2759" s="104">
        <f t="shared" si="85"/>
        <v>2000</v>
      </c>
    </row>
    <row r="2760" spans="3:7" x14ac:dyDescent="0.4">
      <c r="C2760" s="90">
        <v>43750</v>
      </c>
      <c r="D2760" s="103">
        <v>215000</v>
      </c>
      <c r="E2760" s="104">
        <f t="shared" si="84"/>
        <v>6000</v>
      </c>
      <c r="F2760" s="103">
        <v>1611000</v>
      </c>
      <c r="G2760" s="104">
        <f t="shared" si="85"/>
        <v>9000</v>
      </c>
    </row>
    <row r="2761" spans="3:7" x14ac:dyDescent="0.4">
      <c r="C2761" s="90">
        <v>43757</v>
      </c>
      <c r="D2761" s="103">
        <v>210000</v>
      </c>
      <c r="E2761" s="104">
        <f t="shared" si="84"/>
        <v>-5000</v>
      </c>
      <c r="F2761" s="103">
        <v>1628000</v>
      </c>
      <c r="G2761" s="104">
        <f t="shared" si="85"/>
        <v>17000</v>
      </c>
    </row>
    <row r="2762" spans="3:7" x14ac:dyDescent="0.4">
      <c r="C2762" s="90">
        <v>43764</v>
      </c>
      <c r="D2762" s="103">
        <v>215000</v>
      </c>
      <c r="E2762" s="104">
        <f t="shared" ref="E2762:E2825" si="86">D2762-D2761</f>
        <v>5000</v>
      </c>
      <c r="F2762" s="103">
        <v>1633000</v>
      </c>
      <c r="G2762" s="104">
        <f t="shared" ref="G2762:G2825" si="87">F2762-F2761</f>
        <v>5000</v>
      </c>
    </row>
    <row r="2763" spans="3:7" x14ac:dyDescent="0.4">
      <c r="C2763" s="90">
        <v>43771</v>
      </c>
      <c r="D2763" s="103">
        <v>214000</v>
      </c>
      <c r="E2763" s="104">
        <f t="shared" si="86"/>
        <v>-1000</v>
      </c>
      <c r="F2763" s="103">
        <v>1646000</v>
      </c>
      <c r="G2763" s="104">
        <f t="shared" si="87"/>
        <v>13000</v>
      </c>
    </row>
    <row r="2764" spans="3:7" x14ac:dyDescent="0.4">
      <c r="C2764" s="90">
        <v>43778</v>
      </c>
      <c r="D2764" s="103">
        <v>227000</v>
      </c>
      <c r="E2764" s="104">
        <f t="shared" si="86"/>
        <v>13000</v>
      </c>
      <c r="F2764" s="103">
        <v>1668000</v>
      </c>
      <c r="G2764" s="104">
        <f t="shared" si="87"/>
        <v>22000</v>
      </c>
    </row>
    <row r="2765" spans="3:7" x14ac:dyDescent="0.4">
      <c r="C2765" s="90">
        <v>43785</v>
      </c>
      <c r="D2765" s="103">
        <v>229000</v>
      </c>
      <c r="E2765" s="104">
        <f t="shared" si="86"/>
        <v>2000</v>
      </c>
      <c r="F2765" s="103">
        <v>1702000</v>
      </c>
      <c r="G2765" s="104">
        <f t="shared" si="87"/>
        <v>34000</v>
      </c>
    </row>
    <row r="2766" spans="3:7" x14ac:dyDescent="0.4">
      <c r="C2766" s="90">
        <v>43792</v>
      </c>
      <c r="D2766" s="103">
        <v>221000</v>
      </c>
      <c r="E2766" s="104">
        <f t="shared" si="86"/>
        <v>-8000</v>
      </c>
      <c r="F2766" s="103">
        <v>1702000</v>
      </c>
      <c r="G2766" s="104">
        <f t="shared" si="87"/>
        <v>0</v>
      </c>
    </row>
    <row r="2767" spans="3:7" x14ac:dyDescent="0.4">
      <c r="C2767" s="90">
        <v>43799</v>
      </c>
      <c r="D2767" s="103">
        <v>231000</v>
      </c>
      <c r="E2767" s="104">
        <f t="shared" si="86"/>
        <v>10000</v>
      </c>
      <c r="F2767" s="103">
        <v>1708000</v>
      </c>
      <c r="G2767" s="104">
        <f t="shared" si="87"/>
        <v>6000</v>
      </c>
    </row>
    <row r="2768" spans="3:7" x14ac:dyDescent="0.4">
      <c r="C2768" s="90">
        <v>43806</v>
      </c>
      <c r="D2768" s="103">
        <v>247000</v>
      </c>
      <c r="E2768" s="104">
        <f t="shared" si="86"/>
        <v>16000</v>
      </c>
      <c r="F2768" s="103">
        <v>1728000</v>
      </c>
      <c r="G2768" s="104">
        <f t="shared" si="87"/>
        <v>20000</v>
      </c>
    </row>
    <row r="2769" spans="3:7" x14ac:dyDescent="0.4">
      <c r="C2769" s="90">
        <v>43813</v>
      </c>
      <c r="D2769" s="103">
        <v>236000</v>
      </c>
      <c r="E2769" s="104">
        <f t="shared" si="86"/>
        <v>-11000</v>
      </c>
      <c r="F2769" s="103">
        <v>1753000</v>
      </c>
      <c r="G2769" s="104">
        <f t="shared" si="87"/>
        <v>25000</v>
      </c>
    </row>
    <row r="2770" spans="3:7" x14ac:dyDescent="0.4">
      <c r="C2770" s="90">
        <v>43820</v>
      </c>
      <c r="D2770" s="103">
        <v>230000</v>
      </c>
      <c r="E2770" s="104">
        <f t="shared" si="86"/>
        <v>-6000</v>
      </c>
      <c r="F2770" s="103">
        <v>1754000</v>
      </c>
      <c r="G2770" s="104">
        <f t="shared" si="87"/>
        <v>1000</v>
      </c>
    </row>
    <row r="2771" spans="3:7" x14ac:dyDescent="0.4">
      <c r="C2771" s="90">
        <v>43827</v>
      </c>
      <c r="D2771" s="103">
        <v>231000</v>
      </c>
      <c r="E2771" s="104">
        <f t="shared" si="86"/>
        <v>1000</v>
      </c>
      <c r="F2771" s="103">
        <v>1843000</v>
      </c>
      <c r="G2771" s="104">
        <f t="shared" si="87"/>
        <v>89000</v>
      </c>
    </row>
    <row r="2772" spans="3:7" x14ac:dyDescent="0.4">
      <c r="C2772" s="90">
        <v>43834</v>
      </c>
      <c r="D2772" s="103">
        <v>222000</v>
      </c>
      <c r="E2772" s="104">
        <f t="shared" si="86"/>
        <v>-9000</v>
      </c>
      <c r="F2772" s="103">
        <v>1832000</v>
      </c>
      <c r="G2772" s="104">
        <f t="shared" si="87"/>
        <v>-11000</v>
      </c>
    </row>
    <row r="2773" spans="3:7" x14ac:dyDescent="0.4">
      <c r="C2773" s="90">
        <v>43841</v>
      </c>
      <c r="D2773" s="103">
        <v>207000</v>
      </c>
      <c r="E2773" s="104">
        <f t="shared" si="86"/>
        <v>-15000</v>
      </c>
      <c r="F2773" s="103">
        <v>1813000</v>
      </c>
      <c r="G2773" s="104">
        <f t="shared" si="87"/>
        <v>-19000</v>
      </c>
    </row>
    <row r="2774" spans="3:7" x14ac:dyDescent="0.4">
      <c r="C2774" s="90">
        <v>43848</v>
      </c>
      <c r="D2774" s="103">
        <v>221000</v>
      </c>
      <c r="E2774" s="104">
        <f t="shared" si="86"/>
        <v>14000</v>
      </c>
      <c r="F2774" s="103">
        <v>1778000</v>
      </c>
      <c r="G2774" s="104">
        <f t="shared" si="87"/>
        <v>-35000</v>
      </c>
    </row>
    <row r="2775" spans="3:7" x14ac:dyDescent="0.4">
      <c r="C2775" s="90">
        <v>43855</v>
      </c>
      <c r="D2775" s="103">
        <v>208000</v>
      </c>
      <c r="E2775" s="104">
        <f t="shared" si="86"/>
        <v>-13000</v>
      </c>
      <c r="F2775" s="103">
        <v>1806000</v>
      </c>
      <c r="G2775" s="104">
        <f t="shared" si="87"/>
        <v>28000</v>
      </c>
    </row>
    <row r="2776" spans="3:7" x14ac:dyDescent="0.4">
      <c r="C2776" s="90">
        <v>43862</v>
      </c>
      <c r="D2776" s="103">
        <v>205000</v>
      </c>
      <c r="E2776" s="104">
        <f t="shared" si="86"/>
        <v>-3000</v>
      </c>
      <c r="F2776" s="103">
        <v>1763000</v>
      </c>
      <c r="G2776" s="104">
        <f t="shared" si="87"/>
        <v>-43000</v>
      </c>
    </row>
    <row r="2777" spans="3:7" x14ac:dyDescent="0.4">
      <c r="C2777" s="90">
        <v>43869</v>
      </c>
      <c r="D2777" s="103">
        <v>202000</v>
      </c>
      <c r="E2777" s="104">
        <f t="shared" si="86"/>
        <v>-3000</v>
      </c>
      <c r="F2777" s="103">
        <v>1789000</v>
      </c>
      <c r="G2777" s="104">
        <f t="shared" si="87"/>
        <v>26000</v>
      </c>
    </row>
    <row r="2778" spans="3:7" x14ac:dyDescent="0.4">
      <c r="C2778" s="90">
        <v>43876</v>
      </c>
      <c r="D2778" s="103">
        <v>207000</v>
      </c>
      <c r="E2778" s="104">
        <f t="shared" si="86"/>
        <v>5000</v>
      </c>
      <c r="F2778" s="103">
        <v>1767000</v>
      </c>
      <c r="G2778" s="104">
        <f t="shared" si="87"/>
        <v>-22000</v>
      </c>
    </row>
    <row r="2779" spans="3:7" x14ac:dyDescent="0.4">
      <c r="C2779" s="90">
        <v>43883</v>
      </c>
      <c r="D2779" s="103">
        <v>217000</v>
      </c>
      <c r="E2779" s="104">
        <f t="shared" si="86"/>
        <v>10000</v>
      </c>
      <c r="F2779" s="103">
        <v>1789000</v>
      </c>
      <c r="G2779" s="104">
        <f t="shared" si="87"/>
        <v>22000</v>
      </c>
    </row>
    <row r="2780" spans="3:7" x14ac:dyDescent="0.4">
      <c r="C2780" s="90">
        <v>43890</v>
      </c>
      <c r="D2780" s="103">
        <v>213000</v>
      </c>
      <c r="E2780" s="104">
        <f t="shared" si="86"/>
        <v>-4000</v>
      </c>
      <c r="F2780" s="103">
        <v>1777000</v>
      </c>
      <c r="G2780" s="104">
        <f t="shared" si="87"/>
        <v>-12000</v>
      </c>
    </row>
    <row r="2781" spans="3:7" x14ac:dyDescent="0.4">
      <c r="C2781" s="90">
        <v>43897</v>
      </c>
      <c r="D2781" s="103">
        <v>207000</v>
      </c>
      <c r="E2781" s="104">
        <f t="shared" si="86"/>
        <v>-6000</v>
      </c>
      <c r="F2781" s="103">
        <v>1760000</v>
      </c>
      <c r="G2781" s="104">
        <f t="shared" si="87"/>
        <v>-17000</v>
      </c>
    </row>
    <row r="2782" spans="3:7" x14ac:dyDescent="0.4">
      <c r="C2782" s="90">
        <v>43904</v>
      </c>
      <c r="D2782" s="103">
        <v>271000</v>
      </c>
      <c r="E2782" s="104">
        <f t="shared" si="86"/>
        <v>64000</v>
      </c>
      <c r="F2782" s="103">
        <v>1853000</v>
      </c>
      <c r="G2782" s="104">
        <f t="shared" si="87"/>
        <v>93000</v>
      </c>
    </row>
    <row r="2783" spans="3:7" x14ac:dyDescent="0.4">
      <c r="C2783" s="90">
        <v>43911</v>
      </c>
      <c r="D2783" s="103">
        <v>2914000</v>
      </c>
      <c r="E2783" s="104">
        <f t="shared" si="86"/>
        <v>2643000</v>
      </c>
      <c r="F2783" s="103">
        <v>3238000</v>
      </c>
      <c r="G2783" s="104">
        <f t="shared" si="87"/>
        <v>1385000</v>
      </c>
    </row>
    <row r="2784" spans="3:7" x14ac:dyDescent="0.4">
      <c r="C2784" s="90">
        <v>43918</v>
      </c>
      <c r="D2784" s="103">
        <v>5946000</v>
      </c>
      <c r="E2784" s="104">
        <f t="shared" si="86"/>
        <v>3032000</v>
      </c>
      <c r="F2784" s="103">
        <v>8004000</v>
      </c>
      <c r="G2784" s="104">
        <f t="shared" si="87"/>
        <v>4766000</v>
      </c>
    </row>
    <row r="2785" spans="3:7" x14ac:dyDescent="0.4">
      <c r="C2785" s="90">
        <v>43925</v>
      </c>
      <c r="D2785" s="103">
        <v>6137000</v>
      </c>
      <c r="E2785" s="104">
        <f t="shared" si="86"/>
        <v>191000</v>
      </c>
      <c r="F2785" s="103">
        <v>12396000</v>
      </c>
      <c r="G2785" s="104">
        <f t="shared" si="87"/>
        <v>4392000</v>
      </c>
    </row>
    <row r="2786" spans="3:7" x14ac:dyDescent="0.4">
      <c r="C2786" s="90">
        <v>43932</v>
      </c>
      <c r="D2786" s="103">
        <v>4869000</v>
      </c>
      <c r="E2786" s="104">
        <f t="shared" si="86"/>
        <v>-1268000</v>
      </c>
      <c r="F2786" s="103">
        <v>16193000</v>
      </c>
      <c r="G2786" s="104">
        <f t="shared" si="87"/>
        <v>3797000</v>
      </c>
    </row>
    <row r="2787" spans="3:7" x14ac:dyDescent="0.4">
      <c r="C2787" s="90">
        <v>43939</v>
      </c>
      <c r="D2787" s="103">
        <v>4201000</v>
      </c>
      <c r="E2787" s="104">
        <f t="shared" si="86"/>
        <v>-668000</v>
      </c>
      <c r="F2787" s="103">
        <v>17789000</v>
      </c>
      <c r="G2787" s="104">
        <f t="shared" si="87"/>
        <v>1596000</v>
      </c>
    </row>
    <row r="2788" spans="3:7" x14ac:dyDescent="0.4">
      <c r="C2788" s="90">
        <v>43946</v>
      </c>
      <c r="D2788" s="103">
        <v>3446000</v>
      </c>
      <c r="E2788" s="104">
        <f t="shared" si="86"/>
        <v>-755000</v>
      </c>
      <c r="F2788" s="103">
        <v>21750000</v>
      </c>
      <c r="G2788" s="104">
        <f t="shared" si="87"/>
        <v>3961000</v>
      </c>
    </row>
    <row r="2789" spans="3:7" x14ac:dyDescent="0.4">
      <c r="C2789" s="90">
        <v>43953</v>
      </c>
      <c r="D2789" s="103">
        <v>2796000</v>
      </c>
      <c r="E2789" s="104">
        <f t="shared" si="86"/>
        <v>-650000</v>
      </c>
      <c r="F2789" s="103">
        <v>20939000</v>
      </c>
      <c r="G2789" s="104">
        <f t="shared" si="87"/>
        <v>-811000</v>
      </c>
    </row>
    <row r="2790" spans="3:7" x14ac:dyDescent="0.4">
      <c r="C2790" s="90">
        <v>43960</v>
      </c>
      <c r="D2790" s="103">
        <v>2335000</v>
      </c>
      <c r="E2790" s="104">
        <f t="shared" si="86"/>
        <v>-461000</v>
      </c>
      <c r="F2790" s="103">
        <v>23130000</v>
      </c>
      <c r="G2790" s="104">
        <f t="shared" si="87"/>
        <v>2191000</v>
      </c>
    </row>
    <row r="2791" spans="3:7" x14ac:dyDescent="0.4">
      <c r="C2791" s="90">
        <v>43967</v>
      </c>
      <c r="D2791" s="103">
        <v>2176000</v>
      </c>
      <c r="E2791" s="104">
        <f t="shared" si="86"/>
        <v>-159000</v>
      </c>
      <c r="F2791" s="103">
        <v>19153000</v>
      </c>
      <c r="G2791" s="104">
        <f t="shared" si="87"/>
        <v>-3977000</v>
      </c>
    </row>
    <row r="2792" spans="3:7" x14ac:dyDescent="0.4">
      <c r="C2792" s="90">
        <v>43974</v>
      </c>
      <c r="D2792" s="103">
        <v>1921000</v>
      </c>
      <c r="E2792" s="104">
        <f t="shared" si="86"/>
        <v>-255000</v>
      </c>
      <c r="F2792" s="103">
        <v>19194000</v>
      </c>
      <c r="G2792" s="104">
        <f t="shared" si="87"/>
        <v>41000</v>
      </c>
    </row>
    <row r="2793" spans="3:7" x14ac:dyDescent="0.4">
      <c r="C2793" s="90">
        <v>43981</v>
      </c>
      <c r="D2793" s="103">
        <v>1639000</v>
      </c>
      <c r="E2793" s="104">
        <f t="shared" si="86"/>
        <v>-282000</v>
      </c>
      <c r="F2793" s="103">
        <v>19216000</v>
      </c>
      <c r="G2793" s="104">
        <f t="shared" si="87"/>
        <v>22000</v>
      </c>
    </row>
    <row r="2794" spans="3:7" x14ac:dyDescent="0.4">
      <c r="C2794" s="90">
        <v>43988</v>
      </c>
      <c r="D2794" s="103">
        <v>1575000</v>
      </c>
      <c r="E2794" s="104">
        <f t="shared" si="86"/>
        <v>-64000</v>
      </c>
      <c r="F2794" s="103">
        <v>18743000</v>
      </c>
      <c r="G2794" s="104">
        <f t="shared" si="87"/>
        <v>-473000</v>
      </c>
    </row>
    <row r="2795" spans="3:7" x14ac:dyDescent="0.4">
      <c r="C2795" s="90">
        <v>43995</v>
      </c>
      <c r="D2795" s="103">
        <v>1473000</v>
      </c>
      <c r="E2795" s="104">
        <f t="shared" si="86"/>
        <v>-102000</v>
      </c>
      <c r="F2795" s="103">
        <v>17860000</v>
      </c>
      <c r="G2795" s="104">
        <f t="shared" si="87"/>
        <v>-883000</v>
      </c>
    </row>
    <row r="2796" spans="3:7" x14ac:dyDescent="0.4">
      <c r="C2796" s="90">
        <v>44002</v>
      </c>
      <c r="D2796" s="103">
        <v>1467000</v>
      </c>
      <c r="E2796" s="104">
        <f t="shared" si="86"/>
        <v>-6000</v>
      </c>
      <c r="F2796" s="103">
        <v>17501000</v>
      </c>
      <c r="G2796" s="104">
        <f t="shared" si="87"/>
        <v>-359000</v>
      </c>
    </row>
    <row r="2797" spans="3:7" x14ac:dyDescent="0.4">
      <c r="C2797" s="90">
        <v>44009</v>
      </c>
      <c r="D2797" s="103">
        <v>1446000</v>
      </c>
      <c r="E2797" s="104">
        <f t="shared" si="86"/>
        <v>-21000</v>
      </c>
      <c r="F2797" s="103">
        <v>16610000</v>
      </c>
      <c r="G2797" s="104">
        <f t="shared" si="87"/>
        <v>-891000</v>
      </c>
    </row>
    <row r="2798" spans="3:7" x14ac:dyDescent="0.4">
      <c r="C2798" s="90">
        <v>44016</v>
      </c>
      <c r="D2798" s="103">
        <v>1413000</v>
      </c>
      <c r="E2798" s="104">
        <f t="shared" si="86"/>
        <v>-33000</v>
      </c>
      <c r="F2798" s="103">
        <v>17273000</v>
      </c>
      <c r="G2798" s="104">
        <f t="shared" si="87"/>
        <v>663000</v>
      </c>
    </row>
    <row r="2799" spans="3:7" x14ac:dyDescent="0.4">
      <c r="C2799" s="90">
        <v>44023</v>
      </c>
      <c r="D2799" s="103">
        <v>1468000</v>
      </c>
      <c r="E2799" s="104">
        <f t="shared" si="86"/>
        <v>55000</v>
      </c>
      <c r="F2799" s="103">
        <v>16251000</v>
      </c>
      <c r="G2799" s="104">
        <f t="shared" si="87"/>
        <v>-1022000</v>
      </c>
    </row>
    <row r="2800" spans="3:7" x14ac:dyDescent="0.4">
      <c r="C2800" s="90">
        <v>44030</v>
      </c>
      <c r="D2800" s="103">
        <v>1393000</v>
      </c>
      <c r="E2800" s="104">
        <f t="shared" si="86"/>
        <v>-75000</v>
      </c>
      <c r="F2800" s="103">
        <v>16799000</v>
      </c>
      <c r="G2800" s="104">
        <f t="shared" si="87"/>
        <v>548000</v>
      </c>
    </row>
    <row r="2801" spans="3:7" x14ac:dyDescent="0.4">
      <c r="C2801" s="90">
        <v>44037</v>
      </c>
      <c r="D2801" s="103">
        <v>1260000</v>
      </c>
      <c r="E2801" s="104">
        <f t="shared" si="86"/>
        <v>-133000</v>
      </c>
      <c r="F2801" s="103">
        <v>15929000</v>
      </c>
      <c r="G2801" s="104">
        <f t="shared" si="87"/>
        <v>-870000</v>
      </c>
    </row>
    <row r="2802" spans="3:7" x14ac:dyDescent="0.4">
      <c r="C2802" s="90">
        <v>44044</v>
      </c>
      <c r="D2802" s="103">
        <v>1044000</v>
      </c>
      <c r="E2802" s="104">
        <f t="shared" si="86"/>
        <v>-216000</v>
      </c>
      <c r="F2802" s="103">
        <v>15255000</v>
      </c>
      <c r="G2802" s="104">
        <f t="shared" si="87"/>
        <v>-674000</v>
      </c>
    </row>
    <row r="2803" spans="3:7" x14ac:dyDescent="0.4">
      <c r="C2803" s="90">
        <v>44051</v>
      </c>
      <c r="D2803" s="103">
        <v>884000</v>
      </c>
      <c r="E2803" s="104">
        <f t="shared" si="86"/>
        <v>-160000</v>
      </c>
      <c r="F2803" s="103">
        <v>14184000</v>
      </c>
      <c r="G2803" s="104">
        <f t="shared" si="87"/>
        <v>-1071000</v>
      </c>
    </row>
    <row r="2804" spans="3:7" x14ac:dyDescent="0.4">
      <c r="C2804" s="90">
        <v>44058</v>
      </c>
      <c r="D2804" s="103">
        <v>927000</v>
      </c>
      <c r="E2804" s="104">
        <f t="shared" si="86"/>
        <v>43000</v>
      </c>
      <c r="F2804" s="103">
        <v>13910000</v>
      </c>
      <c r="G2804" s="104">
        <f t="shared" si="87"/>
        <v>-274000</v>
      </c>
    </row>
    <row r="2805" spans="3:7" x14ac:dyDescent="0.4">
      <c r="C2805" s="90">
        <v>44065</v>
      </c>
      <c r="D2805" s="103">
        <v>876000</v>
      </c>
      <c r="E2805" s="104">
        <f t="shared" si="86"/>
        <v>-51000</v>
      </c>
      <c r="F2805" s="103">
        <v>13217000</v>
      </c>
      <c r="G2805" s="104">
        <f t="shared" si="87"/>
        <v>-693000</v>
      </c>
    </row>
    <row r="2806" spans="3:7" x14ac:dyDescent="0.4">
      <c r="C2806" s="90">
        <v>44072</v>
      </c>
      <c r="D2806" s="103">
        <v>881000</v>
      </c>
      <c r="E2806" s="104">
        <f t="shared" si="86"/>
        <v>5000</v>
      </c>
      <c r="F2806" s="103">
        <v>13501000</v>
      </c>
      <c r="G2806" s="104">
        <f t="shared" si="87"/>
        <v>284000</v>
      </c>
    </row>
    <row r="2807" spans="3:7" x14ac:dyDescent="0.4">
      <c r="C2807" s="90">
        <v>44079</v>
      </c>
      <c r="D2807" s="103">
        <v>892000</v>
      </c>
      <c r="E2807" s="104">
        <f t="shared" si="86"/>
        <v>11000</v>
      </c>
      <c r="F2807" s="103">
        <v>12765000</v>
      </c>
      <c r="G2807" s="104">
        <f t="shared" si="87"/>
        <v>-736000</v>
      </c>
    </row>
    <row r="2808" spans="3:7" x14ac:dyDescent="0.4">
      <c r="C2808" s="90">
        <v>44086</v>
      </c>
      <c r="D2808" s="103">
        <v>861000</v>
      </c>
      <c r="E2808" s="104">
        <f t="shared" si="86"/>
        <v>-31000</v>
      </c>
      <c r="F2808" s="103">
        <v>12684000</v>
      </c>
      <c r="G2808" s="104">
        <f t="shared" si="87"/>
        <v>-81000</v>
      </c>
    </row>
    <row r="2809" spans="3:7" x14ac:dyDescent="0.4">
      <c r="C2809" s="90">
        <v>44093</v>
      </c>
      <c r="D2809" s="103">
        <v>859000</v>
      </c>
      <c r="E2809" s="104">
        <f t="shared" si="86"/>
        <v>-2000</v>
      </c>
      <c r="F2809" s="103">
        <v>11367000</v>
      </c>
      <c r="G2809" s="104">
        <f t="shared" si="87"/>
        <v>-1317000</v>
      </c>
    </row>
    <row r="2810" spans="3:7" x14ac:dyDescent="0.4">
      <c r="C2810" s="90">
        <v>44100</v>
      </c>
      <c r="D2810" s="103">
        <v>795000</v>
      </c>
      <c r="E2810" s="104">
        <f t="shared" si="86"/>
        <v>-64000</v>
      </c>
      <c r="F2810" s="103">
        <v>10481000</v>
      </c>
      <c r="G2810" s="104">
        <f t="shared" si="87"/>
        <v>-886000</v>
      </c>
    </row>
    <row r="2811" spans="3:7" x14ac:dyDescent="0.4">
      <c r="C2811" s="90">
        <v>44107</v>
      </c>
      <c r="D2811" s="103">
        <v>785000</v>
      </c>
      <c r="E2811" s="104">
        <f t="shared" si="86"/>
        <v>-10000</v>
      </c>
      <c r="F2811" s="103">
        <v>9270000</v>
      </c>
      <c r="G2811" s="104">
        <f t="shared" si="87"/>
        <v>-1211000</v>
      </c>
    </row>
    <row r="2812" spans="3:7" x14ac:dyDescent="0.4">
      <c r="C2812" s="90">
        <v>44114</v>
      </c>
      <c r="D2812" s="103">
        <v>839000</v>
      </c>
      <c r="E2812" s="104">
        <f t="shared" si="86"/>
        <v>54000</v>
      </c>
      <c r="F2812" s="103">
        <v>8425000</v>
      </c>
      <c r="G2812" s="104">
        <f t="shared" si="87"/>
        <v>-845000</v>
      </c>
    </row>
    <row r="2813" spans="3:7" x14ac:dyDescent="0.4">
      <c r="C2813" s="90">
        <v>44121</v>
      </c>
      <c r="D2813" s="103">
        <v>804000</v>
      </c>
      <c r="E2813" s="104">
        <f t="shared" si="86"/>
        <v>-35000</v>
      </c>
      <c r="F2813" s="103">
        <v>7777000</v>
      </c>
      <c r="G2813" s="104">
        <f t="shared" si="87"/>
        <v>-648000</v>
      </c>
    </row>
    <row r="2814" spans="3:7" x14ac:dyDescent="0.4">
      <c r="C2814" s="90">
        <v>44128</v>
      </c>
      <c r="D2814" s="103">
        <v>776000</v>
      </c>
      <c r="E2814" s="104">
        <f t="shared" si="86"/>
        <v>-28000</v>
      </c>
      <c r="F2814" s="103">
        <v>7180000</v>
      </c>
      <c r="G2814" s="104">
        <f t="shared" si="87"/>
        <v>-597000</v>
      </c>
    </row>
    <row r="2815" spans="3:7" x14ac:dyDescent="0.4">
      <c r="C2815" s="90">
        <v>44135</v>
      </c>
      <c r="D2815" s="103">
        <v>773000</v>
      </c>
      <c r="E2815" s="104">
        <f t="shared" si="86"/>
        <v>-3000</v>
      </c>
      <c r="F2815" s="103">
        <v>6705000</v>
      </c>
      <c r="G2815" s="104">
        <f t="shared" si="87"/>
        <v>-475000</v>
      </c>
    </row>
    <row r="2816" spans="3:7" x14ac:dyDescent="0.4">
      <c r="C2816" s="90">
        <v>44142</v>
      </c>
      <c r="D2816" s="103">
        <v>737000</v>
      </c>
      <c r="E2816" s="104">
        <f t="shared" si="86"/>
        <v>-36000</v>
      </c>
      <c r="F2816" s="103">
        <v>6341000</v>
      </c>
      <c r="G2816" s="104">
        <f t="shared" si="87"/>
        <v>-364000</v>
      </c>
    </row>
    <row r="2817" spans="3:7" x14ac:dyDescent="0.4">
      <c r="C2817" s="90">
        <v>44149</v>
      </c>
      <c r="D2817" s="103">
        <v>738000</v>
      </c>
      <c r="E2817" s="104">
        <f t="shared" si="86"/>
        <v>1000</v>
      </c>
      <c r="F2817" s="103">
        <v>6088000</v>
      </c>
      <c r="G2817" s="104">
        <f t="shared" si="87"/>
        <v>-253000</v>
      </c>
    </row>
    <row r="2818" spans="3:7" x14ac:dyDescent="0.4">
      <c r="C2818" s="90">
        <v>44156</v>
      </c>
      <c r="D2818" s="103">
        <v>793000</v>
      </c>
      <c r="E2818" s="104">
        <f t="shared" si="86"/>
        <v>55000</v>
      </c>
      <c r="F2818" s="103">
        <v>5580000</v>
      </c>
      <c r="G2818" s="104">
        <f t="shared" si="87"/>
        <v>-508000</v>
      </c>
    </row>
    <row r="2819" spans="3:7" x14ac:dyDescent="0.4">
      <c r="C2819" s="90">
        <v>44163</v>
      </c>
      <c r="D2819" s="103">
        <v>737000</v>
      </c>
      <c r="E2819" s="104">
        <f t="shared" si="86"/>
        <v>-56000</v>
      </c>
      <c r="F2819" s="103">
        <v>5784000</v>
      </c>
      <c r="G2819" s="104">
        <f t="shared" si="87"/>
        <v>204000</v>
      </c>
    </row>
    <row r="2820" spans="3:7" x14ac:dyDescent="0.4">
      <c r="C2820" s="90">
        <v>44170</v>
      </c>
      <c r="D2820" s="103">
        <v>873000</v>
      </c>
      <c r="E2820" s="104">
        <f t="shared" si="86"/>
        <v>136000</v>
      </c>
      <c r="F2820" s="103">
        <v>5609000</v>
      </c>
      <c r="G2820" s="104">
        <f t="shared" si="87"/>
        <v>-175000</v>
      </c>
    </row>
    <row r="2821" spans="3:7" x14ac:dyDescent="0.4">
      <c r="C2821" s="90">
        <v>44177</v>
      </c>
      <c r="D2821" s="103">
        <v>886000</v>
      </c>
      <c r="E2821" s="104">
        <f t="shared" si="86"/>
        <v>13000</v>
      </c>
      <c r="F2821" s="103">
        <v>5416000</v>
      </c>
      <c r="G2821" s="104">
        <f t="shared" si="87"/>
        <v>-193000</v>
      </c>
    </row>
    <row r="2822" spans="3:7" x14ac:dyDescent="0.4">
      <c r="C2822" s="90">
        <v>44184</v>
      </c>
      <c r="D2822" s="103">
        <v>815000</v>
      </c>
      <c r="E2822" s="104">
        <f t="shared" si="86"/>
        <v>-71000</v>
      </c>
      <c r="F2822" s="103">
        <v>5332000</v>
      </c>
      <c r="G2822" s="104">
        <f t="shared" si="87"/>
        <v>-84000</v>
      </c>
    </row>
    <row r="2823" spans="3:7" x14ac:dyDescent="0.4">
      <c r="C2823" s="90">
        <v>44191</v>
      </c>
      <c r="D2823" s="103">
        <v>773000</v>
      </c>
      <c r="E2823" s="104">
        <f t="shared" si="86"/>
        <v>-42000</v>
      </c>
      <c r="F2823" s="103">
        <v>5181000</v>
      </c>
      <c r="G2823" s="104">
        <f t="shared" si="87"/>
        <v>-151000</v>
      </c>
    </row>
    <row r="2824" spans="3:7" x14ac:dyDescent="0.4">
      <c r="C2824" s="90">
        <v>44198</v>
      </c>
      <c r="D2824" s="103">
        <v>803000</v>
      </c>
      <c r="E2824" s="104">
        <f t="shared" si="86"/>
        <v>30000</v>
      </c>
      <c r="F2824" s="103">
        <v>5330000</v>
      </c>
      <c r="G2824" s="104">
        <f t="shared" si="87"/>
        <v>149000</v>
      </c>
    </row>
    <row r="2825" spans="3:7" x14ac:dyDescent="0.4">
      <c r="C2825" s="90">
        <v>44205</v>
      </c>
      <c r="D2825" s="103">
        <v>890000</v>
      </c>
      <c r="E2825" s="104">
        <f t="shared" si="86"/>
        <v>87000</v>
      </c>
      <c r="F2825" s="103">
        <v>5069000</v>
      </c>
      <c r="G2825" s="104">
        <f t="shared" si="87"/>
        <v>-261000</v>
      </c>
    </row>
    <row r="2826" spans="3:7" x14ac:dyDescent="0.4">
      <c r="C2826" s="90">
        <v>44212</v>
      </c>
      <c r="D2826" s="103">
        <v>844000</v>
      </c>
      <c r="E2826" s="104">
        <f t="shared" ref="E2826:E2889" si="88">D2826-D2825</f>
        <v>-46000</v>
      </c>
      <c r="F2826" s="103">
        <v>4877000</v>
      </c>
      <c r="G2826" s="104">
        <f t="shared" ref="G2826:G2889" si="89">F2826-F2825</f>
        <v>-192000</v>
      </c>
    </row>
    <row r="2827" spans="3:7" x14ac:dyDescent="0.4">
      <c r="C2827" s="90">
        <v>44219</v>
      </c>
      <c r="D2827" s="103">
        <v>799000</v>
      </c>
      <c r="E2827" s="104">
        <f t="shared" si="88"/>
        <v>-45000</v>
      </c>
      <c r="F2827" s="103">
        <v>4789000</v>
      </c>
      <c r="G2827" s="104">
        <f t="shared" si="89"/>
        <v>-88000</v>
      </c>
    </row>
    <row r="2828" spans="3:7" x14ac:dyDescent="0.4">
      <c r="C2828" s="90">
        <v>44226</v>
      </c>
      <c r="D2828" s="103">
        <v>803000</v>
      </c>
      <c r="E2828" s="104">
        <f t="shared" si="88"/>
        <v>4000</v>
      </c>
      <c r="F2828" s="103">
        <v>4658000</v>
      </c>
      <c r="G2828" s="104">
        <f t="shared" si="89"/>
        <v>-131000</v>
      </c>
    </row>
    <row r="2829" spans="3:7" x14ac:dyDescent="0.4">
      <c r="C2829" s="90">
        <v>44233</v>
      </c>
      <c r="D2829" s="103">
        <v>812000</v>
      </c>
      <c r="E2829" s="104">
        <f t="shared" si="88"/>
        <v>9000</v>
      </c>
      <c r="F2829" s="103">
        <v>4599000</v>
      </c>
      <c r="G2829" s="104">
        <f t="shared" si="89"/>
        <v>-59000</v>
      </c>
    </row>
    <row r="2830" spans="3:7" x14ac:dyDescent="0.4">
      <c r="C2830" s="90">
        <v>44240</v>
      </c>
      <c r="D2830" s="103">
        <v>802000</v>
      </c>
      <c r="E2830" s="104">
        <f t="shared" si="88"/>
        <v>-10000</v>
      </c>
      <c r="F2830" s="103">
        <v>4495000</v>
      </c>
      <c r="G2830" s="104">
        <f t="shared" si="89"/>
        <v>-104000</v>
      </c>
    </row>
    <row r="2831" spans="3:7" x14ac:dyDescent="0.4">
      <c r="C2831" s="90">
        <v>44247</v>
      </c>
      <c r="D2831" s="103">
        <v>702000</v>
      </c>
      <c r="E2831" s="104">
        <f t="shared" si="88"/>
        <v>-100000</v>
      </c>
      <c r="F2831" s="103">
        <v>4406000</v>
      </c>
      <c r="G2831" s="104">
        <f t="shared" si="89"/>
        <v>-89000</v>
      </c>
    </row>
    <row r="2832" spans="3:7" x14ac:dyDescent="0.4">
      <c r="C2832" s="90">
        <v>44254</v>
      </c>
      <c r="D2832" s="103">
        <v>704000</v>
      </c>
      <c r="E2832" s="104">
        <f t="shared" si="88"/>
        <v>2000</v>
      </c>
      <c r="F2832" s="103">
        <v>4227000</v>
      </c>
      <c r="G2832" s="104">
        <f t="shared" si="89"/>
        <v>-179000</v>
      </c>
    </row>
    <row r="2833" spans="3:7" x14ac:dyDescent="0.4">
      <c r="C2833" s="90">
        <v>44261</v>
      </c>
      <c r="D2833" s="103">
        <v>693000</v>
      </c>
      <c r="E2833" s="104">
        <f t="shared" si="88"/>
        <v>-11000</v>
      </c>
      <c r="F2833" s="103">
        <v>4185000</v>
      </c>
      <c r="G2833" s="104">
        <f t="shared" si="89"/>
        <v>-42000</v>
      </c>
    </row>
    <row r="2834" spans="3:7" x14ac:dyDescent="0.4">
      <c r="C2834" s="90">
        <v>44268</v>
      </c>
      <c r="D2834" s="103">
        <v>699000</v>
      </c>
      <c r="E2834" s="104">
        <f t="shared" si="88"/>
        <v>6000</v>
      </c>
      <c r="F2834" s="103">
        <v>3970000</v>
      </c>
      <c r="G2834" s="104">
        <f t="shared" si="89"/>
        <v>-215000</v>
      </c>
    </row>
    <row r="2835" spans="3:7" x14ac:dyDescent="0.4">
      <c r="C2835" s="90">
        <v>44275</v>
      </c>
      <c r="D2835" s="103">
        <v>627000</v>
      </c>
      <c r="E2835" s="104">
        <f t="shared" si="88"/>
        <v>-72000</v>
      </c>
      <c r="F2835" s="103">
        <v>3887000</v>
      </c>
      <c r="G2835" s="104">
        <f t="shared" si="89"/>
        <v>-83000</v>
      </c>
    </row>
    <row r="2836" spans="3:7" x14ac:dyDescent="0.4">
      <c r="C2836" s="90">
        <v>44282</v>
      </c>
      <c r="D2836" s="103">
        <v>658000</v>
      </c>
      <c r="E2836" s="104">
        <f t="shared" si="88"/>
        <v>31000</v>
      </c>
      <c r="F2836" s="103">
        <v>3859000</v>
      </c>
      <c r="G2836" s="104">
        <f t="shared" si="89"/>
        <v>-28000</v>
      </c>
    </row>
    <row r="2837" spans="3:7" x14ac:dyDescent="0.4">
      <c r="C2837" s="90">
        <v>44289</v>
      </c>
      <c r="D2837" s="103">
        <v>645000</v>
      </c>
      <c r="E2837" s="104">
        <f t="shared" si="88"/>
        <v>-13000</v>
      </c>
      <c r="F2837" s="103">
        <v>3830000</v>
      </c>
      <c r="G2837" s="104">
        <f t="shared" si="89"/>
        <v>-29000</v>
      </c>
    </row>
    <row r="2838" spans="3:7" x14ac:dyDescent="0.4">
      <c r="C2838" s="90">
        <v>44296</v>
      </c>
      <c r="D2838" s="103">
        <v>571000</v>
      </c>
      <c r="E2838" s="104">
        <f t="shared" si="88"/>
        <v>-74000</v>
      </c>
      <c r="F2838" s="103">
        <v>3779000</v>
      </c>
      <c r="G2838" s="104">
        <f t="shared" si="89"/>
        <v>-51000</v>
      </c>
    </row>
    <row r="2839" spans="3:7" x14ac:dyDescent="0.4">
      <c r="C2839" s="90">
        <v>44303</v>
      </c>
      <c r="D2839" s="103">
        <v>566000</v>
      </c>
      <c r="E2839" s="104">
        <f t="shared" si="88"/>
        <v>-5000</v>
      </c>
      <c r="F2839" s="103">
        <v>3776000</v>
      </c>
      <c r="G2839" s="104">
        <f t="shared" si="89"/>
        <v>-3000</v>
      </c>
    </row>
    <row r="2840" spans="3:7" x14ac:dyDescent="0.4">
      <c r="C2840" s="90">
        <v>44310</v>
      </c>
      <c r="D2840" s="103">
        <v>574000</v>
      </c>
      <c r="E2840" s="104">
        <f t="shared" si="88"/>
        <v>8000</v>
      </c>
      <c r="F2840" s="103">
        <v>3767000</v>
      </c>
      <c r="G2840" s="104">
        <f t="shared" si="89"/>
        <v>-9000</v>
      </c>
    </row>
    <row r="2841" spans="3:7" x14ac:dyDescent="0.4">
      <c r="C2841" s="90">
        <v>44317</v>
      </c>
      <c r="D2841" s="103">
        <v>517000</v>
      </c>
      <c r="E2841" s="104">
        <f t="shared" si="88"/>
        <v>-57000</v>
      </c>
      <c r="F2841" s="103">
        <v>3756000</v>
      </c>
      <c r="G2841" s="104">
        <f t="shared" si="89"/>
        <v>-11000</v>
      </c>
    </row>
    <row r="2842" spans="3:7" x14ac:dyDescent="0.4">
      <c r="C2842" s="90">
        <v>44324</v>
      </c>
      <c r="D2842" s="103">
        <v>494000</v>
      </c>
      <c r="E2842" s="104">
        <f t="shared" si="88"/>
        <v>-23000</v>
      </c>
      <c r="F2842" s="103">
        <v>3737000</v>
      </c>
      <c r="G2842" s="104">
        <f t="shared" si="89"/>
        <v>-19000</v>
      </c>
    </row>
    <row r="2843" spans="3:7" x14ac:dyDescent="0.4">
      <c r="C2843" s="90">
        <v>44331</v>
      </c>
      <c r="D2843" s="103">
        <v>467000</v>
      </c>
      <c r="E2843" s="104">
        <f t="shared" si="88"/>
        <v>-27000</v>
      </c>
      <c r="F2843" s="103">
        <v>3618000</v>
      </c>
      <c r="G2843" s="104">
        <f t="shared" si="89"/>
        <v>-119000</v>
      </c>
    </row>
    <row r="2844" spans="3:7" x14ac:dyDescent="0.4">
      <c r="C2844" s="90">
        <v>44338</v>
      </c>
      <c r="D2844" s="103">
        <v>441000</v>
      </c>
      <c r="E2844" s="104">
        <f t="shared" si="88"/>
        <v>-26000</v>
      </c>
      <c r="F2844" s="103">
        <v>3575000</v>
      </c>
      <c r="G2844" s="104">
        <f t="shared" si="89"/>
        <v>-43000</v>
      </c>
    </row>
    <row r="2845" spans="3:7" x14ac:dyDescent="0.4">
      <c r="C2845" s="90">
        <v>44345</v>
      </c>
      <c r="D2845" s="103">
        <v>427000</v>
      </c>
      <c r="E2845" s="104">
        <f t="shared" si="88"/>
        <v>-14000</v>
      </c>
      <c r="F2845" s="103">
        <v>3422000</v>
      </c>
      <c r="G2845" s="104">
        <f t="shared" si="89"/>
        <v>-153000</v>
      </c>
    </row>
    <row r="2846" spans="3:7" x14ac:dyDescent="0.4">
      <c r="C2846" s="90">
        <v>44352</v>
      </c>
      <c r="D2846" s="103">
        <v>420000</v>
      </c>
      <c r="E2846" s="104">
        <f t="shared" si="88"/>
        <v>-7000</v>
      </c>
      <c r="F2846" s="103">
        <v>3350000</v>
      </c>
      <c r="G2846" s="104">
        <f t="shared" si="89"/>
        <v>-72000</v>
      </c>
    </row>
    <row r="2847" spans="3:7" x14ac:dyDescent="0.4">
      <c r="C2847" s="90">
        <v>44359</v>
      </c>
      <c r="D2847" s="103">
        <v>428000</v>
      </c>
      <c r="E2847" s="104">
        <f t="shared" si="88"/>
        <v>8000</v>
      </c>
      <c r="F2847" s="103">
        <v>3268000</v>
      </c>
      <c r="G2847" s="104">
        <f t="shared" si="89"/>
        <v>-82000</v>
      </c>
    </row>
    <row r="2848" spans="3:7" x14ac:dyDescent="0.4">
      <c r="C2848" s="90">
        <v>44366</v>
      </c>
      <c r="D2848" s="103">
        <v>422000</v>
      </c>
      <c r="E2848" s="104">
        <f t="shared" si="88"/>
        <v>-6000</v>
      </c>
      <c r="F2848" s="103">
        <v>3263000</v>
      </c>
      <c r="G2848" s="104">
        <f t="shared" si="89"/>
        <v>-5000</v>
      </c>
    </row>
    <row r="2849" spans="3:7" x14ac:dyDescent="0.4">
      <c r="C2849" s="90">
        <v>44373</v>
      </c>
      <c r="D2849" s="103">
        <v>372000</v>
      </c>
      <c r="E2849" s="104">
        <f t="shared" si="88"/>
        <v>-50000</v>
      </c>
      <c r="F2849" s="103">
        <v>3303000</v>
      </c>
      <c r="G2849" s="104">
        <f t="shared" si="89"/>
        <v>40000</v>
      </c>
    </row>
    <row r="2850" spans="3:7" x14ac:dyDescent="0.4">
      <c r="C2850" s="90">
        <v>44380</v>
      </c>
      <c r="D2850" s="103">
        <v>370000</v>
      </c>
      <c r="E2850" s="104">
        <f t="shared" si="88"/>
        <v>-2000</v>
      </c>
      <c r="F2850" s="103">
        <v>3169000</v>
      </c>
      <c r="G2850" s="104">
        <f t="shared" si="89"/>
        <v>-134000</v>
      </c>
    </row>
    <row r="2851" spans="3:7" x14ac:dyDescent="0.4">
      <c r="C2851" s="90">
        <v>44387</v>
      </c>
      <c r="D2851" s="103">
        <v>339000</v>
      </c>
      <c r="E2851" s="104">
        <f t="shared" si="88"/>
        <v>-31000</v>
      </c>
      <c r="F2851" s="103">
        <v>3058000</v>
      </c>
      <c r="G2851" s="104">
        <f t="shared" si="89"/>
        <v>-111000</v>
      </c>
    </row>
    <row r="2852" spans="3:7" x14ac:dyDescent="0.4">
      <c r="C2852" s="90">
        <v>44394</v>
      </c>
      <c r="D2852" s="103">
        <v>388000</v>
      </c>
      <c r="E2852" s="104">
        <f t="shared" si="88"/>
        <v>49000</v>
      </c>
      <c r="F2852" s="103">
        <v>3129000</v>
      </c>
      <c r="G2852" s="104">
        <f t="shared" si="89"/>
        <v>71000</v>
      </c>
    </row>
    <row r="2853" spans="3:7" x14ac:dyDescent="0.4">
      <c r="C2853" s="90">
        <v>44401</v>
      </c>
      <c r="D2853" s="103">
        <v>381000</v>
      </c>
      <c r="E2853" s="104">
        <f t="shared" si="88"/>
        <v>-7000</v>
      </c>
      <c r="F2853" s="103">
        <v>2863000</v>
      </c>
      <c r="G2853" s="104">
        <f t="shared" si="89"/>
        <v>-266000</v>
      </c>
    </row>
    <row r="2854" spans="3:7" x14ac:dyDescent="0.4">
      <c r="C2854" s="90">
        <v>44408</v>
      </c>
      <c r="D2854" s="103">
        <v>381000</v>
      </c>
      <c r="E2854" s="104">
        <f t="shared" si="88"/>
        <v>0</v>
      </c>
      <c r="F2854" s="103">
        <v>2788000</v>
      </c>
      <c r="G2854" s="104">
        <f t="shared" si="89"/>
        <v>-75000</v>
      </c>
    </row>
    <row r="2855" spans="3:7" x14ac:dyDescent="0.4">
      <c r="C2855" s="90">
        <v>44415</v>
      </c>
      <c r="D2855" s="103">
        <v>361000</v>
      </c>
      <c r="E2855" s="104">
        <f t="shared" si="88"/>
        <v>-20000</v>
      </c>
      <c r="F2855" s="103">
        <v>2806000</v>
      </c>
      <c r="G2855" s="104">
        <f t="shared" si="89"/>
        <v>18000</v>
      </c>
    </row>
    <row r="2856" spans="3:7" x14ac:dyDescent="0.4">
      <c r="C2856" s="90">
        <v>44422</v>
      </c>
      <c r="D2856" s="103">
        <v>368000</v>
      </c>
      <c r="E2856" s="104">
        <f t="shared" si="88"/>
        <v>7000</v>
      </c>
      <c r="F2856" s="103">
        <v>2800000</v>
      </c>
      <c r="G2856" s="104">
        <f t="shared" si="89"/>
        <v>-6000</v>
      </c>
    </row>
    <row r="2857" spans="3:7" x14ac:dyDescent="0.4">
      <c r="C2857" s="90">
        <v>44429</v>
      </c>
      <c r="D2857" s="103">
        <v>360000</v>
      </c>
      <c r="E2857" s="104">
        <f t="shared" si="88"/>
        <v>-8000</v>
      </c>
      <c r="F2857" s="103">
        <v>2731000</v>
      </c>
      <c r="G2857" s="104">
        <f t="shared" si="89"/>
        <v>-69000</v>
      </c>
    </row>
    <row r="2858" spans="3:7" x14ac:dyDescent="0.4">
      <c r="C2858" s="90">
        <v>44436</v>
      </c>
      <c r="D2858" s="103">
        <v>353000</v>
      </c>
      <c r="E2858" s="104">
        <f t="shared" si="88"/>
        <v>-7000</v>
      </c>
      <c r="F2858" s="103">
        <v>2783000</v>
      </c>
      <c r="G2858" s="104">
        <f t="shared" si="89"/>
        <v>52000</v>
      </c>
    </row>
    <row r="2859" spans="3:7" x14ac:dyDescent="0.4">
      <c r="C2859" s="90">
        <v>44443</v>
      </c>
      <c r="D2859" s="103">
        <v>338000</v>
      </c>
      <c r="E2859" s="104">
        <f t="shared" si="88"/>
        <v>-15000</v>
      </c>
      <c r="F2859" s="103">
        <v>2606000</v>
      </c>
      <c r="G2859" s="104">
        <f t="shared" si="89"/>
        <v>-177000</v>
      </c>
    </row>
    <row r="2860" spans="3:7" x14ac:dyDescent="0.4">
      <c r="C2860" s="90">
        <v>44450</v>
      </c>
      <c r="D2860" s="103">
        <v>344000</v>
      </c>
      <c r="E2860" s="104">
        <f t="shared" si="88"/>
        <v>6000</v>
      </c>
      <c r="F2860" s="103">
        <v>2750000</v>
      </c>
      <c r="G2860" s="104">
        <f t="shared" si="89"/>
        <v>144000</v>
      </c>
    </row>
    <row r="2861" spans="3:7" x14ac:dyDescent="0.4">
      <c r="C2861" s="90">
        <v>44457</v>
      </c>
      <c r="D2861" s="103">
        <v>367000</v>
      </c>
      <c r="E2861" s="104">
        <f t="shared" si="88"/>
        <v>23000</v>
      </c>
      <c r="F2861" s="103">
        <v>2797000</v>
      </c>
      <c r="G2861" s="104">
        <f t="shared" si="89"/>
        <v>47000</v>
      </c>
    </row>
    <row r="2862" spans="3:7" x14ac:dyDescent="0.4">
      <c r="C2862" s="90">
        <v>44464</v>
      </c>
      <c r="D2862" s="103">
        <v>369000</v>
      </c>
      <c r="E2862" s="104">
        <f t="shared" si="88"/>
        <v>2000</v>
      </c>
      <c r="F2862" s="103">
        <v>2719000</v>
      </c>
      <c r="G2862" s="104">
        <f t="shared" si="89"/>
        <v>-78000</v>
      </c>
    </row>
    <row r="2863" spans="3:7" x14ac:dyDescent="0.4">
      <c r="C2863" s="90">
        <v>44471</v>
      </c>
      <c r="D2863" s="103">
        <v>315000</v>
      </c>
      <c r="E2863" s="104">
        <f t="shared" si="88"/>
        <v>-54000</v>
      </c>
      <c r="F2863" s="103">
        <v>2627000</v>
      </c>
      <c r="G2863" s="104">
        <f t="shared" si="89"/>
        <v>-92000</v>
      </c>
    </row>
    <row r="2864" spans="3:7" x14ac:dyDescent="0.4">
      <c r="C2864" s="90">
        <v>44478</v>
      </c>
      <c r="D2864" s="103">
        <v>291000</v>
      </c>
      <c r="E2864" s="104">
        <f t="shared" si="88"/>
        <v>-24000</v>
      </c>
      <c r="F2864" s="103">
        <v>2539000</v>
      </c>
      <c r="G2864" s="104">
        <f t="shared" si="89"/>
        <v>-88000</v>
      </c>
    </row>
    <row r="2865" spans="3:7" x14ac:dyDescent="0.4">
      <c r="C2865" s="90">
        <v>44485</v>
      </c>
      <c r="D2865" s="103">
        <v>291000</v>
      </c>
      <c r="E2865" s="104">
        <f t="shared" si="88"/>
        <v>0</v>
      </c>
      <c r="F2865" s="103">
        <v>2270000</v>
      </c>
      <c r="G2865" s="104">
        <f t="shared" si="89"/>
        <v>-269000</v>
      </c>
    </row>
    <row r="2866" spans="3:7" x14ac:dyDescent="0.4">
      <c r="C2866" s="90">
        <v>44492</v>
      </c>
      <c r="D2866" s="103">
        <v>268000</v>
      </c>
      <c r="E2866" s="104">
        <f t="shared" si="88"/>
        <v>-23000</v>
      </c>
      <c r="F2866" s="103">
        <v>2175000</v>
      </c>
      <c r="G2866" s="104">
        <f t="shared" si="89"/>
        <v>-95000</v>
      </c>
    </row>
    <row r="2867" spans="3:7" x14ac:dyDescent="0.4">
      <c r="C2867" s="90">
        <v>44499</v>
      </c>
      <c r="D2867" s="103">
        <v>261000</v>
      </c>
      <c r="E2867" s="104">
        <f t="shared" si="88"/>
        <v>-7000</v>
      </c>
      <c r="F2867" s="103">
        <v>2202000</v>
      </c>
      <c r="G2867" s="104">
        <f t="shared" si="89"/>
        <v>27000</v>
      </c>
    </row>
    <row r="2868" spans="3:7" x14ac:dyDescent="0.4">
      <c r="C2868" s="90">
        <v>44506</v>
      </c>
      <c r="D2868" s="103">
        <v>251000</v>
      </c>
      <c r="E2868" s="104">
        <f t="shared" si="88"/>
        <v>-10000</v>
      </c>
      <c r="F2868" s="103">
        <v>2046000</v>
      </c>
      <c r="G2868" s="104">
        <f t="shared" si="89"/>
        <v>-156000</v>
      </c>
    </row>
    <row r="2869" spans="3:7" x14ac:dyDescent="0.4">
      <c r="C2869" s="90">
        <v>44513</v>
      </c>
      <c r="D2869" s="103">
        <v>248000</v>
      </c>
      <c r="E2869" s="104">
        <f t="shared" si="88"/>
        <v>-3000</v>
      </c>
      <c r="F2869" s="103">
        <v>1974000</v>
      </c>
      <c r="G2869" s="104">
        <f t="shared" si="89"/>
        <v>-72000</v>
      </c>
    </row>
    <row r="2870" spans="3:7" x14ac:dyDescent="0.4">
      <c r="C2870" s="90">
        <v>44520</v>
      </c>
      <c r="D2870" s="103">
        <v>223000</v>
      </c>
      <c r="E2870" s="104">
        <f t="shared" si="88"/>
        <v>-25000</v>
      </c>
      <c r="F2870" s="103">
        <v>1814000</v>
      </c>
      <c r="G2870" s="104">
        <f t="shared" si="89"/>
        <v>-160000</v>
      </c>
    </row>
    <row r="2871" spans="3:7" x14ac:dyDescent="0.4">
      <c r="C2871" s="90">
        <v>44527</v>
      </c>
      <c r="D2871" s="103">
        <v>222000</v>
      </c>
      <c r="E2871" s="104">
        <f t="shared" si="88"/>
        <v>-1000</v>
      </c>
      <c r="F2871" s="103">
        <v>1878000</v>
      </c>
      <c r="G2871" s="104">
        <f t="shared" si="89"/>
        <v>64000</v>
      </c>
    </row>
    <row r="2872" spans="3:7" x14ac:dyDescent="0.4">
      <c r="C2872" s="90">
        <v>44534</v>
      </c>
      <c r="D2872" s="103">
        <v>208000</v>
      </c>
      <c r="E2872" s="104">
        <f t="shared" si="88"/>
        <v>-14000</v>
      </c>
      <c r="F2872" s="103">
        <v>1773000</v>
      </c>
      <c r="G2872" s="104">
        <f t="shared" si="89"/>
        <v>-105000</v>
      </c>
    </row>
    <row r="2873" spans="3:7" x14ac:dyDescent="0.4">
      <c r="C2873" s="90">
        <v>44541</v>
      </c>
      <c r="D2873" s="103">
        <v>228000</v>
      </c>
      <c r="E2873" s="104">
        <f t="shared" si="88"/>
        <v>20000</v>
      </c>
      <c r="F2873" s="103">
        <v>1772000</v>
      </c>
      <c r="G2873" s="104">
        <f t="shared" si="89"/>
        <v>-1000</v>
      </c>
    </row>
    <row r="2874" spans="3:7" x14ac:dyDescent="0.4">
      <c r="C2874" s="90">
        <v>44548</v>
      </c>
      <c r="D2874" s="103">
        <v>213000</v>
      </c>
      <c r="E2874" s="104">
        <f t="shared" si="88"/>
        <v>-15000</v>
      </c>
      <c r="F2874" s="103">
        <v>1639000</v>
      </c>
      <c r="G2874" s="104">
        <f t="shared" si="89"/>
        <v>-133000</v>
      </c>
    </row>
    <row r="2875" spans="3:7" x14ac:dyDescent="0.4">
      <c r="C2875" s="90">
        <v>44555</v>
      </c>
      <c r="D2875" s="103">
        <v>195000</v>
      </c>
      <c r="E2875" s="104">
        <f t="shared" si="88"/>
        <v>-18000</v>
      </c>
      <c r="F2875" s="103">
        <v>1706000</v>
      </c>
      <c r="G2875" s="104">
        <f t="shared" si="89"/>
        <v>67000</v>
      </c>
    </row>
    <row r="2876" spans="3:7" x14ac:dyDescent="0.4">
      <c r="C2876" s="90">
        <v>44562</v>
      </c>
      <c r="D2876" s="103">
        <v>225000</v>
      </c>
      <c r="E2876" s="104">
        <f t="shared" si="88"/>
        <v>30000</v>
      </c>
      <c r="F2876" s="103">
        <v>1696000</v>
      </c>
      <c r="G2876" s="104">
        <f t="shared" si="89"/>
        <v>-10000</v>
      </c>
    </row>
    <row r="2877" spans="3:7" x14ac:dyDescent="0.4">
      <c r="C2877" s="90">
        <v>44569</v>
      </c>
      <c r="D2877" s="103">
        <v>247000</v>
      </c>
      <c r="E2877" s="104">
        <f t="shared" si="88"/>
        <v>22000</v>
      </c>
      <c r="F2877" s="103">
        <v>1729000</v>
      </c>
      <c r="G2877" s="104">
        <f t="shared" si="89"/>
        <v>33000</v>
      </c>
    </row>
    <row r="2878" spans="3:7" x14ac:dyDescent="0.4">
      <c r="C2878" s="90">
        <v>44576</v>
      </c>
      <c r="D2878" s="103">
        <v>244000</v>
      </c>
      <c r="E2878" s="104">
        <f t="shared" si="88"/>
        <v>-3000</v>
      </c>
      <c r="F2878" s="103">
        <v>1704000</v>
      </c>
      <c r="G2878" s="104">
        <f t="shared" si="89"/>
        <v>-25000</v>
      </c>
    </row>
    <row r="2879" spans="3:7" x14ac:dyDescent="0.4">
      <c r="C2879" s="90">
        <v>44583</v>
      </c>
      <c r="D2879" s="103">
        <v>237000</v>
      </c>
      <c r="E2879" s="104">
        <f t="shared" si="88"/>
        <v>-7000</v>
      </c>
      <c r="F2879" s="103">
        <v>1713000</v>
      </c>
      <c r="G2879" s="104">
        <f t="shared" si="89"/>
        <v>9000</v>
      </c>
    </row>
    <row r="2880" spans="3:7" x14ac:dyDescent="0.4">
      <c r="C2880" s="90">
        <v>44590</v>
      </c>
      <c r="D2880" s="103">
        <v>230000</v>
      </c>
      <c r="E2880" s="104">
        <f t="shared" si="88"/>
        <v>-7000</v>
      </c>
      <c r="F2880" s="103">
        <v>1701000</v>
      </c>
      <c r="G2880" s="104">
        <f t="shared" si="89"/>
        <v>-12000</v>
      </c>
    </row>
    <row r="2881" spans="3:7" x14ac:dyDescent="0.4">
      <c r="C2881" s="90">
        <v>44597</v>
      </c>
      <c r="D2881" s="103">
        <v>209000</v>
      </c>
      <c r="E2881" s="104">
        <f t="shared" si="88"/>
        <v>-21000</v>
      </c>
      <c r="F2881" s="103">
        <v>1674000</v>
      </c>
      <c r="G2881" s="104">
        <f t="shared" si="89"/>
        <v>-27000</v>
      </c>
    </row>
    <row r="2882" spans="3:7" x14ac:dyDescent="0.4">
      <c r="C2882" s="90">
        <v>44604</v>
      </c>
      <c r="D2882" s="103">
        <v>232000</v>
      </c>
      <c r="E2882" s="104">
        <f t="shared" si="88"/>
        <v>23000</v>
      </c>
      <c r="F2882" s="103">
        <v>1639000</v>
      </c>
      <c r="G2882" s="104">
        <f t="shared" si="89"/>
        <v>-35000</v>
      </c>
    </row>
    <row r="2883" spans="3:7" x14ac:dyDescent="0.4">
      <c r="C2883" s="90">
        <v>44611</v>
      </c>
      <c r="D2883" s="103">
        <v>222000</v>
      </c>
      <c r="E2883" s="104">
        <f t="shared" si="88"/>
        <v>-10000</v>
      </c>
      <c r="F2883" s="103">
        <v>1621000</v>
      </c>
      <c r="G2883" s="104">
        <f t="shared" si="89"/>
        <v>-18000</v>
      </c>
    </row>
    <row r="2884" spans="3:7" x14ac:dyDescent="0.4">
      <c r="C2884" s="90">
        <v>44618</v>
      </c>
      <c r="D2884" s="103">
        <v>208000</v>
      </c>
      <c r="E2884" s="104">
        <f t="shared" si="88"/>
        <v>-14000</v>
      </c>
      <c r="F2884" s="103">
        <v>1615000</v>
      </c>
      <c r="G2884" s="104">
        <f t="shared" si="89"/>
        <v>-6000</v>
      </c>
    </row>
    <row r="2885" spans="3:7" x14ac:dyDescent="0.4">
      <c r="C2885" s="90">
        <v>44625</v>
      </c>
      <c r="D2885" s="103">
        <v>220000</v>
      </c>
      <c r="E2885" s="104">
        <f t="shared" si="88"/>
        <v>12000</v>
      </c>
      <c r="F2885" s="103">
        <v>1587000</v>
      </c>
      <c r="G2885" s="104">
        <f t="shared" si="89"/>
        <v>-28000</v>
      </c>
    </row>
    <row r="2886" spans="3:7" x14ac:dyDescent="0.4">
      <c r="C2886" s="90">
        <v>44632</v>
      </c>
      <c r="D2886" s="103">
        <v>215000</v>
      </c>
      <c r="E2886" s="104">
        <f t="shared" si="88"/>
        <v>-5000</v>
      </c>
      <c r="F2886" s="103">
        <v>1544000</v>
      </c>
      <c r="G2886" s="104">
        <f t="shared" si="89"/>
        <v>-43000</v>
      </c>
    </row>
    <row r="2887" spans="3:7" x14ac:dyDescent="0.4">
      <c r="C2887" s="90">
        <v>44639</v>
      </c>
      <c r="D2887" s="103">
        <v>206000</v>
      </c>
      <c r="E2887" s="104">
        <f t="shared" si="88"/>
        <v>-9000</v>
      </c>
      <c r="F2887" s="103">
        <v>1523000</v>
      </c>
      <c r="G2887" s="104">
        <f t="shared" si="89"/>
        <v>-21000</v>
      </c>
    </row>
    <row r="2888" spans="3:7" x14ac:dyDescent="0.4">
      <c r="C2888" s="90">
        <v>44646</v>
      </c>
      <c r="D2888" s="103">
        <v>212000</v>
      </c>
      <c r="E2888" s="104">
        <f t="shared" si="88"/>
        <v>6000</v>
      </c>
      <c r="F2888" s="103">
        <v>1532000</v>
      </c>
      <c r="G2888" s="104">
        <f t="shared" si="89"/>
        <v>9000</v>
      </c>
    </row>
    <row r="2889" spans="3:7" x14ac:dyDescent="0.4">
      <c r="C2889" s="90">
        <v>44653</v>
      </c>
      <c r="D2889" s="103">
        <v>213000</v>
      </c>
      <c r="E2889" s="104">
        <f t="shared" si="88"/>
        <v>1000</v>
      </c>
      <c r="F2889" s="103">
        <v>1494000</v>
      </c>
      <c r="G2889" s="104">
        <f t="shared" si="89"/>
        <v>-38000</v>
      </c>
    </row>
    <row r="2890" spans="3:7" x14ac:dyDescent="0.4">
      <c r="C2890" s="90">
        <v>44660</v>
      </c>
      <c r="D2890" s="103">
        <v>215000</v>
      </c>
      <c r="E2890" s="104">
        <f t="shared" ref="E2890:E2953" si="90">D2890-D2889</f>
        <v>2000</v>
      </c>
      <c r="F2890" s="103">
        <v>1429000</v>
      </c>
      <c r="G2890" s="104">
        <f t="shared" ref="G2890:G2953" si="91">F2890-F2889</f>
        <v>-65000</v>
      </c>
    </row>
    <row r="2891" spans="3:7" x14ac:dyDescent="0.4">
      <c r="C2891" s="90">
        <v>44667</v>
      </c>
      <c r="D2891" s="103">
        <v>209000</v>
      </c>
      <c r="E2891" s="104">
        <f t="shared" si="90"/>
        <v>-6000</v>
      </c>
      <c r="F2891" s="103">
        <v>1426000</v>
      </c>
      <c r="G2891" s="104">
        <f t="shared" si="91"/>
        <v>-3000</v>
      </c>
    </row>
    <row r="2892" spans="3:7" x14ac:dyDescent="0.4">
      <c r="C2892" s="90">
        <v>44674</v>
      </c>
      <c r="D2892" s="103">
        <v>210000</v>
      </c>
      <c r="E2892" s="104">
        <f t="shared" si="90"/>
        <v>1000</v>
      </c>
      <c r="F2892" s="103">
        <v>1419000</v>
      </c>
      <c r="G2892" s="104">
        <f t="shared" si="91"/>
        <v>-7000</v>
      </c>
    </row>
    <row r="2893" spans="3:7" x14ac:dyDescent="0.4">
      <c r="C2893" s="90">
        <v>44681</v>
      </c>
      <c r="D2893" s="103">
        <v>219000</v>
      </c>
      <c r="E2893" s="104">
        <f t="shared" si="90"/>
        <v>9000</v>
      </c>
      <c r="F2893" s="103">
        <v>1379000</v>
      </c>
      <c r="G2893" s="104">
        <f t="shared" si="91"/>
        <v>-40000</v>
      </c>
    </row>
    <row r="2894" spans="3:7" x14ac:dyDescent="0.4">
      <c r="C2894" s="90">
        <v>44688</v>
      </c>
      <c r="D2894" s="103">
        <v>206000</v>
      </c>
      <c r="E2894" s="104">
        <f t="shared" si="90"/>
        <v>-13000</v>
      </c>
      <c r="F2894" s="103">
        <v>1362000</v>
      </c>
      <c r="G2894" s="104">
        <f t="shared" si="91"/>
        <v>-17000</v>
      </c>
    </row>
    <row r="2895" spans="3:7" x14ac:dyDescent="0.4">
      <c r="C2895" s="90">
        <v>44695</v>
      </c>
      <c r="D2895" s="103">
        <v>224000</v>
      </c>
      <c r="E2895" s="104">
        <f t="shared" si="90"/>
        <v>18000</v>
      </c>
      <c r="F2895" s="103">
        <v>1372000</v>
      </c>
      <c r="G2895" s="104">
        <f t="shared" si="91"/>
        <v>10000</v>
      </c>
    </row>
    <row r="2896" spans="3:7" x14ac:dyDescent="0.4">
      <c r="C2896" s="90">
        <v>44702</v>
      </c>
      <c r="D2896" s="103">
        <v>212000</v>
      </c>
      <c r="E2896" s="104">
        <f t="shared" si="90"/>
        <v>-12000</v>
      </c>
      <c r="F2896" s="103">
        <v>1349000</v>
      </c>
      <c r="G2896" s="104">
        <f t="shared" si="91"/>
        <v>-23000</v>
      </c>
    </row>
    <row r="2897" spans="3:7" x14ac:dyDescent="0.4">
      <c r="C2897" s="90">
        <v>44709</v>
      </c>
      <c r="D2897" s="103">
        <v>201000</v>
      </c>
      <c r="E2897" s="104">
        <f t="shared" si="90"/>
        <v>-11000</v>
      </c>
      <c r="F2897" s="103">
        <v>1354000</v>
      </c>
      <c r="G2897" s="104">
        <f t="shared" si="91"/>
        <v>5000</v>
      </c>
    </row>
    <row r="2898" spans="3:7" x14ac:dyDescent="0.4">
      <c r="C2898" s="90">
        <v>44716</v>
      </c>
      <c r="D2898" s="103">
        <v>215000</v>
      </c>
      <c r="E2898" s="104">
        <f t="shared" si="90"/>
        <v>14000</v>
      </c>
      <c r="F2898" s="103">
        <v>1339000</v>
      </c>
      <c r="G2898" s="104">
        <f t="shared" si="91"/>
        <v>-15000</v>
      </c>
    </row>
    <row r="2899" spans="3:7" x14ac:dyDescent="0.4">
      <c r="C2899" s="90">
        <v>44723</v>
      </c>
      <c r="D2899" s="103">
        <v>214000</v>
      </c>
      <c r="E2899" s="104">
        <f t="shared" si="90"/>
        <v>-1000</v>
      </c>
      <c r="F2899" s="103">
        <v>1350000</v>
      </c>
      <c r="G2899" s="104">
        <f t="shared" si="91"/>
        <v>11000</v>
      </c>
    </row>
    <row r="2900" spans="3:7" x14ac:dyDescent="0.4">
      <c r="C2900" s="90">
        <v>44730</v>
      </c>
      <c r="D2900" s="103">
        <v>216000</v>
      </c>
      <c r="E2900" s="104">
        <f t="shared" si="90"/>
        <v>2000</v>
      </c>
      <c r="F2900" s="103">
        <v>1355000</v>
      </c>
      <c r="G2900" s="104">
        <f t="shared" si="91"/>
        <v>5000</v>
      </c>
    </row>
    <row r="2901" spans="3:7" x14ac:dyDescent="0.4">
      <c r="C2901" s="90">
        <v>44737</v>
      </c>
      <c r="D2901" s="103">
        <v>213000</v>
      </c>
      <c r="E2901" s="104">
        <f t="shared" si="90"/>
        <v>-3000</v>
      </c>
      <c r="F2901" s="103">
        <v>1397000</v>
      </c>
      <c r="G2901" s="104">
        <f t="shared" si="91"/>
        <v>42000</v>
      </c>
    </row>
    <row r="2902" spans="3:7" x14ac:dyDescent="0.4">
      <c r="C2902" s="90">
        <v>44744</v>
      </c>
      <c r="D2902" s="103">
        <v>214000</v>
      </c>
      <c r="E2902" s="104">
        <f t="shared" si="90"/>
        <v>1000</v>
      </c>
      <c r="F2902" s="103">
        <v>1357000</v>
      </c>
      <c r="G2902" s="104">
        <f t="shared" si="91"/>
        <v>-40000</v>
      </c>
    </row>
    <row r="2903" spans="3:7" x14ac:dyDescent="0.4">
      <c r="C2903" s="90">
        <v>44751</v>
      </c>
      <c r="D2903" s="103">
        <v>216000</v>
      </c>
      <c r="E2903" s="104">
        <f t="shared" si="90"/>
        <v>2000</v>
      </c>
      <c r="F2903" s="103">
        <v>1365000</v>
      </c>
      <c r="G2903" s="104">
        <f t="shared" si="91"/>
        <v>8000</v>
      </c>
    </row>
    <row r="2904" spans="3:7" x14ac:dyDescent="0.4">
      <c r="C2904" s="90">
        <v>44758</v>
      </c>
      <c r="D2904" s="103">
        <v>217000</v>
      </c>
      <c r="E2904" s="104">
        <f t="shared" si="90"/>
        <v>1000</v>
      </c>
      <c r="F2904" s="103">
        <v>1387000</v>
      </c>
      <c r="G2904" s="104">
        <f t="shared" si="91"/>
        <v>22000</v>
      </c>
    </row>
    <row r="2905" spans="3:7" x14ac:dyDescent="0.4">
      <c r="C2905" s="90">
        <v>44765</v>
      </c>
      <c r="D2905" s="103">
        <v>221000</v>
      </c>
      <c r="E2905" s="104">
        <f t="shared" si="90"/>
        <v>4000</v>
      </c>
      <c r="F2905" s="103">
        <v>1416000</v>
      </c>
      <c r="G2905" s="104">
        <f t="shared" si="91"/>
        <v>29000</v>
      </c>
    </row>
    <row r="2906" spans="3:7" x14ac:dyDescent="0.4">
      <c r="C2906" s="90">
        <v>44772</v>
      </c>
      <c r="D2906" s="103">
        <v>229000</v>
      </c>
      <c r="E2906" s="104">
        <f t="shared" si="90"/>
        <v>8000</v>
      </c>
      <c r="F2906" s="103">
        <v>1426000</v>
      </c>
      <c r="G2906" s="104">
        <f t="shared" si="91"/>
        <v>10000</v>
      </c>
    </row>
    <row r="2907" spans="3:7" x14ac:dyDescent="0.4">
      <c r="C2907" s="90">
        <v>44779</v>
      </c>
      <c r="D2907" s="103">
        <v>221000</v>
      </c>
      <c r="E2907" s="104">
        <f t="shared" si="90"/>
        <v>-8000</v>
      </c>
      <c r="F2907" s="103">
        <v>1421000</v>
      </c>
      <c r="G2907" s="104">
        <f t="shared" si="91"/>
        <v>-5000</v>
      </c>
    </row>
    <row r="2908" spans="3:7" x14ac:dyDescent="0.4">
      <c r="C2908" s="90">
        <v>44786</v>
      </c>
      <c r="D2908" s="103">
        <v>220000</v>
      </c>
      <c r="E2908" s="104">
        <f t="shared" si="90"/>
        <v>-1000</v>
      </c>
      <c r="F2908" s="103">
        <v>1409000</v>
      </c>
      <c r="G2908" s="104">
        <f t="shared" si="91"/>
        <v>-12000</v>
      </c>
    </row>
    <row r="2909" spans="3:7" x14ac:dyDescent="0.4">
      <c r="C2909" s="90">
        <v>44793</v>
      </c>
      <c r="D2909" s="103">
        <v>216000</v>
      </c>
      <c r="E2909" s="104">
        <f t="shared" si="90"/>
        <v>-4000</v>
      </c>
      <c r="F2909" s="103">
        <v>1418000</v>
      </c>
      <c r="G2909" s="104">
        <f t="shared" si="91"/>
        <v>9000</v>
      </c>
    </row>
    <row r="2910" spans="3:7" x14ac:dyDescent="0.4">
      <c r="C2910" s="90">
        <v>44800</v>
      </c>
      <c r="D2910" s="103">
        <v>210000</v>
      </c>
      <c r="E2910" s="104">
        <f t="shared" si="90"/>
        <v>-6000</v>
      </c>
      <c r="F2910" s="103">
        <v>1417000</v>
      </c>
      <c r="G2910" s="104">
        <f t="shared" si="91"/>
        <v>-1000</v>
      </c>
    </row>
    <row r="2911" spans="3:7" x14ac:dyDescent="0.4">
      <c r="C2911" s="90">
        <v>44807</v>
      </c>
      <c r="D2911" s="103">
        <v>205000</v>
      </c>
      <c r="E2911" s="104">
        <f t="shared" si="90"/>
        <v>-5000</v>
      </c>
      <c r="F2911" s="103">
        <v>1396000</v>
      </c>
      <c r="G2911" s="104">
        <f t="shared" si="91"/>
        <v>-21000</v>
      </c>
    </row>
    <row r="2912" spans="3:7" x14ac:dyDescent="0.4">
      <c r="C2912" s="90">
        <v>44814</v>
      </c>
      <c r="D2912" s="103">
        <v>197000</v>
      </c>
      <c r="E2912" s="104">
        <f t="shared" si="90"/>
        <v>-8000</v>
      </c>
      <c r="F2912" s="103">
        <v>1398000</v>
      </c>
      <c r="G2912" s="104">
        <f t="shared" si="91"/>
        <v>2000</v>
      </c>
    </row>
    <row r="2913" spans="3:7" x14ac:dyDescent="0.4">
      <c r="C2913" s="90">
        <v>44821</v>
      </c>
      <c r="D2913" s="103">
        <v>202000</v>
      </c>
      <c r="E2913" s="104">
        <f t="shared" si="90"/>
        <v>5000</v>
      </c>
      <c r="F2913" s="103">
        <v>1387000</v>
      </c>
      <c r="G2913" s="104">
        <f t="shared" si="91"/>
        <v>-11000</v>
      </c>
    </row>
    <row r="2914" spans="3:7" x14ac:dyDescent="0.4">
      <c r="C2914" s="90">
        <v>44828</v>
      </c>
      <c r="D2914" s="103">
        <v>187000</v>
      </c>
      <c r="E2914" s="104">
        <f t="shared" si="90"/>
        <v>-15000</v>
      </c>
      <c r="F2914" s="103">
        <v>1395000</v>
      </c>
      <c r="G2914" s="104">
        <f t="shared" si="91"/>
        <v>8000</v>
      </c>
    </row>
    <row r="2915" spans="3:7" x14ac:dyDescent="0.4">
      <c r="C2915" s="90">
        <v>44835</v>
      </c>
      <c r="D2915" s="103">
        <v>204000</v>
      </c>
      <c r="E2915" s="104">
        <f t="shared" si="90"/>
        <v>17000</v>
      </c>
      <c r="F2915" s="103">
        <v>1394000</v>
      </c>
      <c r="G2915" s="104">
        <f t="shared" si="91"/>
        <v>-1000</v>
      </c>
    </row>
    <row r="2916" spans="3:7" x14ac:dyDescent="0.4">
      <c r="C2916" s="90">
        <v>44842</v>
      </c>
      <c r="D2916" s="103">
        <v>207000</v>
      </c>
      <c r="E2916" s="104">
        <f t="shared" si="90"/>
        <v>3000</v>
      </c>
      <c r="F2916" s="103">
        <v>1408000</v>
      </c>
      <c r="G2916" s="104">
        <f t="shared" si="91"/>
        <v>14000</v>
      </c>
    </row>
    <row r="2917" spans="3:7" x14ac:dyDescent="0.4">
      <c r="C2917" s="90">
        <v>44849</v>
      </c>
      <c r="D2917" s="103">
        <v>200000</v>
      </c>
      <c r="E2917" s="104">
        <f t="shared" si="90"/>
        <v>-7000</v>
      </c>
      <c r="F2917" s="103">
        <v>1407000</v>
      </c>
      <c r="G2917" s="104">
        <f t="shared" si="91"/>
        <v>-1000</v>
      </c>
    </row>
    <row r="2918" spans="3:7" x14ac:dyDescent="0.4">
      <c r="C2918" s="90">
        <v>44856</v>
      </c>
      <c r="D2918" s="103">
        <v>201000</v>
      </c>
      <c r="E2918" s="104">
        <f t="shared" si="90"/>
        <v>1000</v>
      </c>
      <c r="F2918" s="103">
        <v>1432000</v>
      </c>
      <c r="G2918" s="104">
        <f t="shared" si="91"/>
        <v>25000</v>
      </c>
    </row>
    <row r="2919" spans="3:7" x14ac:dyDescent="0.4">
      <c r="C2919" s="90">
        <v>44863</v>
      </c>
      <c r="D2919" s="103">
        <v>202000</v>
      </c>
      <c r="E2919" s="104">
        <f t="shared" si="90"/>
        <v>1000</v>
      </c>
      <c r="F2919" s="103">
        <v>1432000</v>
      </c>
      <c r="G2919" s="104">
        <f t="shared" si="91"/>
        <v>0</v>
      </c>
    </row>
    <row r="2920" spans="3:7" x14ac:dyDescent="0.4">
      <c r="C2920" s="90">
        <v>44870</v>
      </c>
      <c r="D2920" s="103">
        <v>204000</v>
      </c>
      <c r="E2920" s="104">
        <f t="shared" si="90"/>
        <v>2000</v>
      </c>
      <c r="F2920" s="103">
        <v>1412000</v>
      </c>
      <c r="G2920" s="104">
        <f t="shared" si="91"/>
        <v>-20000</v>
      </c>
    </row>
    <row r="2921" spans="3:7" x14ac:dyDescent="0.4">
      <c r="C2921" s="90">
        <v>44877</v>
      </c>
      <c r="D2921" s="103">
        <v>208000</v>
      </c>
      <c r="E2921" s="104">
        <f t="shared" si="90"/>
        <v>4000</v>
      </c>
      <c r="F2921" s="103">
        <v>1456000</v>
      </c>
      <c r="G2921" s="104">
        <f t="shared" si="91"/>
        <v>44000</v>
      </c>
    </row>
    <row r="2922" spans="3:7" x14ac:dyDescent="0.4">
      <c r="C2922" s="90">
        <v>44884</v>
      </c>
      <c r="D2922" s="103">
        <v>219000</v>
      </c>
      <c r="E2922" s="104">
        <f t="shared" si="90"/>
        <v>11000</v>
      </c>
      <c r="F2922" s="103">
        <v>1470000</v>
      </c>
      <c r="G2922" s="104">
        <f t="shared" si="91"/>
        <v>14000</v>
      </c>
    </row>
    <row r="2923" spans="3:7" x14ac:dyDescent="0.4">
      <c r="C2923" s="90">
        <v>44891</v>
      </c>
      <c r="D2923" s="103">
        <v>209000</v>
      </c>
      <c r="E2923" s="104">
        <f t="shared" si="90"/>
        <v>-10000</v>
      </c>
      <c r="F2923" s="103">
        <v>1514000</v>
      </c>
      <c r="G2923" s="104">
        <f t="shared" si="91"/>
        <v>44000</v>
      </c>
    </row>
    <row r="2924" spans="3:7" x14ac:dyDescent="0.4">
      <c r="C2924" s="90">
        <v>44898</v>
      </c>
      <c r="D2924" s="103">
        <v>210000</v>
      </c>
      <c r="E2924" s="104">
        <f t="shared" si="90"/>
        <v>1000</v>
      </c>
      <c r="F2924" s="103">
        <v>1542000</v>
      </c>
      <c r="G2924" s="104">
        <f t="shared" si="91"/>
        <v>28000</v>
      </c>
    </row>
    <row r="2925" spans="3:7" x14ac:dyDescent="0.4">
      <c r="C2925" s="90">
        <v>44905</v>
      </c>
      <c r="D2925" s="103">
        <v>211000</v>
      </c>
      <c r="E2925" s="104">
        <f t="shared" si="90"/>
        <v>1000</v>
      </c>
      <c r="F2925" s="103">
        <v>1554000</v>
      </c>
      <c r="G2925" s="104">
        <f t="shared" si="91"/>
        <v>12000</v>
      </c>
    </row>
    <row r="2926" spans="3:7" x14ac:dyDescent="0.4">
      <c r="C2926" s="90">
        <v>44912</v>
      </c>
      <c r="D2926" s="103">
        <v>211000</v>
      </c>
      <c r="E2926" s="104">
        <f t="shared" si="90"/>
        <v>0</v>
      </c>
      <c r="F2926" s="103">
        <v>1571000</v>
      </c>
      <c r="G2926" s="104">
        <f t="shared" si="91"/>
        <v>17000</v>
      </c>
    </row>
    <row r="2927" spans="3:7" x14ac:dyDescent="0.4">
      <c r="C2927" s="90">
        <v>44919</v>
      </c>
      <c r="D2927" s="103">
        <v>207000</v>
      </c>
      <c r="E2927" s="104">
        <f t="shared" si="90"/>
        <v>-4000</v>
      </c>
      <c r="F2927" s="103">
        <v>1597000</v>
      </c>
      <c r="G2927" s="104">
        <f t="shared" si="91"/>
        <v>26000</v>
      </c>
    </row>
    <row r="2928" spans="3:7" x14ac:dyDescent="0.4">
      <c r="C2928" s="90">
        <v>44926</v>
      </c>
      <c r="D2928" s="103">
        <v>203000</v>
      </c>
      <c r="E2928" s="104">
        <f t="shared" si="90"/>
        <v>-4000</v>
      </c>
      <c r="F2928" s="103">
        <v>1590000</v>
      </c>
      <c r="G2928" s="104">
        <f t="shared" si="91"/>
        <v>-7000</v>
      </c>
    </row>
    <row r="2929" spans="3:7" x14ac:dyDescent="0.4">
      <c r="C2929" s="90">
        <v>44933</v>
      </c>
      <c r="D2929" s="103">
        <v>207000</v>
      </c>
      <c r="E2929" s="104">
        <f t="shared" si="90"/>
        <v>4000</v>
      </c>
      <c r="F2929" s="103">
        <v>1588000</v>
      </c>
      <c r="G2929" s="104">
        <f t="shared" si="91"/>
        <v>-2000</v>
      </c>
    </row>
    <row r="2930" spans="3:7" x14ac:dyDescent="0.4">
      <c r="C2930" s="90">
        <v>44940</v>
      </c>
      <c r="D2930" s="103">
        <v>203000</v>
      </c>
      <c r="E2930" s="104">
        <f t="shared" si="90"/>
        <v>-4000</v>
      </c>
      <c r="F2930" s="103">
        <v>1608000</v>
      </c>
      <c r="G2930" s="104">
        <f t="shared" si="91"/>
        <v>20000</v>
      </c>
    </row>
    <row r="2931" spans="3:7" x14ac:dyDescent="0.4">
      <c r="C2931" s="90">
        <v>44947</v>
      </c>
      <c r="D2931" s="103">
        <v>202000</v>
      </c>
      <c r="E2931" s="104">
        <f t="shared" si="90"/>
        <v>-1000</v>
      </c>
      <c r="F2931" s="103">
        <v>1602000</v>
      </c>
      <c r="G2931" s="104">
        <f t="shared" si="91"/>
        <v>-6000</v>
      </c>
    </row>
    <row r="2932" spans="3:7" x14ac:dyDescent="0.4">
      <c r="C2932" s="90">
        <v>44954</v>
      </c>
      <c r="D2932" s="103">
        <v>199000</v>
      </c>
      <c r="E2932" s="104">
        <f t="shared" si="90"/>
        <v>-3000</v>
      </c>
      <c r="F2932" s="103">
        <v>1636000</v>
      </c>
      <c r="G2932" s="104">
        <f t="shared" si="91"/>
        <v>34000</v>
      </c>
    </row>
    <row r="2933" spans="3:7" x14ac:dyDescent="0.4">
      <c r="C2933" s="90">
        <v>44961</v>
      </c>
      <c r="D2933" s="103">
        <v>214000</v>
      </c>
      <c r="E2933" s="104">
        <f t="shared" si="90"/>
        <v>15000</v>
      </c>
      <c r="F2933" s="103">
        <v>1644000</v>
      </c>
      <c r="G2933" s="104">
        <f t="shared" si="91"/>
        <v>8000</v>
      </c>
    </row>
    <row r="2934" spans="3:7" x14ac:dyDescent="0.4">
      <c r="C2934" s="90">
        <v>44968</v>
      </c>
      <c r="D2934" s="103">
        <v>217000</v>
      </c>
      <c r="E2934" s="104">
        <f t="shared" si="90"/>
        <v>3000</v>
      </c>
      <c r="F2934" s="103">
        <v>1647000</v>
      </c>
      <c r="G2934" s="104">
        <f t="shared" si="91"/>
        <v>3000</v>
      </c>
    </row>
    <row r="2935" spans="3:7" x14ac:dyDescent="0.4">
      <c r="C2935" s="90">
        <v>44975</v>
      </c>
      <c r="D2935" s="103">
        <v>215000</v>
      </c>
      <c r="E2935" s="104">
        <f t="shared" si="90"/>
        <v>-2000</v>
      </c>
      <c r="F2935" s="103">
        <v>1641000</v>
      </c>
      <c r="G2935" s="104">
        <f t="shared" si="91"/>
        <v>-6000</v>
      </c>
    </row>
    <row r="2936" spans="3:7" x14ac:dyDescent="0.4">
      <c r="C2936" s="90">
        <v>44982</v>
      </c>
      <c r="D2936" s="103">
        <v>208000</v>
      </c>
      <c r="E2936" s="104">
        <f t="shared" si="90"/>
        <v>-7000</v>
      </c>
      <c r="F2936" s="103">
        <v>1665000</v>
      </c>
      <c r="G2936" s="104">
        <f t="shared" si="91"/>
        <v>24000</v>
      </c>
    </row>
    <row r="2937" spans="3:7" x14ac:dyDescent="0.4">
      <c r="C2937" s="90">
        <v>44989</v>
      </c>
      <c r="D2937" s="103">
        <v>227000</v>
      </c>
      <c r="E2937" s="104">
        <f t="shared" si="90"/>
        <v>19000</v>
      </c>
      <c r="F2937" s="103">
        <v>1665000</v>
      </c>
      <c r="G2937" s="104">
        <f t="shared" si="91"/>
        <v>0</v>
      </c>
    </row>
    <row r="2938" spans="3:7" x14ac:dyDescent="0.4">
      <c r="C2938" s="90">
        <v>44996</v>
      </c>
      <c r="D2938" s="103">
        <v>221000</v>
      </c>
      <c r="E2938" s="104">
        <f t="shared" si="90"/>
        <v>-6000</v>
      </c>
      <c r="F2938" s="103">
        <v>1680000</v>
      </c>
      <c r="G2938" s="104">
        <f t="shared" si="91"/>
        <v>15000</v>
      </c>
    </row>
    <row r="2939" spans="3:7" x14ac:dyDescent="0.4">
      <c r="C2939" s="90">
        <v>45003</v>
      </c>
      <c r="D2939" s="103">
        <v>228000</v>
      </c>
      <c r="E2939" s="104">
        <f t="shared" si="90"/>
        <v>7000</v>
      </c>
      <c r="F2939" s="103">
        <v>1697000</v>
      </c>
      <c r="G2939" s="104">
        <f t="shared" si="91"/>
        <v>17000</v>
      </c>
    </row>
    <row r="2940" spans="3:7" x14ac:dyDescent="0.4">
      <c r="C2940" s="90">
        <v>45010</v>
      </c>
      <c r="D2940" s="103">
        <v>232000</v>
      </c>
      <c r="E2940" s="104">
        <f t="shared" si="90"/>
        <v>4000</v>
      </c>
      <c r="F2940" s="103">
        <v>1704000</v>
      </c>
      <c r="G2940" s="104">
        <f t="shared" si="91"/>
        <v>7000</v>
      </c>
    </row>
    <row r="2941" spans="3:7" x14ac:dyDescent="0.4">
      <c r="C2941" s="90">
        <v>45017</v>
      </c>
      <c r="D2941" s="103">
        <v>216000</v>
      </c>
      <c r="E2941" s="104">
        <f t="shared" si="90"/>
        <v>-16000</v>
      </c>
      <c r="F2941" s="103">
        <v>1696000</v>
      </c>
      <c r="G2941" s="104">
        <f t="shared" si="91"/>
        <v>-8000</v>
      </c>
    </row>
    <row r="2942" spans="3:7" x14ac:dyDescent="0.4">
      <c r="C2942" s="90">
        <v>45024</v>
      </c>
      <c r="D2942" s="103">
        <v>220000</v>
      </c>
      <c r="E2942" s="104">
        <f t="shared" si="90"/>
        <v>4000</v>
      </c>
      <c r="F2942" s="103">
        <v>1737000</v>
      </c>
      <c r="G2942" s="104">
        <f t="shared" si="91"/>
        <v>41000</v>
      </c>
    </row>
    <row r="2943" spans="3:7" x14ac:dyDescent="0.4">
      <c r="C2943" s="90">
        <v>45031</v>
      </c>
      <c r="D2943" s="103">
        <v>224000</v>
      </c>
      <c r="E2943" s="104">
        <f t="shared" si="90"/>
        <v>4000</v>
      </c>
      <c r="F2943" s="103">
        <v>1722000</v>
      </c>
      <c r="G2943" s="104">
        <f t="shared" si="91"/>
        <v>-15000</v>
      </c>
    </row>
    <row r="2944" spans="3:7" x14ac:dyDescent="0.4">
      <c r="C2944" s="90">
        <v>45038</v>
      </c>
      <c r="D2944" s="103">
        <v>209000</v>
      </c>
      <c r="E2944" s="104">
        <f t="shared" si="90"/>
        <v>-15000</v>
      </c>
      <c r="F2944" s="103">
        <v>1705000</v>
      </c>
      <c r="G2944" s="104">
        <f t="shared" si="91"/>
        <v>-17000</v>
      </c>
    </row>
    <row r="2945" spans="3:7" x14ac:dyDescent="0.4">
      <c r="C2945" s="90">
        <v>45045</v>
      </c>
      <c r="D2945" s="103">
        <v>214000</v>
      </c>
      <c r="E2945" s="104">
        <f t="shared" si="90"/>
        <v>5000</v>
      </c>
      <c r="F2945" s="103">
        <v>1706000</v>
      </c>
      <c r="G2945" s="104">
        <f t="shared" si="91"/>
        <v>1000</v>
      </c>
    </row>
    <row r="2946" spans="3:7" x14ac:dyDescent="0.4">
      <c r="C2946" s="90">
        <v>45052</v>
      </c>
      <c r="D2946" s="103">
        <v>225000</v>
      </c>
      <c r="E2946" s="104">
        <f t="shared" si="90"/>
        <v>11000</v>
      </c>
      <c r="F2946" s="103">
        <v>1710000</v>
      </c>
      <c r="G2946" s="104">
        <f t="shared" si="91"/>
        <v>4000</v>
      </c>
    </row>
    <row r="2947" spans="3:7" x14ac:dyDescent="0.4">
      <c r="C2947" s="90">
        <v>45059</v>
      </c>
      <c r="D2947" s="103">
        <v>225000</v>
      </c>
      <c r="E2947" s="104">
        <f t="shared" si="90"/>
        <v>0</v>
      </c>
      <c r="F2947" s="103">
        <v>1710000</v>
      </c>
      <c r="G2947" s="104">
        <f t="shared" si="91"/>
        <v>0</v>
      </c>
    </row>
    <row r="2948" spans="3:7" x14ac:dyDescent="0.4">
      <c r="C2948" s="90">
        <v>45066</v>
      </c>
      <c r="D2948" s="103">
        <v>227000</v>
      </c>
      <c r="E2948" s="104">
        <f t="shared" si="90"/>
        <v>2000</v>
      </c>
      <c r="F2948" s="103">
        <v>1729000</v>
      </c>
      <c r="G2948" s="104">
        <f t="shared" si="91"/>
        <v>19000</v>
      </c>
    </row>
    <row r="2949" spans="3:7" x14ac:dyDescent="0.4">
      <c r="C2949" s="90">
        <v>45073</v>
      </c>
      <c r="D2949" s="103">
        <v>231000</v>
      </c>
      <c r="E2949" s="104">
        <f t="shared" si="90"/>
        <v>4000</v>
      </c>
      <c r="F2949" s="103">
        <v>1712000</v>
      </c>
      <c r="G2949" s="104">
        <f t="shared" si="91"/>
        <v>-17000</v>
      </c>
    </row>
    <row r="2950" spans="3:7" x14ac:dyDescent="0.4">
      <c r="C2950" s="90">
        <v>45080</v>
      </c>
      <c r="D2950" s="103">
        <v>255000</v>
      </c>
      <c r="E2950" s="104">
        <f t="shared" si="90"/>
        <v>24000</v>
      </c>
      <c r="F2950" s="103">
        <v>1744000</v>
      </c>
      <c r="G2950" s="104">
        <f t="shared" si="91"/>
        <v>32000</v>
      </c>
    </row>
    <row r="2951" spans="3:7" x14ac:dyDescent="0.4">
      <c r="C2951" s="90">
        <v>45087</v>
      </c>
      <c r="D2951" s="103">
        <v>260000</v>
      </c>
      <c r="E2951" s="104">
        <f t="shared" si="90"/>
        <v>5000</v>
      </c>
      <c r="F2951" s="103">
        <v>1753000</v>
      </c>
      <c r="G2951" s="104">
        <f t="shared" si="91"/>
        <v>9000</v>
      </c>
    </row>
    <row r="2952" spans="3:7" x14ac:dyDescent="0.4">
      <c r="C2952" s="90">
        <v>45094</v>
      </c>
      <c r="D2952" s="103">
        <v>261000</v>
      </c>
      <c r="E2952" s="104">
        <f t="shared" si="90"/>
        <v>1000</v>
      </c>
      <c r="F2952" s="103">
        <v>1750000</v>
      </c>
      <c r="G2952" s="104">
        <f t="shared" si="91"/>
        <v>-3000</v>
      </c>
    </row>
    <row r="2953" spans="3:7" x14ac:dyDescent="0.4">
      <c r="C2953" s="90">
        <v>45101</v>
      </c>
      <c r="D2953" s="103">
        <v>238000</v>
      </c>
      <c r="E2953" s="104">
        <f t="shared" si="90"/>
        <v>-23000</v>
      </c>
      <c r="F2953" s="103">
        <v>1767000</v>
      </c>
      <c r="G2953" s="104">
        <f t="shared" si="91"/>
        <v>17000</v>
      </c>
    </row>
    <row r="2954" spans="3:7" x14ac:dyDescent="0.4">
      <c r="C2954" s="90">
        <v>45108</v>
      </c>
      <c r="D2954" s="103">
        <v>248000</v>
      </c>
      <c r="E2954" s="104">
        <f t="shared" ref="E2954:E3000" si="92">D2954-D2953</f>
        <v>10000</v>
      </c>
      <c r="F2954" s="103">
        <v>1770000</v>
      </c>
      <c r="G2954" s="104">
        <f t="shared" ref="G2954:G3004" si="93">F2954-F2953</f>
        <v>3000</v>
      </c>
    </row>
    <row r="2955" spans="3:7" x14ac:dyDescent="0.4">
      <c r="C2955" s="90">
        <v>45115</v>
      </c>
      <c r="D2955" s="103">
        <v>232000</v>
      </c>
      <c r="E2955" s="104">
        <f t="shared" si="92"/>
        <v>-16000</v>
      </c>
      <c r="F2955" s="103">
        <v>1786000</v>
      </c>
      <c r="G2955" s="104">
        <f t="shared" si="93"/>
        <v>16000</v>
      </c>
    </row>
    <row r="2956" spans="3:7" x14ac:dyDescent="0.4">
      <c r="C2956" s="90">
        <v>45122</v>
      </c>
      <c r="D2956" s="103">
        <v>231000</v>
      </c>
      <c r="E2956" s="104">
        <f t="shared" si="92"/>
        <v>-1000</v>
      </c>
      <c r="F2956" s="103">
        <v>1765000</v>
      </c>
      <c r="G2956" s="104">
        <f t="shared" si="93"/>
        <v>-21000</v>
      </c>
    </row>
    <row r="2957" spans="3:7" x14ac:dyDescent="0.4">
      <c r="C2957" s="90">
        <v>45129</v>
      </c>
      <c r="D2957" s="103">
        <v>231000</v>
      </c>
      <c r="E2957" s="104">
        <f t="shared" si="92"/>
        <v>0</v>
      </c>
      <c r="F2957" s="103">
        <v>1776000</v>
      </c>
      <c r="G2957" s="104">
        <f t="shared" si="93"/>
        <v>11000</v>
      </c>
    </row>
    <row r="2958" spans="3:7" x14ac:dyDescent="0.4">
      <c r="C2958" s="90">
        <v>45136</v>
      </c>
      <c r="D2958" s="103">
        <v>240000</v>
      </c>
      <c r="E2958" s="104">
        <f t="shared" si="92"/>
        <v>9000</v>
      </c>
      <c r="F2958" s="103">
        <v>1773000</v>
      </c>
      <c r="G2958" s="104">
        <f t="shared" si="93"/>
        <v>-3000</v>
      </c>
    </row>
    <row r="2959" spans="3:7" x14ac:dyDescent="0.4">
      <c r="C2959" s="90">
        <v>45143</v>
      </c>
      <c r="D2959" s="103">
        <v>258000</v>
      </c>
      <c r="E2959" s="104">
        <f t="shared" si="92"/>
        <v>18000</v>
      </c>
      <c r="F2959" s="103">
        <v>1803000</v>
      </c>
      <c r="G2959" s="104">
        <f t="shared" si="93"/>
        <v>30000</v>
      </c>
    </row>
    <row r="2960" spans="3:7" x14ac:dyDescent="0.4">
      <c r="C2960" s="90">
        <v>45150</v>
      </c>
      <c r="D2960" s="103">
        <v>248000</v>
      </c>
      <c r="E2960" s="104">
        <f t="shared" si="92"/>
        <v>-10000</v>
      </c>
      <c r="F2960" s="103">
        <v>1797000</v>
      </c>
      <c r="G2960" s="104">
        <f t="shared" si="93"/>
        <v>-6000</v>
      </c>
    </row>
    <row r="2961" spans="3:7" x14ac:dyDescent="0.4">
      <c r="C2961" s="90">
        <v>45157</v>
      </c>
      <c r="D2961" s="103">
        <v>241000</v>
      </c>
      <c r="E2961" s="104">
        <f t="shared" si="92"/>
        <v>-7000</v>
      </c>
      <c r="F2961" s="103">
        <v>1819000</v>
      </c>
      <c r="G2961" s="104">
        <f t="shared" si="93"/>
        <v>22000</v>
      </c>
    </row>
    <row r="2962" spans="3:7" x14ac:dyDescent="0.4">
      <c r="C2962" s="90">
        <v>45164</v>
      </c>
      <c r="D2962" s="103">
        <v>234000</v>
      </c>
      <c r="E2962" s="104">
        <f t="shared" si="92"/>
        <v>-7000</v>
      </c>
      <c r="F2962" s="103">
        <v>1802000</v>
      </c>
      <c r="G2962" s="104">
        <f t="shared" si="93"/>
        <v>-17000</v>
      </c>
    </row>
    <row r="2963" spans="3:7" x14ac:dyDescent="0.4">
      <c r="C2963" s="90">
        <v>45171</v>
      </c>
      <c r="D2963" s="103">
        <v>228000</v>
      </c>
      <c r="E2963" s="104">
        <f t="shared" si="92"/>
        <v>-6000</v>
      </c>
      <c r="F2963" s="103">
        <v>1810000</v>
      </c>
      <c r="G2963" s="104">
        <f t="shared" si="93"/>
        <v>8000</v>
      </c>
    </row>
    <row r="2964" spans="3:7" x14ac:dyDescent="0.4">
      <c r="C2964" s="90">
        <v>45178</v>
      </c>
      <c r="D2964" s="103">
        <v>227000</v>
      </c>
      <c r="E2964" s="104">
        <f t="shared" si="92"/>
        <v>-1000</v>
      </c>
      <c r="F2964" s="103">
        <v>1793000</v>
      </c>
      <c r="G2964" s="104">
        <f t="shared" si="93"/>
        <v>-17000</v>
      </c>
    </row>
    <row r="2965" spans="3:7" x14ac:dyDescent="0.4">
      <c r="C2965" s="90">
        <v>45185</v>
      </c>
      <c r="D2965" s="103">
        <v>210000</v>
      </c>
      <c r="E2965" s="104">
        <f t="shared" si="92"/>
        <v>-17000</v>
      </c>
      <c r="F2965" s="103">
        <v>1795000</v>
      </c>
      <c r="G2965" s="104">
        <f t="shared" si="93"/>
        <v>2000</v>
      </c>
    </row>
    <row r="2966" spans="3:7" x14ac:dyDescent="0.4">
      <c r="C2966" s="90">
        <v>45192</v>
      </c>
      <c r="D2966" s="103">
        <v>213000</v>
      </c>
      <c r="E2966" s="104">
        <f t="shared" si="92"/>
        <v>3000</v>
      </c>
      <c r="F2966" s="103">
        <v>1789000</v>
      </c>
      <c r="G2966" s="104">
        <f t="shared" si="93"/>
        <v>-6000</v>
      </c>
    </row>
    <row r="2967" spans="3:7" x14ac:dyDescent="0.4">
      <c r="C2967" s="90">
        <v>45199</v>
      </c>
      <c r="D2967" s="103">
        <v>216000</v>
      </c>
      <c r="E2967" s="104">
        <f t="shared" si="92"/>
        <v>3000</v>
      </c>
      <c r="F2967" s="103">
        <v>1800000</v>
      </c>
      <c r="G2967" s="104">
        <f t="shared" si="93"/>
        <v>11000</v>
      </c>
    </row>
    <row r="2968" spans="3:7" x14ac:dyDescent="0.4">
      <c r="C2968" s="90">
        <v>45206</v>
      </c>
      <c r="D2968" s="103">
        <v>211000</v>
      </c>
      <c r="E2968" s="104">
        <f t="shared" si="92"/>
        <v>-5000</v>
      </c>
      <c r="F2968" s="103">
        <v>1808000</v>
      </c>
      <c r="G2968" s="104">
        <f t="shared" si="93"/>
        <v>8000</v>
      </c>
    </row>
    <row r="2969" spans="3:7" x14ac:dyDescent="0.4">
      <c r="C2969" s="90">
        <v>45213</v>
      </c>
      <c r="D2969" s="103">
        <v>202000</v>
      </c>
      <c r="E2969" s="104">
        <f t="shared" si="92"/>
        <v>-9000</v>
      </c>
      <c r="F2969" s="103">
        <v>1810000</v>
      </c>
      <c r="G2969" s="104">
        <f t="shared" si="93"/>
        <v>2000</v>
      </c>
    </row>
    <row r="2970" spans="3:7" x14ac:dyDescent="0.4">
      <c r="C2970" s="90">
        <v>45220</v>
      </c>
      <c r="D2970" s="103">
        <v>213000</v>
      </c>
      <c r="E2970" s="104">
        <f t="shared" si="92"/>
        <v>11000</v>
      </c>
      <c r="F2970" s="103">
        <v>1816000</v>
      </c>
      <c r="G2970" s="104">
        <f t="shared" si="93"/>
        <v>6000</v>
      </c>
    </row>
    <row r="2971" spans="3:7" x14ac:dyDescent="0.4">
      <c r="C2971" s="90">
        <v>45227</v>
      </c>
      <c r="D2971" s="103">
        <v>216000</v>
      </c>
      <c r="E2971" s="104">
        <f t="shared" si="92"/>
        <v>3000</v>
      </c>
      <c r="F2971" s="103">
        <v>1823000</v>
      </c>
      <c r="G2971" s="104">
        <f t="shared" si="93"/>
        <v>7000</v>
      </c>
    </row>
    <row r="2972" spans="3:7" x14ac:dyDescent="0.4">
      <c r="C2972" s="90">
        <v>45234</v>
      </c>
      <c r="D2972" s="103">
        <v>216000</v>
      </c>
      <c r="E2972" s="104">
        <f t="shared" si="92"/>
        <v>0</v>
      </c>
      <c r="F2972" s="103">
        <v>1807000</v>
      </c>
      <c r="G2972" s="104">
        <f t="shared" si="93"/>
        <v>-16000</v>
      </c>
    </row>
    <row r="2973" spans="3:7" x14ac:dyDescent="0.4">
      <c r="C2973" s="90">
        <v>45241</v>
      </c>
      <c r="D2973" s="103">
        <v>228000</v>
      </c>
      <c r="E2973" s="104">
        <f t="shared" si="92"/>
        <v>12000</v>
      </c>
      <c r="F2973" s="103">
        <v>1795000</v>
      </c>
      <c r="G2973" s="104">
        <f t="shared" si="93"/>
        <v>-12000</v>
      </c>
    </row>
    <row r="2974" spans="3:7" x14ac:dyDescent="0.4">
      <c r="C2974" s="90">
        <v>45248</v>
      </c>
      <c r="D2974" s="103">
        <v>213000</v>
      </c>
      <c r="E2974" s="104">
        <f t="shared" si="92"/>
        <v>-15000</v>
      </c>
      <c r="F2974" s="103">
        <v>1813000</v>
      </c>
      <c r="G2974" s="104">
        <f t="shared" si="93"/>
        <v>18000</v>
      </c>
    </row>
    <row r="2975" spans="3:7" x14ac:dyDescent="0.4">
      <c r="C2975" s="90">
        <v>45255</v>
      </c>
      <c r="D2975" s="103">
        <v>213000</v>
      </c>
      <c r="E2975" s="104">
        <f t="shared" si="92"/>
        <v>0</v>
      </c>
      <c r="F2975" s="103">
        <v>1818000</v>
      </c>
      <c r="G2975" s="104">
        <f t="shared" si="93"/>
        <v>5000</v>
      </c>
    </row>
    <row r="2976" spans="3:7" x14ac:dyDescent="0.4">
      <c r="C2976" s="90">
        <v>45262</v>
      </c>
      <c r="D2976" s="103">
        <v>216000</v>
      </c>
      <c r="E2976" s="104">
        <f t="shared" si="92"/>
        <v>3000</v>
      </c>
      <c r="F2976" s="103">
        <v>1818000</v>
      </c>
      <c r="G2976" s="104">
        <f t="shared" si="93"/>
        <v>0</v>
      </c>
    </row>
    <row r="2977" spans="3:7" x14ac:dyDescent="0.4">
      <c r="C2977" s="90">
        <v>45269</v>
      </c>
      <c r="D2977" s="103">
        <v>205000</v>
      </c>
      <c r="E2977" s="104">
        <f t="shared" si="92"/>
        <v>-11000</v>
      </c>
      <c r="F2977" s="103">
        <v>1803000</v>
      </c>
      <c r="G2977" s="104">
        <f t="shared" si="93"/>
        <v>-15000</v>
      </c>
    </row>
    <row r="2978" spans="3:7" x14ac:dyDescent="0.4">
      <c r="C2978" s="90">
        <v>45276</v>
      </c>
      <c r="D2978" s="103">
        <v>207000</v>
      </c>
      <c r="E2978" s="104">
        <f t="shared" si="92"/>
        <v>2000</v>
      </c>
      <c r="F2978" s="103">
        <v>1817000</v>
      </c>
      <c r="G2978" s="104">
        <f t="shared" si="93"/>
        <v>14000</v>
      </c>
    </row>
    <row r="2979" spans="3:7" x14ac:dyDescent="0.4">
      <c r="C2979" s="90">
        <v>45283</v>
      </c>
      <c r="D2979" s="103">
        <v>213000</v>
      </c>
      <c r="E2979" s="104">
        <f t="shared" si="92"/>
        <v>6000</v>
      </c>
      <c r="F2979" s="103">
        <v>1815000</v>
      </c>
      <c r="G2979" s="104">
        <f t="shared" si="93"/>
        <v>-2000</v>
      </c>
    </row>
    <row r="2980" spans="3:7" x14ac:dyDescent="0.4">
      <c r="C2980" s="90">
        <v>45290</v>
      </c>
      <c r="D2980" s="103">
        <v>198000</v>
      </c>
      <c r="E2980" s="104">
        <f t="shared" si="92"/>
        <v>-15000</v>
      </c>
      <c r="F2980" s="103">
        <v>1759000</v>
      </c>
      <c r="G2980" s="104">
        <f t="shared" si="93"/>
        <v>-56000</v>
      </c>
    </row>
    <row r="2981" spans="3:7" x14ac:dyDescent="0.4">
      <c r="C2981" s="90">
        <v>45297</v>
      </c>
      <c r="D2981" s="103">
        <v>198000</v>
      </c>
      <c r="E2981" s="104">
        <f t="shared" si="92"/>
        <v>0</v>
      </c>
      <c r="F2981" s="103">
        <v>1728000</v>
      </c>
      <c r="G2981" s="104">
        <f t="shared" si="93"/>
        <v>-31000</v>
      </c>
    </row>
    <row r="2982" spans="3:7" x14ac:dyDescent="0.4">
      <c r="C2982" s="90">
        <v>45304</v>
      </c>
      <c r="D2982" s="103">
        <v>194000</v>
      </c>
      <c r="E2982" s="104">
        <f t="shared" si="92"/>
        <v>-4000</v>
      </c>
      <c r="F2982" s="103">
        <v>1761000</v>
      </c>
      <c r="G2982" s="104">
        <f t="shared" si="93"/>
        <v>33000</v>
      </c>
    </row>
    <row r="2983" spans="3:7" x14ac:dyDescent="0.4">
      <c r="C2983" s="90">
        <v>45311</v>
      </c>
      <c r="D2983" s="103">
        <v>221000</v>
      </c>
      <c r="E2983" s="104">
        <f t="shared" si="92"/>
        <v>27000</v>
      </c>
      <c r="F2983" s="103">
        <v>1829000</v>
      </c>
      <c r="G2983" s="104">
        <f t="shared" si="93"/>
        <v>68000</v>
      </c>
    </row>
    <row r="2984" spans="3:7" x14ac:dyDescent="0.4">
      <c r="C2984" s="90">
        <v>45318</v>
      </c>
      <c r="D2984" s="103">
        <v>225000</v>
      </c>
      <c r="E2984" s="104">
        <f t="shared" si="92"/>
        <v>4000</v>
      </c>
      <c r="F2984" s="103">
        <v>1813000</v>
      </c>
      <c r="G2984" s="104">
        <f t="shared" si="93"/>
        <v>-16000</v>
      </c>
    </row>
    <row r="2985" spans="3:7" x14ac:dyDescent="0.4">
      <c r="C2985" s="90">
        <v>45325</v>
      </c>
      <c r="D2985" s="103">
        <v>213000</v>
      </c>
      <c r="E2985" s="104">
        <f t="shared" si="92"/>
        <v>-12000</v>
      </c>
      <c r="F2985" s="103">
        <v>1803000</v>
      </c>
      <c r="G2985" s="104">
        <f t="shared" si="93"/>
        <v>-10000</v>
      </c>
    </row>
    <row r="2986" spans="3:7" x14ac:dyDescent="0.4">
      <c r="C2986" s="90">
        <v>45332</v>
      </c>
      <c r="D2986" s="103">
        <v>211000</v>
      </c>
      <c r="E2986" s="104">
        <f t="shared" si="92"/>
        <v>-2000</v>
      </c>
      <c r="F2986" s="103">
        <v>1787000</v>
      </c>
      <c r="G2986" s="104">
        <f t="shared" si="93"/>
        <v>-16000</v>
      </c>
    </row>
    <row r="2987" spans="3:7" x14ac:dyDescent="0.4">
      <c r="C2987" s="90">
        <v>45339</v>
      </c>
      <c r="D2987" s="103">
        <v>200000</v>
      </c>
      <c r="E2987" s="104">
        <f t="shared" si="92"/>
        <v>-11000</v>
      </c>
      <c r="F2987" s="103">
        <v>1805000</v>
      </c>
      <c r="G2987" s="104">
        <f t="shared" si="93"/>
        <v>18000</v>
      </c>
    </row>
    <row r="2988" spans="3:7" x14ac:dyDescent="0.4">
      <c r="C2988" s="90">
        <v>45346</v>
      </c>
      <c r="D2988" s="103">
        <v>213000</v>
      </c>
      <c r="E2988" s="104">
        <f t="shared" si="92"/>
        <v>13000</v>
      </c>
      <c r="F2988" s="103">
        <v>1794000</v>
      </c>
      <c r="G2988" s="104">
        <f t="shared" si="93"/>
        <v>-11000</v>
      </c>
    </row>
    <row r="2989" spans="3:7" x14ac:dyDescent="0.4">
      <c r="C2989" s="90">
        <v>45353</v>
      </c>
      <c r="D2989" s="103">
        <v>210000</v>
      </c>
      <c r="E2989" s="104">
        <f t="shared" si="92"/>
        <v>-3000</v>
      </c>
      <c r="F2989" s="103">
        <v>1803000</v>
      </c>
      <c r="G2989" s="104">
        <f t="shared" si="93"/>
        <v>9000</v>
      </c>
    </row>
    <row r="2990" spans="3:7" x14ac:dyDescent="0.4">
      <c r="C2990" s="90">
        <v>45360</v>
      </c>
      <c r="D2990" s="103">
        <v>212000</v>
      </c>
      <c r="E2990" s="104">
        <f t="shared" si="92"/>
        <v>2000</v>
      </c>
      <c r="F2990" s="103">
        <v>1795000</v>
      </c>
      <c r="G2990" s="104">
        <f t="shared" si="93"/>
        <v>-8000</v>
      </c>
    </row>
    <row r="2991" spans="3:7" x14ac:dyDescent="0.4">
      <c r="C2991" s="90">
        <v>45367</v>
      </c>
      <c r="D2991" s="103">
        <v>212000</v>
      </c>
      <c r="E2991" s="104">
        <f t="shared" si="92"/>
        <v>0</v>
      </c>
      <c r="F2991" s="103">
        <v>1810000</v>
      </c>
      <c r="G2991" s="104">
        <f t="shared" si="93"/>
        <v>15000</v>
      </c>
    </row>
    <row r="2992" spans="3:7" x14ac:dyDescent="0.4">
      <c r="C2992" s="90">
        <v>45374</v>
      </c>
      <c r="D2992" s="103">
        <v>212000</v>
      </c>
      <c r="E2992" s="104">
        <f t="shared" si="92"/>
        <v>0</v>
      </c>
      <c r="F2992" s="103">
        <v>1789000</v>
      </c>
      <c r="G2992" s="104">
        <f t="shared" si="93"/>
        <v>-21000</v>
      </c>
    </row>
    <row r="2993" spans="3:7" x14ac:dyDescent="0.4">
      <c r="C2993" s="90">
        <v>45381</v>
      </c>
      <c r="D2993" s="103">
        <v>222000</v>
      </c>
      <c r="E2993" s="104">
        <f t="shared" si="92"/>
        <v>10000</v>
      </c>
      <c r="F2993" s="103">
        <v>1810000</v>
      </c>
      <c r="G2993" s="104">
        <f t="shared" si="93"/>
        <v>21000</v>
      </c>
    </row>
    <row r="2994" spans="3:7" x14ac:dyDescent="0.4">
      <c r="C2994" s="90">
        <v>45388</v>
      </c>
      <c r="D2994" s="103">
        <v>212000</v>
      </c>
      <c r="E2994" s="104">
        <f t="shared" si="92"/>
        <v>-10000</v>
      </c>
      <c r="F2994" s="103">
        <v>1797000</v>
      </c>
      <c r="G2994" s="104">
        <f t="shared" si="93"/>
        <v>-13000</v>
      </c>
    </row>
    <row r="2995" spans="3:7" x14ac:dyDescent="0.4">
      <c r="C2995" s="90">
        <v>45395</v>
      </c>
      <c r="D2995" s="103">
        <v>212000</v>
      </c>
      <c r="E2995" s="104">
        <f t="shared" si="92"/>
        <v>0</v>
      </c>
      <c r="F2995" s="103">
        <v>1774000</v>
      </c>
      <c r="G2995" s="104">
        <f t="shared" si="93"/>
        <v>-23000</v>
      </c>
    </row>
    <row r="2996" spans="3:7" x14ac:dyDescent="0.4">
      <c r="C2996" s="90">
        <v>45402</v>
      </c>
      <c r="D2996" s="103">
        <v>208000</v>
      </c>
      <c r="E2996" s="104">
        <f t="shared" si="92"/>
        <v>-4000</v>
      </c>
      <c r="F2996" s="103">
        <v>1768000</v>
      </c>
      <c r="G2996" s="104">
        <f t="shared" si="93"/>
        <v>-6000</v>
      </c>
    </row>
    <row r="2997" spans="3:7" x14ac:dyDescent="0.4">
      <c r="C2997" s="90">
        <v>45409</v>
      </c>
      <c r="D2997" s="103">
        <v>209000</v>
      </c>
      <c r="E2997" s="104">
        <f t="shared" si="92"/>
        <v>1000</v>
      </c>
      <c r="F2997" s="103">
        <v>1781000</v>
      </c>
      <c r="G2997" s="104">
        <f t="shared" si="93"/>
        <v>13000</v>
      </c>
    </row>
    <row r="2998" spans="3:7" x14ac:dyDescent="0.4">
      <c r="C2998" s="90">
        <v>45416</v>
      </c>
      <c r="D2998" s="103">
        <v>232000</v>
      </c>
      <c r="E2998" s="104">
        <f t="shared" si="92"/>
        <v>23000</v>
      </c>
      <c r="F2998" s="103">
        <v>1786000</v>
      </c>
      <c r="G2998" s="104">
        <f t="shared" si="93"/>
        <v>5000</v>
      </c>
    </row>
    <row r="2999" spans="3:7" x14ac:dyDescent="0.4">
      <c r="C2999" s="90">
        <f>C2998+7</f>
        <v>45423</v>
      </c>
      <c r="D2999" s="103">
        <v>223000</v>
      </c>
      <c r="E2999" s="104">
        <f t="shared" si="92"/>
        <v>-9000</v>
      </c>
      <c r="F2999" s="103">
        <v>1787000</v>
      </c>
      <c r="G2999" s="104">
        <f t="shared" si="93"/>
        <v>1000</v>
      </c>
    </row>
    <row r="3000" spans="3:7" x14ac:dyDescent="0.4">
      <c r="C3000" s="90">
        <f t="shared" ref="C3000:C3006" si="94">C2999+7</f>
        <v>45430</v>
      </c>
      <c r="D3000" s="103">
        <v>216000</v>
      </c>
      <c r="E3000" s="104">
        <f t="shared" si="92"/>
        <v>-7000</v>
      </c>
      <c r="F3000" s="103">
        <v>1790000</v>
      </c>
      <c r="G3000" s="104">
        <f t="shared" si="93"/>
        <v>3000</v>
      </c>
    </row>
    <row r="3001" spans="3:7" x14ac:dyDescent="0.4">
      <c r="C3001" s="90">
        <f t="shared" si="94"/>
        <v>45437</v>
      </c>
      <c r="D3001" s="103">
        <v>221000</v>
      </c>
      <c r="E3001" s="104">
        <f>D3001-D3000</f>
        <v>5000</v>
      </c>
      <c r="F3001" s="103">
        <v>1791000</v>
      </c>
      <c r="G3001" s="104">
        <f t="shared" si="93"/>
        <v>1000</v>
      </c>
    </row>
    <row r="3002" spans="3:7" x14ac:dyDescent="0.4">
      <c r="C3002" s="90">
        <f t="shared" si="94"/>
        <v>45444</v>
      </c>
      <c r="D3002" s="103">
        <v>229000</v>
      </c>
      <c r="E3002" s="104">
        <f t="shared" ref="E3002:E3005" si="95">D3002-D3001</f>
        <v>8000</v>
      </c>
      <c r="F3002" s="103">
        <v>1813000</v>
      </c>
      <c r="G3002" s="104">
        <f t="shared" si="93"/>
        <v>22000</v>
      </c>
    </row>
    <row r="3003" spans="3:7" x14ac:dyDescent="0.4">
      <c r="C3003" s="90">
        <f t="shared" si="94"/>
        <v>45451</v>
      </c>
      <c r="D3003" s="103">
        <v>243000</v>
      </c>
      <c r="E3003" s="104">
        <f t="shared" si="95"/>
        <v>14000</v>
      </c>
      <c r="F3003" s="103">
        <v>1821000</v>
      </c>
      <c r="G3003" s="104">
        <f t="shared" si="93"/>
        <v>8000</v>
      </c>
    </row>
    <row r="3004" spans="3:7" x14ac:dyDescent="0.4">
      <c r="C3004" s="90">
        <f t="shared" si="94"/>
        <v>45458</v>
      </c>
      <c r="D3004" s="103">
        <v>239000</v>
      </c>
      <c r="E3004" s="104">
        <f t="shared" si="95"/>
        <v>-4000</v>
      </c>
      <c r="F3004" s="103">
        <v>1839000</v>
      </c>
      <c r="G3004" s="104">
        <f t="shared" si="93"/>
        <v>18000</v>
      </c>
    </row>
    <row r="3005" spans="3:7" x14ac:dyDescent="0.4">
      <c r="C3005" s="90">
        <f t="shared" si="94"/>
        <v>45465</v>
      </c>
      <c r="D3005" s="103">
        <v>233000</v>
      </c>
      <c r="E3005" s="104">
        <f t="shared" si="95"/>
        <v>-6000</v>
      </c>
      <c r="F3005" s="103"/>
      <c r="G3005" s="103"/>
    </row>
    <row r="3006" spans="3:7" x14ac:dyDescent="0.4">
      <c r="C3006" s="90">
        <f t="shared" si="94"/>
        <v>45472</v>
      </c>
      <c r="D3006" s="103"/>
      <c r="E3006" s="103"/>
      <c r="F3006" s="103"/>
      <c r="G3006" s="103"/>
    </row>
  </sheetData>
  <conditionalFormatting sqref="E2876:E300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76:G300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D4" r:id="rId1" display="https://fred.stlouisfed.org/series/ICSA" xr:uid="{5915D080-3EFB-40CE-AC1E-355256E3F92A}"/>
    <hyperlink ref="D5" r:id="rId2" display="https://fred.stlouisfed.org/series/CCSA" xr:uid="{767E1E7B-85E5-4CF7-8BB1-0BA5B8F428B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15726-D62F-4D23-8C8C-CABE22A61ABA}">
  <dimension ref="A1:O3006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7" sqref="C7"/>
    </sheetView>
  </sheetViews>
  <sheetFormatPr baseColWidth="10" defaultColWidth="9.06640625" defaultRowHeight="14.25" x14ac:dyDescent="0.45"/>
  <cols>
    <col min="1" max="1" width="9.06640625" style="1"/>
    <col min="2" max="2" width="13.265625" style="1" customWidth="1"/>
    <col min="3" max="3" width="9.6640625" style="106" bestFit="1" customWidth="1"/>
    <col min="4" max="4" width="11.3984375" style="107" customWidth="1"/>
    <col min="5" max="5" width="9.265625" style="107" bestFit="1" customWidth="1"/>
    <col min="6" max="6" width="14" style="108" customWidth="1"/>
    <col min="7" max="7" width="9.265625" style="107" bestFit="1" customWidth="1"/>
    <col min="8" max="8" width="13.265625" style="1" bestFit="1" customWidth="1"/>
    <col min="9" max="9" width="9.06640625" style="1"/>
    <col min="10" max="10" width="9.796875" style="1" bestFit="1" customWidth="1"/>
    <col min="11" max="12" width="9.06640625" style="1"/>
    <col min="13" max="13" width="10.59765625" style="1" bestFit="1" customWidth="1"/>
    <col min="14" max="16384" width="9.06640625" style="1"/>
  </cols>
  <sheetData>
    <row r="1" spans="1:15" x14ac:dyDescent="0.45">
      <c r="A1" s="105" t="s">
        <v>3</v>
      </c>
      <c r="C1" s="106" t="s">
        <v>65</v>
      </c>
    </row>
    <row r="2" spans="1:15" x14ac:dyDescent="0.45">
      <c r="A2" s="1" t="s">
        <v>55</v>
      </c>
    </row>
    <row r="4" spans="1:15" x14ac:dyDescent="0.45">
      <c r="C4" s="109" t="s">
        <v>66</v>
      </c>
      <c r="D4" s="110" t="s">
        <v>65</v>
      </c>
      <c r="O4" s="1" t="s">
        <v>4</v>
      </c>
    </row>
    <row r="5" spans="1:15" x14ac:dyDescent="0.45">
      <c r="D5" s="110"/>
    </row>
    <row r="6" spans="1:15" s="111" customFormat="1" x14ac:dyDescent="0.45">
      <c r="C6" s="112" t="s">
        <v>0</v>
      </c>
      <c r="D6" s="113" t="s">
        <v>67</v>
      </c>
      <c r="E6" s="113" t="s">
        <v>68</v>
      </c>
      <c r="F6" s="114" t="s">
        <v>67</v>
      </c>
      <c r="G6" s="113" t="s">
        <v>69</v>
      </c>
    </row>
    <row r="7" spans="1:15" x14ac:dyDescent="0.45">
      <c r="C7" s="115">
        <v>37012</v>
      </c>
      <c r="D7" s="116" t="s">
        <v>70</v>
      </c>
      <c r="E7" s="116">
        <f>LEN(D7)</f>
        <v>5</v>
      </c>
      <c r="F7" s="117" t="str">
        <f t="shared" ref="F7:F70" si="0">MID(D7, 1, E7 - 1)</f>
        <v>-175</v>
      </c>
      <c r="G7" s="117">
        <f>VLOOKUP(C7,[1]!Table1[[Date]:[Monthly Change in k]],3,FALSE)</f>
        <v>-44</v>
      </c>
    </row>
    <row r="8" spans="1:15" x14ac:dyDescent="0.45">
      <c r="C8" s="115">
        <v>37043</v>
      </c>
      <c r="D8" s="116" t="s">
        <v>71</v>
      </c>
      <c r="E8" s="116">
        <f>LEN(D8)</f>
        <v>5</v>
      </c>
      <c r="F8" s="117" t="str">
        <f t="shared" si="0"/>
        <v>-230</v>
      </c>
      <c r="G8" s="117">
        <f>VLOOKUP(C8,[1]!Table1[[Date]:[Monthly Change in k]],3,FALSE)</f>
        <v>-115</v>
      </c>
    </row>
    <row r="9" spans="1:15" x14ac:dyDescent="0.45">
      <c r="C9" s="115">
        <v>37073</v>
      </c>
      <c r="D9" s="116" t="s">
        <v>72</v>
      </c>
      <c r="E9" s="116">
        <f t="shared" ref="E9:E72" si="1">LEN(D9)</f>
        <v>5</v>
      </c>
      <c r="F9" s="117" t="str">
        <f t="shared" si="0"/>
        <v>-203</v>
      </c>
      <c r="G9" s="117">
        <f>VLOOKUP(C9,[1]!Table1[[Date]:[Monthly Change in k]],3,FALSE)</f>
        <v>-123</v>
      </c>
    </row>
    <row r="10" spans="1:15" x14ac:dyDescent="0.45">
      <c r="C10" s="115">
        <v>37104</v>
      </c>
      <c r="D10" s="116" t="s">
        <v>73</v>
      </c>
      <c r="E10" s="116">
        <f t="shared" si="1"/>
        <v>5</v>
      </c>
      <c r="F10" s="117" t="str">
        <f t="shared" si="0"/>
        <v>-246</v>
      </c>
      <c r="G10" s="117">
        <f>VLOOKUP(C10,[1]!Table1[[Date]:[Monthly Change in k]],3,FALSE)</f>
        <v>-149</v>
      </c>
    </row>
    <row r="11" spans="1:15" x14ac:dyDescent="0.45">
      <c r="C11" s="115">
        <v>37135</v>
      </c>
      <c r="D11" s="116" t="s">
        <v>74</v>
      </c>
      <c r="E11" s="116">
        <f t="shared" si="1"/>
        <v>5</v>
      </c>
      <c r="F11" s="117" t="str">
        <f t="shared" si="0"/>
        <v>-261</v>
      </c>
      <c r="G11" s="117">
        <f>VLOOKUP(C11,[1]!Table1[[Date]:[Monthly Change in k]],3,FALSE)</f>
        <v>-259</v>
      </c>
    </row>
    <row r="12" spans="1:15" x14ac:dyDescent="0.45">
      <c r="C12" s="115">
        <v>37165</v>
      </c>
      <c r="D12" s="116" t="s">
        <v>75</v>
      </c>
      <c r="E12" s="116">
        <f t="shared" si="1"/>
        <v>5</v>
      </c>
      <c r="F12" s="117" t="str">
        <f t="shared" si="0"/>
        <v>-380</v>
      </c>
      <c r="G12" s="117">
        <f>VLOOKUP(C12,[1]!Table1[[Date]:[Monthly Change in k]],3,FALSE)</f>
        <v>-313</v>
      </c>
    </row>
    <row r="13" spans="1:15" x14ac:dyDescent="0.45">
      <c r="C13" s="115">
        <v>37196</v>
      </c>
      <c r="D13" s="116" t="s">
        <v>76</v>
      </c>
      <c r="E13" s="116">
        <f t="shared" si="1"/>
        <v>5</v>
      </c>
      <c r="F13" s="117" t="str">
        <f t="shared" si="0"/>
        <v>-361</v>
      </c>
      <c r="G13" s="117">
        <f>VLOOKUP(C13,[1]!Table1[[Date]:[Monthly Change in k]],3,FALSE)</f>
        <v>-311</v>
      </c>
    </row>
    <row r="14" spans="1:15" x14ac:dyDescent="0.45">
      <c r="C14" s="115">
        <v>37226</v>
      </c>
      <c r="D14" s="116" t="s">
        <v>77</v>
      </c>
      <c r="E14" s="116">
        <f t="shared" si="1"/>
        <v>5</v>
      </c>
      <c r="F14" s="117" t="str">
        <f t="shared" si="0"/>
        <v>-223</v>
      </c>
      <c r="G14" s="117">
        <f>VLOOKUP(C14,[1]!Table1[[Date]:[Monthly Change in k]],3,FALSE)</f>
        <v>-157</v>
      </c>
    </row>
    <row r="15" spans="1:15" x14ac:dyDescent="0.45">
      <c r="C15" s="115">
        <v>37257</v>
      </c>
      <c r="D15" s="116" t="s">
        <v>78</v>
      </c>
      <c r="E15" s="116">
        <f t="shared" si="1"/>
        <v>4</v>
      </c>
      <c r="F15" s="117" t="str">
        <f t="shared" si="0"/>
        <v>-69</v>
      </c>
      <c r="G15" s="117">
        <f>VLOOKUP(C15,[1]!Table1[[Date]:[Monthly Change in k]],3,FALSE)</f>
        <v>-131</v>
      </c>
    </row>
    <row r="16" spans="1:15" x14ac:dyDescent="0.45">
      <c r="C16" s="115">
        <v>37288</v>
      </c>
      <c r="D16" s="116" t="s">
        <v>79</v>
      </c>
      <c r="E16" s="116">
        <f t="shared" si="1"/>
        <v>4</v>
      </c>
      <c r="F16" s="117" t="str">
        <f t="shared" si="0"/>
        <v>-91</v>
      </c>
      <c r="G16" s="117">
        <f>VLOOKUP(C16,[1]!Table1[[Date]:[Monthly Change in k]],3,FALSE)</f>
        <v>-121</v>
      </c>
    </row>
    <row r="17" spans="3:7" x14ac:dyDescent="0.45">
      <c r="C17" s="115">
        <v>37316</v>
      </c>
      <c r="D17" s="116" t="s">
        <v>80</v>
      </c>
      <c r="E17" s="116">
        <f t="shared" si="1"/>
        <v>4</v>
      </c>
      <c r="F17" s="117" t="str">
        <f t="shared" si="0"/>
        <v>-70</v>
      </c>
      <c r="G17" s="117">
        <f>VLOOKUP(C17,[1]!Table1[[Date]:[Monthly Change in k]],3,FALSE)</f>
        <v>-12</v>
      </c>
    </row>
    <row r="18" spans="3:7" x14ac:dyDescent="0.45">
      <c r="C18" s="115">
        <v>37347</v>
      </c>
      <c r="D18" s="116" t="s">
        <v>80</v>
      </c>
      <c r="E18" s="116">
        <f t="shared" si="1"/>
        <v>4</v>
      </c>
      <c r="F18" s="117" t="str">
        <f t="shared" si="0"/>
        <v>-70</v>
      </c>
      <c r="G18" s="117">
        <f>VLOOKUP(C18,[1]!Table1[[Date]:[Monthly Change in k]],3,FALSE)</f>
        <v>-104</v>
      </c>
    </row>
    <row r="19" spans="3:7" x14ac:dyDescent="0.45">
      <c r="C19" s="115">
        <v>37377</v>
      </c>
      <c r="D19" s="116" t="s">
        <v>81</v>
      </c>
      <c r="E19" s="116">
        <f t="shared" si="1"/>
        <v>4</v>
      </c>
      <c r="F19" s="117" t="str">
        <f t="shared" si="0"/>
        <v>-47</v>
      </c>
      <c r="G19" s="117">
        <f>VLOOKUP(C19,[1]!Table1[[Date]:[Monthly Change in k]],3,FALSE)</f>
        <v>16</v>
      </c>
    </row>
    <row r="20" spans="3:7" x14ac:dyDescent="0.45">
      <c r="C20" s="115">
        <v>37408</v>
      </c>
      <c r="D20" s="116" t="s">
        <v>79</v>
      </c>
      <c r="E20" s="116">
        <f t="shared" si="1"/>
        <v>4</v>
      </c>
      <c r="F20" s="117" t="str">
        <f t="shared" si="0"/>
        <v>-91</v>
      </c>
      <c r="G20" s="117">
        <f>VLOOKUP(C20,[1]!Table1[[Date]:[Monthly Change in k]],3,FALSE)</f>
        <v>50</v>
      </c>
    </row>
    <row r="21" spans="3:7" x14ac:dyDescent="0.45">
      <c r="C21" s="115">
        <v>37438</v>
      </c>
      <c r="D21" s="116" t="s">
        <v>82</v>
      </c>
      <c r="E21" s="116">
        <f t="shared" si="1"/>
        <v>4</v>
      </c>
      <c r="F21" s="117" t="str">
        <f t="shared" si="0"/>
        <v>-95</v>
      </c>
      <c r="G21" s="117">
        <f>VLOOKUP(C21,[1]!Table1[[Date]:[Monthly Change in k]],3,FALSE)</f>
        <v>-97</v>
      </c>
    </row>
    <row r="22" spans="3:7" x14ac:dyDescent="0.45">
      <c r="C22" s="115">
        <v>37469</v>
      </c>
      <c r="D22" s="116" t="s">
        <v>83</v>
      </c>
      <c r="E22" s="116">
        <f t="shared" si="1"/>
        <v>4</v>
      </c>
      <c r="F22" s="117" t="str">
        <f t="shared" si="0"/>
        <v>-22</v>
      </c>
      <c r="G22" s="117">
        <f>VLOOKUP(C22,[1]!Table1[[Date]:[Monthly Change in k]],3,FALSE)</f>
        <v>2</v>
      </c>
    </row>
    <row r="23" spans="3:7" x14ac:dyDescent="0.45">
      <c r="C23" s="115">
        <v>37500</v>
      </c>
      <c r="D23" s="116" t="s">
        <v>84</v>
      </c>
      <c r="E23" s="116">
        <f t="shared" si="1"/>
        <v>4</v>
      </c>
      <c r="F23" s="117" t="str">
        <f t="shared" si="0"/>
        <v>-84</v>
      </c>
      <c r="G23" s="117">
        <f>VLOOKUP(C23,[1]!Table1[[Date]:[Monthly Change in k]],3,FALSE)</f>
        <v>-89</v>
      </c>
    </row>
    <row r="24" spans="3:7" x14ac:dyDescent="0.45">
      <c r="C24" s="115">
        <v>37530</v>
      </c>
      <c r="D24" s="116" t="s">
        <v>85</v>
      </c>
      <c r="E24" s="116">
        <f t="shared" si="1"/>
        <v>4</v>
      </c>
      <c r="F24" s="117" t="str">
        <f t="shared" si="0"/>
        <v>-42</v>
      </c>
      <c r="G24" s="117">
        <f>VLOOKUP(C24,[1]!Table1[[Date]:[Monthly Change in k]],3,FALSE)</f>
        <v>123</v>
      </c>
    </row>
    <row r="25" spans="3:7" x14ac:dyDescent="0.45">
      <c r="C25" s="115">
        <v>37561</v>
      </c>
      <c r="D25" s="116" t="s">
        <v>86</v>
      </c>
      <c r="E25" s="116">
        <f t="shared" si="1"/>
        <v>4</v>
      </c>
      <c r="F25" s="117" t="str">
        <f t="shared" si="0"/>
        <v>-18</v>
      </c>
      <c r="G25" s="117">
        <f>VLOOKUP(C25,[1]!Table1[[Date]:[Monthly Change in k]],3,FALSE)</f>
        <v>-4</v>
      </c>
    </row>
    <row r="26" spans="3:7" x14ac:dyDescent="0.45">
      <c r="C26" s="115">
        <v>37591</v>
      </c>
      <c r="D26" s="116" t="s">
        <v>87</v>
      </c>
      <c r="E26" s="116">
        <f t="shared" si="1"/>
        <v>4</v>
      </c>
      <c r="F26" s="117" t="str">
        <f t="shared" si="0"/>
        <v>-35</v>
      </c>
      <c r="G26" s="117">
        <f>VLOOKUP(C26,[1]!Table1[[Date]:[Monthly Change in k]],3,FALSE)</f>
        <v>-148</v>
      </c>
    </row>
    <row r="27" spans="3:7" x14ac:dyDescent="0.45">
      <c r="C27" s="115">
        <v>37622</v>
      </c>
      <c r="D27" s="116" t="s">
        <v>88</v>
      </c>
      <c r="E27" s="116">
        <f t="shared" si="1"/>
        <v>2</v>
      </c>
      <c r="F27" s="117" t="str">
        <f t="shared" si="0"/>
        <v>0</v>
      </c>
      <c r="G27" s="117">
        <f>VLOOKUP(C27,[1]!Table1[[Date]:[Monthly Change in k]],3,FALSE)</f>
        <v>111</v>
      </c>
    </row>
    <row r="28" spans="3:7" x14ac:dyDescent="0.45">
      <c r="C28" s="115">
        <v>37653</v>
      </c>
      <c r="D28" s="116" t="s">
        <v>89</v>
      </c>
      <c r="E28" s="116">
        <f t="shared" si="1"/>
        <v>4</v>
      </c>
      <c r="F28" s="117" t="str">
        <f t="shared" si="0"/>
        <v>-68</v>
      </c>
      <c r="G28" s="117">
        <f>VLOOKUP(C28,[1]!Table1[[Date]:[Monthly Change in k]],3,FALSE)</f>
        <v>-137</v>
      </c>
    </row>
    <row r="29" spans="3:7" x14ac:dyDescent="0.45">
      <c r="C29" s="115">
        <v>37681</v>
      </c>
      <c r="D29" s="116" t="s">
        <v>79</v>
      </c>
      <c r="E29" s="116">
        <f t="shared" si="1"/>
        <v>4</v>
      </c>
      <c r="F29" s="117" t="str">
        <f t="shared" si="0"/>
        <v>-91</v>
      </c>
      <c r="G29" s="117">
        <f>VLOOKUP(C29,[1]!Table1[[Date]:[Monthly Change in k]],3,FALSE)</f>
        <v>-211</v>
      </c>
    </row>
    <row r="30" spans="3:7" x14ac:dyDescent="0.45">
      <c r="C30" s="115">
        <v>37712</v>
      </c>
      <c r="D30" s="116" t="s">
        <v>90</v>
      </c>
      <c r="E30" s="116">
        <f t="shared" si="1"/>
        <v>4</v>
      </c>
      <c r="F30" s="117" t="str">
        <f t="shared" si="0"/>
        <v>-86</v>
      </c>
      <c r="G30" s="117">
        <f>VLOOKUP(C30,[1]!Table1[[Date]:[Monthly Change in k]],3,FALSE)</f>
        <v>-56</v>
      </c>
    </row>
    <row r="31" spans="3:7" x14ac:dyDescent="0.45">
      <c r="C31" s="115">
        <v>37742</v>
      </c>
      <c r="D31" s="116" t="s">
        <v>91</v>
      </c>
      <c r="E31" s="116">
        <f t="shared" si="1"/>
        <v>3</v>
      </c>
      <c r="F31" s="117" t="str">
        <f t="shared" si="0"/>
        <v>-6</v>
      </c>
      <c r="G31" s="117">
        <f>VLOOKUP(C31,[1]!Table1[[Date]:[Monthly Change in k]],3,FALSE)</f>
        <v>20</v>
      </c>
    </row>
    <row r="32" spans="3:7" x14ac:dyDescent="0.45">
      <c r="C32" s="115">
        <v>37773</v>
      </c>
      <c r="D32" s="116" t="s">
        <v>92</v>
      </c>
      <c r="E32" s="116">
        <f t="shared" si="1"/>
        <v>3</v>
      </c>
      <c r="F32" s="117" t="str">
        <f t="shared" si="0"/>
        <v>25</v>
      </c>
      <c r="G32" s="117">
        <f>VLOOKUP(C32,[1]!Table1[[Date]:[Monthly Change in k]],3,FALSE)</f>
        <v>-4</v>
      </c>
    </row>
    <row r="33" spans="3:7" x14ac:dyDescent="0.45">
      <c r="C33" s="115">
        <v>37803</v>
      </c>
      <c r="D33" s="116" t="s">
        <v>93</v>
      </c>
      <c r="E33" s="116">
        <f t="shared" si="1"/>
        <v>3</v>
      </c>
      <c r="F33" s="117" t="str">
        <f t="shared" si="0"/>
        <v>78</v>
      </c>
      <c r="G33" s="117">
        <f>VLOOKUP(C33,[1]!Table1[[Date]:[Monthly Change in k]],3,FALSE)</f>
        <v>-8</v>
      </c>
    </row>
    <row r="34" spans="3:7" x14ac:dyDescent="0.45">
      <c r="C34" s="115">
        <v>37834</v>
      </c>
      <c r="D34" s="116" t="s">
        <v>94</v>
      </c>
      <c r="E34" s="116">
        <f t="shared" si="1"/>
        <v>3</v>
      </c>
      <c r="F34" s="117" t="str">
        <f t="shared" si="0"/>
        <v>24</v>
      </c>
      <c r="G34" s="117">
        <f>VLOOKUP(C34,[1]!Table1[[Date]:[Monthly Change in k]],3,FALSE)</f>
        <v>-31</v>
      </c>
    </row>
    <row r="35" spans="3:7" x14ac:dyDescent="0.45">
      <c r="C35" s="115">
        <v>37865</v>
      </c>
      <c r="D35" s="116" t="s">
        <v>95</v>
      </c>
      <c r="E35" s="116">
        <f t="shared" si="1"/>
        <v>4</v>
      </c>
      <c r="F35" s="117" t="str">
        <f t="shared" si="0"/>
        <v>132</v>
      </c>
      <c r="G35" s="117">
        <f>VLOOKUP(C35,[1]!Table1[[Date]:[Monthly Change in k]],3,FALSE)</f>
        <v>99</v>
      </c>
    </row>
    <row r="36" spans="3:7" x14ac:dyDescent="0.45">
      <c r="C36" s="115">
        <v>37895</v>
      </c>
      <c r="D36" s="116" t="s">
        <v>96</v>
      </c>
      <c r="E36" s="116">
        <f t="shared" si="1"/>
        <v>4</v>
      </c>
      <c r="F36" s="117" t="str">
        <f t="shared" si="0"/>
        <v>146</v>
      </c>
      <c r="G36" s="117">
        <f>VLOOKUP(C36,[1]!Table1[[Date]:[Monthly Change in k]],3,FALSE)</f>
        <v>187</v>
      </c>
    </row>
    <row r="37" spans="3:7" x14ac:dyDescent="0.45">
      <c r="C37" s="115">
        <v>37926</v>
      </c>
      <c r="D37" s="116" t="s">
        <v>97</v>
      </c>
      <c r="E37" s="116">
        <f t="shared" si="1"/>
        <v>4</v>
      </c>
      <c r="F37" s="117" t="str">
        <f t="shared" si="0"/>
        <v>105</v>
      </c>
      <c r="G37" s="117">
        <f>VLOOKUP(C37,[1]!Table1[[Date]:[Monthly Change in k]],3,FALSE)</f>
        <v>43</v>
      </c>
    </row>
    <row r="38" spans="3:7" x14ac:dyDescent="0.45">
      <c r="C38" s="115">
        <v>37956</v>
      </c>
      <c r="D38" s="116" t="s">
        <v>98</v>
      </c>
      <c r="E38" s="116">
        <f t="shared" si="1"/>
        <v>3</v>
      </c>
      <c r="F38" s="117" t="str">
        <f t="shared" si="0"/>
        <v>60</v>
      </c>
      <c r="G38" s="117">
        <f>VLOOKUP(C38,[1]!Table1[[Date]:[Monthly Change in k]],3,FALSE)</f>
        <v>112</v>
      </c>
    </row>
    <row r="39" spans="3:7" x14ac:dyDescent="0.45">
      <c r="C39" s="115">
        <v>37987</v>
      </c>
      <c r="D39" s="116" t="s">
        <v>99</v>
      </c>
      <c r="E39" s="116">
        <f t="shared" si="1"/>
        <v>4</v>
      </c>
      <c r="F39" s="117" t="str">
        <f t="shared" si="0"/>
        <v>111</v>
      </c>
      <c r="G39" s="117">
        <f>VLOOKUP(C39,[1]!Table1[[Date]:[Monthly Change in k]],3,FALSE)</f>
        <v>172</v>
      </c>
    </row>
    <row r="40" spans="3:7" x14ac:dyDescent="0.45">
      <c r="C40" s="115">
        <v>38018</v>
      </c>
      <c r="D40" s="116" t="s">
        <v>100</v>
      </c>
      <c r="E40" s="116">
        <f t="shared" si="1"/>
        <v>4</v>
      </c>
      <c r="F40" s="117" t="str">
        <f t="shared" si="0"/>
        <v>140</v>
      </c>
      <c r="G40" s="117">
        <f>VLOOKUP(C40,[1]!Table1[[Date]:[Monthly Change in k]],3,FALSE)</f>
        <v>56</v>
      </c>
    </row>
    <row r="41" spans="3:7" x14ac:dyDescent="0.45">
      <c r="C41" s="115">
        <v>38047</v>
      </c>
      <c r="D41" s="116" t="s">
        <v>101</v>
      </c>
      <c r="E41" s="116">
        <f t="shared" si="1"/>
        <v>4</v>
      </c>
      <c r="F41" s="117" t="str">
        <f t="shared" si="0"/>
        <v>205</v>
      </c>
      <c r="G41" s="117">
        <f>VLOOKUP(C41,[1]!Table1[[Date]:[Monthly Change in k]],3,FALSE)</f>
        <v>317</v>
      </c>
    </row>
    <row r="42" spans="3:7" x14ac:dyDescent="0.45">
      <c r="C42" s="115">
        <v>38078</v>
      </c>
      <c r="D42" s="116" t="s">
        <v>102</v>
      </c>
      <c r="E42" s="116">
        <f t="shared" si="1"/>
        <v>4</v>
      </c>
      <c r="F42" s="117" t="str">
        <f t="shared" si="0"/>
        <v>224</v>
      </c>
      <c r="G42" s="117">
        <f>VLOOKUP(C42,[1]!Table1[[Date]:[Monthly Change in k]],3,FALSE)</f>
        <v>270</v>
      </c>
    </row>
    <row r="43" spans="3:7" x14ac:dyDescent="0.45">
      <c r="C43" s="115">
        <v>38108</v>
      </c>
      <c r="D43" s="116" t="s">
        <v>103</v>
      </c>
      <c r="E43" s="116">
        <f t="shared" si="1"/>
        <v>4</v>
      </c>
      <c r="F43" s="117" t="str">
        <f t="shared" si="0"/>
        <v>165</v>
      </c>
      <c r="G43" s="117">
        <f>VLOOKUP(C43,[1]!Table1[[Date]:[Monthly Change in k]],3,FALSE)</f>
        <v>284</v>
      </c>
    </row>
    <row r="44" spans="3:7" x14ac:dyDescent="0.45">
      <c r="C44" s="115">
        <v>38139</v>
      </c>
      <c r="D44" s="116" t="s">
        <v>104</v>
      </c>
      <c r="E44" s="116">
        <f t="shared" si="1"/>
        <v>4</v>
      </c>
      <c r="F44" s="117" t="str">
        <f t="shared" si="0"/>
        <v>133</v>
      </c>
      <c r="G44" s="117">
        <f>VLOOKUP(C44,[1]!Table1[[Date]:[Monthly Change in k]],3,FALSE)</f>
        <v>96</v>
      </c>
    </row>
    <row r="45" spans="3:7" x14ac:dyDescent="0.45">
      <c r="C45" s="115">
        <v>38169</v>
      </c>
      <c r="D45" s="116" t="s">
        <v>105</v>
      </c>
      <c r="E45" s="116">
        <f t="shared" si="1"/>
        <v>4</v>
      </c>
      <c r="F45" s="117" t="str">
        <f t="shared" si="0"/>
        <v>116</v>
      </c>
      <c r="G45" s="117">
        <f>VLOOKUP(C45,[1]!Table1[[Date]:[Monthly Change in k]],3,FALSE)</f>
        <v>61</v>
      </c>
    </row>
    <row r="46" spans="3:7" x14ac:dyDescent="0.45">
      <c r="C46" s="115">
        <v>38200</v>
      </c>
      <c r="D46" s="116" t="s">
        <v>106</v>
      </c>
      <c r="E46" s="116">
        <f t="shared" si="1"/>
        <v>4</v>
      </c>
      <c r="F46" s="117" t="str">
        <f t="shared" si="0"/>
        <v>126</v>
      </c>
      <c r="G46" s="117">
        <f>VLOOKUP(C46,[1]!Table1[[Date]:[Monthly Change in k]],3,FALSE)</f>
        <v>86</v>
      </c>
    </row>
    <row r="47" spans="3:7" x14ac:dyDescent="0.45">
      <c r="C47" s="115">
        <v>38231</v>
      </c>
      <c r="D47" s="116" t="s">
        <v>107</v>
      </c>
      <c r="E47" s="116">
        <f t="shared" si="1"/>
        <v>4</v>
      </c>
      <c r="F47" s="117" t="str">
        <f t="shared" si="0"/>
        <v>119</v>
      </c>
      <c r="G47" s="117">
        <f>VLOOKUP(C47,[1]!Table1[[Date]:[Monthly Change in k]],3,FALSE)</f>
        <v>147</v>
      </c>
    </row>
    <row r="48" spans="3:7" x14ac:dyDescent="0.45">
      <c r="C48" s="115">
        <v>38261</v>
      </c>
      <c r="D48" s="116" t="s">
        <v>108</v>
      </c>
      <c r="E48" s="116">
        <f t="shared" si="1"/>
        <v>4</v>
      </c>
      <c r="F48" s="117" t="str">
        <f t="shared" si="0"/>
        <v>203</v>
      </c>
      <c r="G48" s="117">
        <f>VLOOKUP(C48,[1]!Table1[[Date]:[Monthly Change in k]],3,FALSE)</f>
        <v>352</v>
      </c>
    </row>
    <row r="49" spans="3:7" x14ac:dyDescent="0.45">
      <c r="C49" s="115">
        <v>38292</v>
      </c>
      <c r="D49" s="116" t="s">
        <v>109</v>
      </c>
      <c r="E49" s="116">
        <f t="shared" si="1"/>
        <v>3</v>
      </c>
      <c r="F49" s="117" t="str">
        <f t="shared" si="0"/>
        <v>70</v>
      </c>
      <c r="G49" s="117">
        <f>VLOOKUP(C49,[1]!Table1[[Date]:[Monthly Change in k]],3,FALSE)</f>
        <v>74</v>
      </c>
    </row>
    <row r="50" spans="3:7" x14ac:dyDescent="0.45">
      <c r="C50" s="115">
        <v>38322</v>
      </c>
      <c r="D50" s="116" t="s">
        <v>110</v>
      </c>
      <c r="E50" s="116">
        <f t="shared" si="1"/>
        <v>4</v>
      </c>
      <c r="F50" s="117" t="str">
        <f t="shared" si="0"/>
        <v>197</v>
      </c>
      <c r="G50" s="117">
        <f>VLOOKUP(C50,[1]!Table1[[Date]:[Monthly Change in k]],3,FALSE)</f>
        <v>124</v>
      </c>
    </row>
    <row r="51" spans="3:7" x14ac:dyDescent="0.45">
      <c r="C51" s="115">
        <v>38353</v>
      </c>
      <c r="D51" s="116" t="s">
        <v>111</v>
      </c>
      <c r="E51" s="116">
        <f t="shared" si="1"/>
        <v>4</v>
      </c>
      <c r="F51" s="117" t="str">
        <f t="shared" si="0"/>
        <v>155</v>
      </c>
      <c r="G51" s="117">
        <f>VLOOKUP(C51,[1]!Table1[[Date]:[Monthly Change in k]],3,FALSE)</f>
        <v>146</v>
      </c>
    </row>
    <row r="52" spans="3:7" x14ac:dyDescent="0.45">
      <c r="C52" s="115">
        <v>38384</v>
      </c>
      <c r="D52" s="116" t="s">
        <v>112</v>
      </c>
      <c r="E52" s="116">
        <f t="shared" si="1"/>
        <v>4</v>
      </c>
      <c r="F52" s="117" t="str">
        <f t="shared" si="0"/>
        <v>174</v>
      </c>
      <c r="G52" s="117">
        <f>VLOOKUP(C52,[1]!Table1[[Date]:[Monthly Change in k]],3,FALSE)</f>
        <v>254</v>
      </c>
    </row>
    <row r="53" spans="3:7" x14ac:dyDescent="0.45">
      <c r="C53" s="115">
        <v>38412</v>
      </c>
      <c r="D53" s="116" t="s">
        <v>113</v>
      </c>
      <c r="E53" s="116">
        <f t="shared" si="1"/>
        <v>4</v>
      </c>
      <c r="F53" s="117" t="str">
        <f t="shared" si="0"/>
        <v>169</v>
      </c>
      <c r="G53" s="117">
        <f>VLOOKUP(C53,[1]!Table1[[Date]:[Monthly Change in k]],3,FALSE)</f>
        <v>121</v>
      </c>
    </row>
    <row r="54" spans="3:7" x14ac:dyDescent="0.45">
      <c r="C54" s="115">
        <v>38443</v>
      </c>
      <c r="D54" s="116" t="s">
        <v>114</v>
      </c>
      <c r="E54" s="116">
        <f t="shared" si="1"/>
        <v>4</v>
      </c>
      <c r="F54" s="117" t="str">
        <f t="shared" si="0"/>
        <v>218</v>
      </c>
      <c r="G54" s="117">
        <f>VLOOKUP(C54,[1]!Table1[[Date]:[Monthly Change in k]],3,FALSE)</f>
        <v>361</v>
      </c>
    </row>
    <row r="55" spans="3:7" x14ac:dyDescent="0.45">
      <c r="C55" s="115">
        <v>38473</v>
      </c>
      <c r="D55" s="116" t="s">
        <v>115</v>
      </c>
      <c r="E55" s="116">
        <f t="shared" si="1"/>
        <v>4</v>
      </c>
      <c r="F55" s="117" t="str">
        <f t="shared" si="0"/>
        <v>238</v>
      </c>
      <c r="G55" s="117">
        <f>VLOOKUP(C55,[1]!Table1[[Date]:[Monthly Change in k]],3,FALSE)</f>
        <v>172</v>
      </c>
    </row>
    <row r="56" spans="3:7" x14ac:dyDescent="0.45">
      <c r="C56" s="115">
        <v>38504</v>
      </c>
      <c r="D56" s="116" t="s">
        <v>116</v>
      </c>
      <c r="E56" s="116">
        <f t="shared" si="1"/>
        <v>4</v>
      </c>
      <c r="F56" s="117" t="str">
        <f t="shared" si="0"/>
        <v>253</v>
      </c>
      <c r="G56" s="117">
        <f>VLOOKUP(C56,[1]!Table1[[Date]:[Monthly Change in k]],3,FALSE)</f>
        <v>252</v>
      </c>
    </row>
    <row r="57" spans="3:7" x14ac:dyDescent="0.45">
      <c r="C57" s="115">
        <v>38534</v>
      </c>
      <c r="D57" s="116" t="s">
        <v>117</v>
      </c>
      <c r="E57" s="116">
        <f t="shared" si="1"/>
        <v>4</v>
      </c>
      <c r="F57" s="117" t="str">
        <f t="shared" si="0"/>
        <v>204</v>
      </c>
      <c r="G57" s="117">
        <f>VLOOKUP(C57,[1]!Table1[[Date]:[Monthly Change in k]],3,FALSE)</f>
        <v>358</v>
      </c>
    </row>
    <row r="58" spans="3:7" x14ac:dyDescent="0.45">
      <c r="C58" s="115">
        <v>38565</v>
      </c>
      <c r="D58" s="116" t="s">
        <v>118</v>
      </c>
      <c r="E58" s="116">
        <f t="shared" si="1"/>
        <v>4</v>
      </c>
      <c r="F58" s="117" t="str">
        <f t="shared" si="0"/>
        <v>175</v>
      </c>
      <c r="G58" s="117">
        <f>VLOOKUP(C58,[1]!Table1[[Date]:[Monthly Change in k]],3,FALSE)</f>
        <v>198</v>
      </c>
    </row>
    <row r="59" spans="3:7" x14ac:dyDescent="0.45">
      <c r="C59" s="115">
        <v>38596</v>
      </c>
      <c r="D59" s="116" t="s">
        <v>97</v>
      </c>
      <c r="E59" s="116">
        <f t="shared" si="1"/>
        <v>4</v>
      </c>
      <c r="F59" s="117" t="str">
        <f t="shared" si="0"/>
        <v>105</v>
      </c>
      <c r="G59" s="117">
        <f>VLOOKUP(C59,[1]!Table1[[Date]:[Monthly Change in k]],3,FALSE)</f>
        <v>57</v>
      </c>
    </row>
    <row r="60" spans="3:7" x14ac:dyDescent="0.45">
      <c r="C60" s="115">
        <v>38626</v>
      </c>
      <c r="D60" s="116" t="s">
        <v>119</v>
      </c>
      <c r="E60" s="116">
        <f t="shared" si="1"/>
        <v>4</v>
      </c>
      <c r="F60" s="117" t="str">
        <f t="shared" si="0"/>
        <v>154</v>
      </c>
      <c r="G60" s="117">
        <f>VLOOKUP(C60,[1]!Table1[[Date]:[Monthly Change in k]],3,FALSE)</f>
        <v>94</v>
      </c>
    </row>
    <row r="61" spans="3:7" x14ac:dyDescent="0.45">
      <c r="C61" s="115">
        <v>38657</v>
      </c>
      <c r="D61" s="116" t="s">
        <v>120</v>
      </c>
      <c r="E61" s="116">
        <f t="shared" si="1"/>
        <v>4</v>
      </c>
      <c r="F61" s="117" t="str">
        <f t="shared" si="0"/>
        <v>343</v>
      </c>
      <c r="G61" s="117">
        <f>VLOOKUP(C61,[1]!Table1[[Date]:[Monthly Change in k]],3,FALSE)</f>
        <v>355</v>
      </c>
    </row>
    <row r="62" spans="3:7" x14ac:dyDescent="0.45">
      <c r="C62" s="115">
        <v>38687</v>
      </c>
      <c r="D62" s="116" t="s">
        <v>103</v>
      </c>
      <c r="E62" s="116">
        <f t="shared" si="1"/>
        <v>4</v>
      </c>
      <c r="F62" s="117" t="str">
        <f t="shared" si="0"/>
        <v>165</v>
      </c>
      <c r="G62" s="117">
        <f>VLOOKUP(C62,[1]!Table1[[Date]:[Monthly Change in k]],3,FALSE)</f>
        <v>159</v>
      </c>
    </row>
    <row r="63" spans="3:7" x14ac:dyDescent="0.45">
      <c r="C63" s="115">
        <v>38718</v>
      </c>
      <c r="D63" s="116" t="s">
        <v>121</v>
      </c>
      <c r="E63" s="116">
        <f t="shared" si="1"/>
        <v>4</v>
      </c>
      <c r="F63" s="117" t="str">
        <f t="shared" si="0"/>
        <v>329</v>
      </c>
      <c r="G63" s="117">
        <f>VLOOKUP(C63,[1]!Table1[[Date]:[Monthly Change in k]],3,FALSE)</f>
        <v>265</v>
      </c>
    </row>
    <row r="64" spans="3:7" x14ac:dyDescent="0.45">
      <c r="C64" s="115">
        <v>38749</v>
      </c>
      <c r="D64" s="116" t="s">
        <v>122</v>
      </c>
      <c r="E64" s="116">
        <f t="shared" si="1"/>
        <v>4</v>
      </c>
      <c r="F64" s="117" t="str">
        <f t="shared" si="0"/>
        <v>307</v>
      </c>
      <c r="G64" s="117">
        <f>VLOOKUP(C64,[1]!Table1[[Date]:[Monthly Change in k]],3,FALSE)</f>
        <v>307</v>
      </c>
    </row>
    <row r="65" spans="3:7" x14ac:dyDescent="0.45">
      <c r="C65" s="115">
        <v>38777</v>
      </c>
      <c r="D65" s="116" t="s">
        <v>123</v>
      </c>
      <c r="E65" s="116">
        <f t="shared" si="1"/>
        <v>4</v>
      </c>
      <c r="F65" s="117" t="str">
        <f t="shared" si="0"/>
        <v>217</v>
      </c>
      <c r="G65" s="117">
        <f>VLOOKUP(C65,[1]!Table1[[Date]:[Monthly Change in k]],3,FALSE)</f>
        <v>309</v>
      </c>
    </row>
    <row r="66" spans="3:7" x14ac:dyDescent="0.45">
      <c r="C66" s="115">
        <v>38808</v>
      </c>
      <c r="D66" s="116" t="s">
        <v>124</v>
      </c>
      <c r="E66" s="116">
        <f t="shared" si="1"/>
        <v>4</v>
      </c>
      <c r="F66" s="117" t="str">
        <f t="shared" si="0"/>
        <v>148</v>
      </c>
      <c r="G66" s="117">
        <f>VLOOKUP(C66,[1]!Table1[[Date]:[Monthly Change in k]],3,FALSE)</f>
        <v>169</v>
      </c>
    </row>
    <row r="67" spans="3:7" x14ac:dyDescent="0.45">
      <c r="C67" s="115">
        <v>38838</v>
      </c>
      <c r="D67" s="116" t="s">
        <v>125</v>
      </c>
      <c r="E67" s="116">
        <f t="shared" si="1"/>
        <v>4</v>
      </c>
      <c r="F67" s="117" t="str">
        <f t="shared" si="0"/>
        <v>143</v>
      </c>
      <c r="G67" s="117">
        <f>VLOOKUP(C67,[1]!Table1[[Date]:[Monthly Change in k]],3,FALSE)</f>
        <v>37</v>
      </c>
    </row>
    <row r="68" spans="3:7" x14ac:dyDescent="0.45">
      <c r="C68" s="115">
        <v>38869</v>
      </c>
      <c r="D68" s="116" t="s">
        <v>126</v>
      </c>
      <c r="E68" s="116">
        <f t="shared" si="1"/>
        <v>4</v>
      </c>
      <c r="F68" s="117" t="str">
        <f t="shared" si="0"/>
        <v>125</v>
      </c>
      <c r="G68" s="117">
        <f>VLOOKUP(C68,[1]!Table1[[Date]:[Monthly Change in k]],3,FALSE)</f>
        <v>81</v>
      </c>
    </row>
    <row r="69" spans="3:7" x14ac:dyDescent="0.45">
      <c r="C69" s="115">
        <v>38899</v>
      </c>
      <c r="D69" s="116" t="s">
        <v>127</v>
      </c>
      <c r="E69" s="116">
        <f t="shared" si="1"/>
        <v>4</v>
      </c>
      <c r="F69" s="117" t="str">
        <f t="shared" si="0"/>
        <v>106</v>
      </c>
      <c r="G69" s="117">
        <f>VLOOKUP(C69,[1]!Table1[[Date]:[Monthly Change in k]],3,FALSE)</f>
        <v>194</v>
      </c>
    </row>
    <row r="70" spans="3:7" x14ac:dyDescent="0.45">
      <c r="C70" s="115">
        <v>38930</v>
      </c>
      <c r="D70" s="116" t="s">
        <v>128</v>
      </c>
      <c r="E70" s="116">
        <f t="shared" si="1"/>
        <v>3</v>
      </c>
      <c r="F70" s="117" t="str">
        <f t="shared" si="0"/>
        <v>98</v>
      </c>
      <c r="G70" s="117">
        <f>VLOOKUP(C70,[1]!Table1[[Date]:[Monthly Change in k]],3,FALSE)</f>
        <v>166</v>
      </c>
    </row>
    <row r="71" spans="3:7" x14ac:dyDescent="0.45">
      <c r="C71" s="115">
        <v>38961</v>
      </c>
      <c r="D71" s="116" t="s">
        <v>92</v>
      </c>
      <c r="E71" s="116">
        <f t="shared" si="1"/>
        <v>3</v>
      </c>
      <c r="F71" s="117" t="str">
        <f t="shared" ref="F71:F134" si="2">MID(D71, 1, E71 - 1)</f>
        <v>25</v>
      </c>
      <c r="G71" s="117">
        <f>VLOOKUP(C71,[1]!Table1[[Date]:[Monthly Change in k]],3,FALSE)</f>
        <v>137</v>
      </c>
    </row>
    <row r="72" spans="3:7" x14ac:dyDescent="0.45">
      <c r="C72" s="115">
        <v>38991</v>
      </c>
      <c r="D72" s="116" t="s">
        <v>129</v>
      </c>
      <c r="E72" s="116">
        <f t="shared" si="1"/>
        <v>3</v>
      </c>
      <c r="F72" s="117" t="str">
        <f t="shared" si="2"/>
        <v>90</v>
      </c>
      <c r="G72" s="117">
        <f>VLOOKUP(C72,[1]!Table1[[Date]:[Monthly Change in k]],3,FALSE)</f>
        <v>24</v>
      </c>
    </row>
    <row r="73" spans="3:7" x14ac:dyDescent="0.45">
      <c r="C73" s="115">
        <v>39022</v>
      </c>
      <c r="D73" s="116" t="s">
        <v>130</v>
      </c>
      <c r="E73" s="116">
        <f t="shared" ref="E73:E136" si="3">LEN(D73)</f>
        <v>4</v>
      </c>
      <c r="F73" s="117" t="str">
        <f t="shared" si="2"/>
        <v>193</v>
      </c>
      <c r="G73" s="117">
        <f>VLOOKUP(C73,[1]!Table1[[Date]:[Monthly Change in k]],3,FALSE)</f>
        <v>219</v>
      </c>
    </row>
    <row r="74" spans="3:7" x14ac:dyDescent="0.45">
      <c r="C74" s="115">
        <v>39052</v>
      </c>
      <c r="D74" s="116" t="s">
        <v>131</v>
      </c>
      <c r="E74" s="116">
        <f t="shared" si="3"/>
        <v>3</v>
      </c>
      <c r="F74" s="117" t="str">
        <f t="shared" si="2"/>
        <v>74</v>
      </c>
      <c r="G74" s="117">
        <f>VLOOKUP(C74,[1]!Table1[[Date]:[Monthly Change in k]],3,FALSE)</f>
        <v>183</v>
      </c>
    </row>
    <row r="75" spans="3:7" x14ac:dyDescent="0.45">
      <c r="C75" s="115">
        <v>39083</v>
      </c>
      <c r="D75" s="116" t="s">
        <v>132</v>
      </c>
      <c r="E75" s="116">
        <f t="shared" si="3"/>
        <v>4</v>
      </c>
      <c r="F75" s="117" t="str">
        <f t="shared" si="2"/>
        <v>199</v>
      </c>
      <c r="G75" s="117">
        <f>VLOOKUP(C75,[1]!Table1[[Date]:[Monthly Change in k]],3,FALSE)</f>
        <v>224</v>
      </c>
    </row>
    <row r="76" spans="3:7" x14ac:dyDescent="0.45">
      <c r="C76" s="115">
        <v>39114</v>
      </c>
      <c r="D76" s="116" t="s">
        <v>133</v>
      </c>
      <c r="E76" s="116">
        <f t="shared" si="3"/>
        <v>4</v>
      </c>
      <c r="F76" s="117" t="str">
        <f t="shared" si="2"/>
        <v>153</v>
      </c>
      <c r="G76" s="117">
        <f>VLOOKUP(C76,[1]!Table1[[Date]:[Monthly Change in k]],3,FALSE)</f>
        <v>81</v>
      </c>
    </row>
    <row r="77" spans="3:7" x14ac:dyDescent="0.45">
      <c r="C77" s="115">
        <v>39142</v>
      </c>
      <c r="D77" s="116" t="s">
        <v>134</v>
      </c>
      <c r="E77" s="116">
        <f t="shared" si="3"/>
        <v>4</v>
      </c>
      <c r="F77" s="117" t="str">
        <f t="shared" si="2"/>
        <v>127</v>
      </c>
      <c r="G77" s="117">
        <f>VLOOKUP(C77,[1]!Table1[[Date]:[Monthly Change in k]],3,FALSE)</f>
        <v>226</v>
      </c>
    </row>
    <row r="78" spans="3:7" x14ac:dyDescent="0.45">
      <c r="C78" s="115">
        <v>39173</v>
      </c>
      <c r="D78" s="116" t="s">
        <v>135</v>
      </c>
      <c r="E78" s="116">
        <f t="shared" si="3"/>
        <v>4</v>
      </c>
      <c r="F78" s="117" t="str">
        <f t="shared" si="2"/>
        <v>137</v>
      </c>
      <c r="G78" s="117">
        <f>VLOOKUP(C78,[1]!Table1[[Date]:[Monthly Change in k]],3,FALSE)</f>
        <v>60</v>
      </c>
    </row>
    <row r="79" spans="3:7" x14ac:dyDescent="0.45">
      <c r="C79" s="115">
        <v>39203</v>
      </c>
      <c r="D79" s="116" t="s">
        <v>136</v>
      </c>
      <c r="E79" s="116">
        <f t="shared" si="3"/>
        <v>3</v>
      </c>
      <c r="F79" s="117" t="str">
        <f t="shared" si="2"/>
        <v>59</v>
      </c>
      <c r="G79" s="117">
        <f>VLOOKUP(C79,[1]!Table1[[Date]:[Monthly Change in k]],3,FALSE)</f>
        <v>151</v>
      </c>
    </row>
    <row r="80" spans="3:7" x14ac:dyDescent="0.45">
      <c r="C80" s="115">
        <v>39234</v>
      </c>
      <c r="D80" s="116" t="s">
        <v>137</v>
      </c>
      <c r="E80" s="116">
        <f t="shared" si="3"/>
        <v>3</v>
      </c>
      <c r="F80" s="117" t="str">
        <f t="shared" si="2"/>
        <v>97</v>
      </c>
      <c r="G80" s="117">
        <f>VLOOKUP(C80,[1]!Table1[[Date]:[Monthly Change in k]],3,FALSE)</f>
        <v>79</v>
      </c>
    </row>
    <row r="81" spans="3:7" x14ac:dyDescent="0.45">
      <c r="C81" s="115">
        <v>39264</v>
      </c>
      <c r="D81" s="116" t="s">
        <v>86</v>
      </c>
      <c r="E81" s="116">
        <f t="shared" si="3"/>
        <v>4</v>
      </c>
      <c r="F81" s="117" t="str">
        <f t="shared" si="2"/>
        <v>-18</v>
      </c>
      <c r="G81" s="117">
        <f>VLOOKUP(C81,[1]!Table1[[Date]:[Monthly Change in k]],3,FALSE)</f>
        <v>-30</v>
      </c>
    </row>
    <row r="82" spans="3:7" x14ac:dyDescent="0.45">
      <c r="C82" s="115">
        <v>39295</v>
      </c>
      <c r="D82" s="116" t="s">
        <v>138</v>
      </c>
      <c r="E82" s="116">
        <f t="shared" si="3"/>
        <v>3</v>
      </c>
      <c r="F82" s="117" t="str">
        <f t="shared" si="2"/>
        <v>31</v>
      </c>
      <c r="G82" s="117">
        <f>VLOOKUP(C82,[1]!Table1[[Date]:[Monthly Change in k]],3,FALSE)</f>
        <v>-25</v>
      </c>
    </row>
    <row r="83" spans="3:7" x14ac:dyDescent="0.45">
      <c r="C83" s="115">
        <v>39326</v>
      </c>
      <c r="D83" s="116" t="s">
        <v>139</v>
      </c>
      <c r="E83" s="116">
        <f t="shared" si="3"/>
        <v>3</v>
      </c>
      <c r="F83" s="117" t="str">
        <f t="shared" si="2"/>
        <v>-3</v>
      </c>
      <c r="G83" s="117">
        <f>VLOOKUP(C83,[1]!Table1[[Date]:[Monthly Change in k]],3,FALSE)</f>
        <v>86</v>
      </c>
    </row>
    <row r="84" spans="3:7" x14ac:dyDescent="0.45">
      <c r="C84" s="115">
        <v>39356</v>
      </c>
      <c r="D84" s="116" t="s">
        <v>140</v>
      </c>
      <c r="E84" s="116">
        <f t="shared" si="3"/>
        <v>3</v>
      </c>
      <c r="F84" s="117" t="str">
        <f t="shared" si="2"/>
        <v>-8</v>
      </c>
      <c r="G84" s="117">
        <f>VLOOKUP(C84,[1]!Table1[[Date]:[Monthly Change in k]],3,FALSE)</f>
        <v>72</v>
      </c>
    </row>
    <row r="85" spans="3:7" x14ac:dyDescent="0.45">
      <c r="C85" s="115">
        <v>39387</v>
      </c>
      <c r="D85" s="116" t="s">
        <v>141</v>
      </c>
      <c r="E85" s="116">
        <f t="shared" si="3"/>
        <v>3</v>
      </c>
      <c r="F85" s="117" t="str">
        <f t="shared" si="2"/>
        <v>66</v>
      </c>
      <c r="G85" s="117">
        <f>VLOOKUP(C85,[1]!Table1[[Date]:[Monthly Change in k]],3,FALSE)</f>
        <v>116</v>
      </c>
    </row>
    <row r="86" spans="3:7" x14ac:dyDescent="0.45">
      <c r="C86" s="115">
        <v>39417</v>
      </c>
      <c r="D86" s="116" t="s">
        <v>88</v>
      </c>
      <c r="E86" s="116">
        <f t="shared" si="3"/>
        <v>2</v>
      </c>
      <c r="F86" s="117" t="str">
        <f t="shared" si="2"/>
        <v>0</v>
      </c>
      <c r="G86" s="117">
        <f>VLOOKUP(C86,[1]!Table1[[Date]:[Monthly Change in k]],3,FALSE)</f>
        <v>105</v>
      </c>
    </row>
    <row r="87" spans="3:7" x14ac:dyDescent="0.45">
      <c r="C87" s="115">
        <v>39448</v>
      </c>
      <c r="D87" s="116" t="s">
        <v>142</v>
      </c>
      <c r="E87" s="116">
        <f t="shared" si="3"/>
        <v>3</v>
      </c>
      <c r="F87" s="117" t="str">
        <f t="shared" si="2"/>
        <v>42</v>
      </c>
      <c r="G87" s="117">
        <f>VLOOKUP(C87,[1]!Table1[[Date]:[Monthly Change in k]],3,FALSE)</f>
        <v>1</v>
      </c>
    </row>
    <row r="88" spans="3:7" x14ac:dyDescent="0.45">
      <c r="C88" s="115">
        <v>39479</v>
      </c>
      <c r="D88" s="116" t="s">
        <v>143</v>
      </c>
      <c r="E88" s="116">
        <f t="shared" si="3"/>
        <v>4</v>
      </c>
      <c r="F88" s="117" t="str">
        <f t="shared" si="2"/>
        <v>-23</v>
      </c>
      <c r="G88" s="117">
        <f>VLOOKUP(C88,[1]!Table1[[Date]:[Monthly Change in k]],3,FALSE)</f>
        <v>-71</v>
      </c>
    </row>
    <row r="89" spans="3:7" x14ac:dyDescent="0.45">
      <c r="C89" s="115">
        <v>39508</v>
      </c>
      <c r="D89" s="116" t="s">
        <v>144</v>
      </c>
      <c r="E89" s="116">
        <f t="shared" si="3"/>
        <v>2</v>
      </c>
      <c r="F89" s="117" t="str">
        <f t="shared" si="2"/>
        <v>8</v>
      </c>
      <c r="G89" s="117">
        <f>VLOOKUP(C89,[1]!Table1[[Date]:[Monthly Change in k]],3,FALSE)</f>
        <v>-70</v>
      </c>
    </row>
    <row r="90" spans="3:7" x14ac:dyDescent="0.45">
      <c r="C90" s="115">
        <v>39539</v>
      </c>
      <c r="D90" s="116" t="s">
        <v>145</v>
      </c>
      <c r="E90" s="116">
        <f t="shared" si="3"/>
        <v>3</v>
      </c>
      <c r="F90" s="117" t="str">
        <f t="shared" si="2"/>
        <v>10</v>
      </c>
      <c r="G90" s="117">
        <f>VLOOKUP(C90,[1]!Table1[[Date]:[Monthly Change in k]],3,FALSE)</f>
        <v>-219</v>
      </c>
    </row>
    <row r="91" spans="3:7" x14ac:dyDescent="0.45">
      <c r="C91" s="115">
        <v>39569</v>
      </c>
      <c r="D91" s="116" t="s">
        <v>146</v>
      </c>
      <c r="E91" s="116">
        <f t="shared" si="3"/>
        <v>3</v>
      </c>
      <c r="F91" s="117" t="str">
        <f t="shared" si="2"/>
        <v>40</v>
      </c>
      <c r="G91" s="117">
        <f>VLOOKUP(C91,[1]!Table1[[Date]:[Monthly Change in k]],3,FALSE)</f>
        <v>-190</v>
      </c>
    </row>
    <row r="92" spans="3:7" x14ac:dyDescent="0.45">
      <c r="C92" s="115">
        <v>39600</v>
      </c>
      <c r="D92" s="116" t="s">
        <v>147</v>
      </c>
      <c r="E92" s="116">
        <f t="shared" si="3"/>
        <v>4</v>
      </c>
      <c r="F92" s="117" t="str">
        <f t="shared" si="2"/>
        <v>-79</v>
      </c>
      <c r="G92" s="117">
        <f>VLOOKUP(C92,[1]!Table1[[Date]:[Monthly Change in k]],3,FALSE)</f>
        <v>-158</v>
      </c>
    </row>
    <row r="93" spans="3:7" x14ac:dyDescent="0.45">
      <c r="C93" s="115">
        <v>39630</v>
      </c>
      <c r="D93" s="116" t="s">
        <v>148</v>
      </c>
      <c r="E93" s="116">
        <f t="shared" si="3"/>
        <v>2</v>
      </c>
      <c r="F93" s="117" t="str">
        <f t="shared" si="2"/>
        <v>9</v>
      </c>
      <c r="G93" s="117">
        <f>VLOOKUP(C93,[1]!Table1[[Date]:[Monthly Change in k]],3,FALSE)</f>
        <v>-197</v>
      </c>
    </row>
    <row r="94" spans="3:7" x14ac:dyDescent="0.45">
      <c r="C94" s="115">
        <v>39661</v>
      </c>
      <c r="D94" s="116" t="s">
        <v>149</v>
      </c>
      <c r="E94" s="116">
        <f t="shared" si="3"/>
        <v>4</v>
      </c>
      <c r="F94" s="117" t="str">
        <f t="shared" si="2"/>
        <v>-33</v>
      </c>
      <c r="G94" s="117">
        <f>VLOOKUP(C94,[1]!Table1[[Date]:[Monthly Change in k]],3,FALSE)</f>
        <v>-283</v>
      </c>
    </row>
    <row r="95" spans="3:7" x14ac:dyDescent="0.45">
      <c r="C95" s="115">
        <v>39692</v>
      </c>
      <c r="D95" s="116" t="s">
        <v>140</v>
      </c>
      <c r="E95" s="116">
        <f t="shared" si="3"/>
        <v>3</v>
      </c>
      <c r="F95" s="117" t="str">
        <f t="shared" si="2"/>
        <v>-8</v>
      </c>
      <c r="G95" s="117">
        <f>VLOOKUP(C95,[1]!Table1[[Date]:[Monthly Change in k]],3,FALSE)</f>
        <v>-450</v>
      </c>
    </row>
    <row r="96" spans="3:7" x14ac:dyDescent="0.45">
      <c r="C96" s="115">
        <v>39722</v>
      </c>
      <c r="D96" s="116" t="s">
        <v>150</v>
      </c>
      <c r="E96" s="116">
        <f t="shared" si="3"/>
        <v>5</v>
      </c>
      <c r="F96" s="117" t="str">
        <f t="shared" si="2"/>
        <v>-157</v>
      </c>
      <c r="G96" s="117">
        <f>VLOOKUP(C96,[1]!Table1[[Date]:[Monthly Change in k]],3,FALSE)</f>
        <v>-465</v>
      </c>
    </row>
    <row r="97" spans="3:7" x14ac:dyDescent="0.45">
      <c r="C97" s="115">
        <v>39753</v>
      </c>
      <c r="D97" s="116" t="s">
        <v>151</v>
      </c>
      <c r="E97" s="116">
        <f t="shared" si="3"/>
        <v>5</v>
      </c>
      <c r="F97" s="117" t="str">
        <f t="shared" si="2"/>
        <v>-250</v>
      </c>
      <c r="G97" s="117">
        <f>VLOOKUP(C97,[1]!Table1[[Date]:[Monthly Change in k]],3,FALSE)</f>
        <v>-748</v>
      </c>
    </row>
    <row r="98" spans="3:7" x14ac:dyDescent="0.45">
      <c r="C98" s="115">
        <v>39783</v>
      </c>
      <c r="D98" s="116" t="s">
        <v>152</v>
      </c>
      <c r="E98" s="116">
        <f t="shared" si="3"/>
        <v>5</v>
      </c>
      <c r="F98" s="117" t="str">
        <f t="shared" si="2"/>
        <v>-693</v>
      </c>
      <c r="G98" s="117">
        <f>VLOOKUP(C98,[1]!Table1[[Date]:[Monthly Change in k]],3,FALSE)</f>
        <v>-698</v>
      </c>
    </row>
    <row r="99" spans="3:7" x14ac:dyDescent="0.45">
      <c r="C99" s="115">
        <v>39814</v>
      </c>
      <c r="D99" s="116" t="s">
        <v>153</v>
      </c>
      <c r="E99" s="116">
        <f t="shared" si="3"/>
        <v>5</v>
      </c>
      <c r="F99" s="117" t="str">
        <f t="shared" si="2"/>
        <v>-522</v>
      </c>
      <c r="G99" s="117">
        <f>VLOOKUP(C99,[1]!Table1[[Date]:[Monthly Change in k]],3,FALSE)</f>
        <v>-782</v>
      </c>
    </row>
    <row r="100" spans="3:7" x14ac:dyDescent="0.45">
      <c r="C100" s="115">
        <v>39845</v>
      </c>
      <c r="D100" s="116" t="s">
        <v>154</v>
      </c>
      <c r="E100" s="116">
        <f t="shared" si="3"/>
        <v>5</v>
      </c>
      <c r="F100" s="117" t="str">
        <f t="shared" si="2"/>
        <v>-697</v>
      </c>
      <c r="G100" s="117">
        <f>VLOOKUP(C100,[1]!Table1[[Date]:[Monthly Change in k]],3,FALSE)</f>
        <v>-752</v>
      </c>
    </row>
    <row r="101" spans="3:7" x14ac:dyDescent="0.45">
      <c r="C101" s="115">
        <v>39873</v>
      </c>
      <c r="D101" s="116" t="s">
        <v>155</v>
      </c>
      <c r="E101" s="116">
        <f t="shared" si="3"/>
        <v>5</v>
      </c>
      <c r="F101" s="117" t="str">
        <f t="shared" si="2"/>
        <v>-742</v>
      </c>
      <c r="G101" s="117">
        <f>VLOOKUP(C101,[1]!Table1[[Date]:[Monthly Change in k]],3,FALSE)</f>
        <v>-820</v>
      </c>
    </row>
    <row r="102" spans="3:7" x14ac:dyDescent="0.45">
      <c r="C102" s="115">
        <v>39904</v>
      </c>
      <c r="D102" s="116" t="s">
        <v>156</v>
      </c>
      <c r="E102" s="116">
        <f t="shared" si="3"/>
        <v>5</v>
      </c>
      <c r="F102" s="117" t="str">
        <f t="shared" si="2"/>
        <v>-491</v>
      </c>
      <c r="G102" s="117">
        <f>VLOOKUP(C102,[1]!Table1[[Date]:[Monthly Change in k]],3,FALSE)</f>
        <v>-669</v>
      </c>
    </row>
    <row r="103" spans="3:7" x14ac:dyDescent="0.45">
      <c r="C103" s="115">
        <v>39934</v>
      </c>
      <c r="D103" s="116" t="s">
        <v>157</v>
      </c>
      <c r="E103" s="116">
        <f t="shared" si="3"/>
        <v>5</v>
      </c>
      <c r="F103" s="117" t="str">
        <f t="shared" si="2"/>
        <v>-532</v>
      </c>
      <c r="G103" s="117">
        <f>VLOOKUP(C103,[1]!Table1[[Date]:[Monthly Change in k]],3,FALSE)</f>
        <v>-355</v>
      </c>
    </row>
    <row r="104" spans="3:7" x14ac:dyDescent="0.45">
      <c r="C104" s="115">
        <v>39965</v>
      </c>
      <c r="D104" s="116" t="s">
        <v>158</v>
      </c>
      <c r="E104" s="116">
        <f t="shared" si="3"/>
        <v>5</v>
      </c>
      <c r="F104" s="117" t="str">
        <f t="shared" si="2"/>
        <v>-473</v>
      </c>
      <c r="G104" s="117">
        <f>VLOOKUP(C104,[1]!Table1[[Date]:[Monthly Change in k]],3,FALSE)</f>
        <v>-467</v>
      </c>
    </row>
    <row r="105" spans="3:7" x14ac:dyDescent="0.45">
      <c r="C105" s="115">
        <v>39995</v>
      </c>
      <c r="D105" s="116" t="s">
        <v>159</v>
      </c>
      <c r="E105" s="116">
        <f t="shared" si="3"/>
        <v>5</v>
      </c>
      <c r="F105" s="117" t="str">
        <f t="shared" si="2"/>
        <v>-371</v>
      </c>
      <c r="G105" s="117">
        <f>VLOOKUP(C105,[1]!Table1[[Date]:[Monthly Change in k]],3,FALSE)</f>
        <v>-342</v>
      </c>
    </row>
    <row r="106" spans="3:7" x14ac:dyDescent="0.45">
      <c r="C106" s="115">
        <v>40026</v>
      </c>
      <c r="D106" s="116" t="s">
        <v>160</v>
      </c>
      <c r="E106" s="116">
        <f t="shared" si="3"/>
        <v>5</v>
      </c>
      <c r="F106" s="117" t="str">
        <f t="shared" si="2"/>
        <v>-298</v>
      </c>
      <c r="G106" s="117">
        <f>VLOOKUP(C106,[1]!Table1[[Date]:[Monthly Change in k]],3,FALSE)</f>
        <v>-181</v>
      </c>
    </row>
    <row r="107" spans="3:7" x14ac:dyDescent="0.45">
      <c r="C107" s="115">
        <v>40057</v>
      </c>
      <c r="D107" s="116" t="s">
        <v>161</v>
      </c>
      <c r="E107" s="116">
        <f t="shared" si="3"/>
        <v>5</v>
      </c>
      <c r="F107" s="117" t="str">
        <f t="shared" si="2"/>
        <v>-254</v>
      </c>
      <c r="G107" s="117">
        <f>VLOOKUP(C107,[1]!Table1[[Date]:[Monthly Change in k]],3,FALSE)</f>
        <v>-239</v>
      </c>
    </row>
    <row r="108" spans="3:7" x14ac:dyDescent="0.45">
      <c r="C108" s="115">
        <v>40087</v>
      </c>
      <c r="D108" s="116" t="s">
        <v>72</v>
      </c>
      <c r="E108" s="116">
        <f t="shared" si="3"/>
        <v>5</v>
      </c>
      <c r="F108" s="117" t="str">
        <f t="shared" si="2"/>
        <v>-203</v>
      </c>
      <c r="G108" s="117">
        <f>VLOOKUP(C108,[1]!Table1[[Date]:[Monthly Change in k]],3,FALSE)</f>
        <v>-180</v>
      </c>
    </row>
    <row r="109" spans="3:7" x14ac:dyDescent="0.45">
      <c r="C109" s="115">
        <v>40118</v>
      </c>
      <c r="D109" s="116" t="s">
        <v>162</v>
      </c>
      <c r="E109" s="116">
        <f t="shared" si="3"/>
        <v>5</v>
      </c>
      <c r="F109" s="117" t="str">
        <f t="shared" si="2"/>
        <v>-169</v>
      </c>
      <c r="G109" s="117">
        <f>VLOOKUP(C109,[1]!Table1[[Date]:[Monthly Change in k]],3,FALSE)</f>
        <v>-2</v>
      </c>
    </row>
    <row r="110" spans="3:7" x14ac:dyDescent="0.45">
      <c r="C110" s="115">
        <v>40148</v>
      </c>
      <c r="D110" s="116" t="s">
        <v>84</v>
      </c>
      <c r="E110" s="116">
        <f t="shared" si="3"/>
        <v>4</v>
      </c>
      <c r="F110" s="117" t="str">
        <f t="shared" si="2"/>
        <v>-84</v>
      </c>
      <c r="G110" s="117">
        <f>VLOOKUP(C110,[1]!Table1[[Date]:[Monthly Change in k]],3,FALSE)</f>
        <v>-252</v>
      </c>
    </row>
    <row r="111" spans="3:7" x14ac:dyDescent="0.45">
      <c r="C111" s="115">
        <v>40179</v>
      </c>
      <c r="D111" s="116" t="s">
        <v>83</v>
      </c>
      <c r="E111" s="116">
        <f t="shared" si="3"/>
        <v>4</v>
      </c>
      <c r="F111" s="117" t="str">
        <f t="shared" si="2"/>
        <v>-22</v>
      </c>
      <c r="G111" s="117">
        <f>VLOOKUP(C111,[1]!Table1[[Date]:[Monthly Change in k]],3,FALSE)</f>
        <v>-12</v>
      </c>
    </row>
    <row r="112" spans="3:7" x14ac:dyDescent="0.45">
      <c r="C112" s="115">
        <v>40210</v>
      </c>
      <c r="D112" s="116" t="s">
        <v>163</v>
      </c>
      <c r="E112" s="116">
        <f t="shared" si="3"/>
        <v>4</v>
      </c>
      <c r="F112" s="117" t="str">
        <f t="shared" si="2"/>
        <v>-20</v>
      </c>
      <c r="G112" s="117">
        <f>VLOOKUP(C112,[1]!Table1[[Date]:[Monthly Change in k]],3,FALSE)</f>
        <v>-93</v>
      </c>
    </row>
    <row r="113" spans="3:7" x14ac:dyDescent="0.45">
      <c r="C113" s="115">
        <v>40238</v>
      </c>
      <c r="D113" s="116" t="s">
        <v>143</v>
      </c>
      <c r="E113" s="116">
        <f t="shared" si="3"/>
        <v>4</v>
      </c>
      <c r="F113" s="117" t="str">
        <f t="shared" si="2"/>
        <v>-23</v>
      </c>
      <c r="G113" s="117">
        <f>VLOOKUP(C113,[1]!Table1[[Date]:[Monthly Change in k]],3,FALSE)</f>
        <v>163</v>
      </c>
    </row>
    <row r="114" spans="3:7" x14ac:dyDescent="0.45">
      <c r="C114" s="115">
        <v>40269</v>
      </c>
      <c r="D114" s="116" t="s">
        <v>164</v>
      </c>
      <c r="E114" s="116">
        <f t="shared" si="3"/>
        <v>3</v>
      </c>
      <c r="F114" s="117" t="str">
        <f t="shared" si="2"/>
        <v>32</v>
      </c>
      <c r="G114" s="117">
        <f>VLOOKUP(C114,[1]!Table1[[Date]:[Monthly Change in k]],3,FALSE)</f>
        <v>250</v>
      </c>
    </row>
    <row r="115" spans="3:7" x14ac:dyDescent="0.45">
      <c r="C115" s="115">
        <v>40299</v>
      </c>
      <c r="D115" s="116" t="s">
        <v>165</v>
      </c>
      <c r="E115" s="116">
        <f t="shared" si="3"/>
        <v>3</v>
      </c>
      <c r="F115" s="117" t="str">
        <f t="shared" si="2"/>
        <v>55</v>
      </c>
      <c r="G115" s="117">
        <f>VLOOKUP(C115,[1]!Table1[[Date]:[Monthly Change in k]],3,FALSE)</f>
        <v>530</v>
      </c>
    </row>
    <row r="116" spans="3:7" x14ac:dyDescent="0.45">
      <c r="C116" s="115">
        <v>40330</v>
      </c>
      <c r="D116" s="116" t="s">
        <v>166</v>
      </c>
      <c r="E116" s="116">
        <f t="shared" si="3"/>
        <v>3</v>
      </c>
      <c r="F116" s="117" t="str">
        <f t="shared" si="2"/>
        <v>13</v>
      </c>
      <c r="G116" s="117">
        <f>VLOOKUP(C116,[1]!Table1[[Date]:[Monthly Change in k]],3,FALSE)</f>
        <v>-144</v>
      </c>
    </row>
    <row r="117" spans="3:7" x14ac:dyDescent="0.45">
      <c r="C117" s="115">
        <v>40360</v>
      </c>
      <c r="D117" s="116" t="s">
        <v>142</v>
      </c>
      <c r="E117" s="116">
        <f t="shared" si="3"/>
        <v>3</v>
      </c>
      <c r="F117" s="117" t="str">
        <f t="shared" si="2"/>
        <v>42</v>
      </c>
      <c r="G117" s="117">
        <f>VLOOKUP(C117,[1]!Table1[[Date]:[Monthly Change in k]],3,FALSE)</f>
        <v>-81</v>
      </c>
    </row>
    <row r="118" spans="3:7" x14ac:dyDescent="0.45">
      <c r="C118" s="115">
        <v>40391</v>
      </c>
      <c r="D118" s="116" t="s">
        <v>167</v>
      </c>
      <c r="E118" s="116">
        <f t="shared" si="3"/>
        <v>4</v>
      </c>
      <c r="F118" s="117" t="str">
        <f t="shared" si="2"/>
        <v>-10</v>
      </c>
      <c r="G118" s="117">
        <f>VLOOKUP(C118,[1]!Table1[[Date]:[Monthly Change in k]],3,FALSE)</f>
        <v>3</v>
      </c>
    </row>
    <row r="119" spans="3:7" x14ac:dyDescent="0.45">
      <c r="C119" s="115">
        <v>40422</v>
      </c>
      <c r="D119" s="116" t="s">
        <v>168</v>
      </c>
      <c r="E119" s="116">
        <f t="shared" si="3"/>
        <v>4</v>
      </c>
      <c r="F119" s="117" t="str">
        <f t="shared" si="2"/>
        <v>-39</v>
      </c>
      <c r="G119" s="117">
        <f>VLOOKUP(C119,[1]!Table1[[Date]:[Monthly Change in k]],3,FALSE)</f>
        <v>-83</v>
      </c>
    </row>
    <row r="120" spans="3:7" x14ac:dyDescent="0.45">
      <c r="C120" s="115">
        <v>40452</v>
      </c>
      <c r="D120" s="116" t="s">
        <v>169</v>
      </c>
      <c r="E120" s="116">
        <f t="shared" si="3"/>
        <v>3</v>
      </c>
      <c r="F120" s="117" t="str">
        <f t="shared" si="2"/>
        <v>43</v>
      </c>
      <c r="G120" s="117">
        <f>VLOOKUP(C120,[1]!Table1[[Date]:[Monthly Change in k]],3,FALSE)</f>
        <v>280</v>
      </c>
    </row>
    <row r="121" spans="3:7" x14ac:dyDescent="0.45">
      <c r="C121" s="115">
        <v>40483</v>
      </c>
      <c r="D121" s="116" t="s">
        <v>170</v>
      </c>
      <c r="E121" s="116">
        <f t="shared" si="3"/>
        <v>3</v>
      </c>
      <c r="F121" s="117" t="str">
        <f t="shared" si="2"/>
        <v>93</v>
      </c>
      <c r="G121" s="117">
        <f>VLOOKUP(C121,[1]!Table1[[Date]:[Monthly Change in k]],3,FALSE)</f>
        <v>134</v>
      </c>
    </row>
    <row r="122" spans="3:7" x14ac:dyDescent="0.45">
      <c r="C122" s="115">
        <v>40513</v>
      </c>
      <c r="D122" s="116" t="s">
        <v>171</v>
      </c>
      <c r="E122" s="116">
        <f t="shared" si="3"/>
        <v>4</v>
      </c>
      <c r="F122" s="117" t="str">
        <f t="shared" si="2"/>
        <v>297</v>
      </c>
      <c r="G122" s="117">
        <f>VLOOKUP(C122,[1]!Table1[[Date]:[Monthly Change in k]],3,FALSE)</f>
        <v>82</v>
      </c>
    </row>
    <row r="123" spans="3:7" x14ac:dyDescent="0.45">
      <c r="C123" s="115">
        <v>40544</v>
      </c>
      <c r="D123" s="116" t="s">
        <v>172</v>
      </c>
      <c r="E123" s="116">
        <f t="shared" si="3"/>
        <v>4</v>
      </c>
      <c r="F123" s="117" t="str">
        <f t="shared" si="2"/>
        <v>187</v>
      </c>
      <c r="G123" s="117">
        <f>VLOOKUP(C123,[1]!Table1[[Date]:[Monthly Change in k]],3,FALSE)</f>
        <v>3</v>
      </c>
    </row>
    <row r="124" spans="3:7" x14ac:dyDescent="0.45">
      <c r="C124" s="115">
        <v>40575</v>
      </c>
      <c r="D124" s="116" t="s">
        <v>123</v>
      </c>
      <c r="E124" s="116">
        <f t="shared" si="3"/>
        <v>4</v>
      </c>
      <c r="F124" s="117" t="str">
        <f t="shared" si="2"/>
        <v>217</v>
      </c>
      <c r="G124" s="117">
        <f>VLOOKUP(C124,[1]!Table1[[Date]:[Monthly Change in k]],3,FALSE)</f>
        <v>215</v>
      </c>
    </row>
    <row r="125" spans="3:7" x14ac:dyDescent="0.45">
      <c r="C125" s="115">
        <v>40603</v>
      </c>
      <c r="D125" s="116" t="s">
        <v>173</v>
      </c>
      <c r="E125" s="116">
        <f t="shared" si="3"/>
        <v>4</v>
      </c>
      <c r="F125" s="117" t="str">
        <f t="shared" si="2"/>
        <v>201</v>
      </c>
      <c r="G125" s="117">
        <f>VLOOKUP(C125,[1]!Table1[[Date]:[Monthly Change in k]],3,FALSE)</f>
        <v>224</v>
      </c>
    </row>
    <row r="126" spans="3:7" x14ac:dyDescent="0.45">
      <c r="C126" s="115">
        <v>40634</v>
      </c>
      <c r="D126" s="116" t="s">
        <v>174</v>
      </c>
      <c r="E126" s="116">
        <f t="shared" si="3"/>
        <v>4</v>
      </c>
      <c r="F126" s="117" t="str">
        <f t="shared" si="2"/>
        <v>179</v>
      </c>
      <c r="G126" s="117">
        <f>VLOOKUP(C126,[1]!Table1[[Date]:[Monthly Change in k]],3,FALSE)</f>
        <v>326</v>
      </c>
    </row>
    <row r="127" spans="3:7" x14ac:dyDescent="0.45">
      <c r="C127" s="115">
        <v>40664</v>
      </c>
      <c r="D127" s="116" t="s">
        <v>175</v>
      </c>
      <c r="E127" s="116">
        <f t="shared" si="3"/>
        <v>3</v>
      </c>
      <c r="F127" s="117" t="str">
        <f t="shared" si="2"/>
        <v>38</v>
      </c>
      <c r="G127" s="117">
        <f>VLOOKUP(C127,[1]!Table1[[Date]:[Monthly Change in k]],3,FALSE)</f>
        <v>100</v>
      </c>
    </row>
    <row r="128" spans="3:7" x14ac:dyDescent="0.45">
      <c r="C128" s="115">
        <v>40695</v>
      </c>
      <c r="D128" s="116" t="s">
        <v>176</v>
      </c>
      <c r="E128" s="116">
        <f t="shared" si="3"/>
        <v>4</v>
      </c>
      <c r="F128" s="117" t="str">
        <f t="shared" si="2"/>
        <v>157</v>
      </c>
      <c r="G128" s="117">
        <f>VLOOKUP(C128,[1]!Table1[[Date]:[Monthly Change in k]],3,FALSE)</f>
        <v>232</v>
      </c>
    </row>
    <row r="129" spans="3:7" x14ac:dyDescent="0.45">
      <c r="C129" s="115">
        <v>40725</v>
      </c>
      <c r="D129" s="116" t="s">
        <v>177</v>
      </c>
      <c r="E129" s="116">
        <f t="shared" si="3"/>
        <v>4</v>
      </c>
      <c r="F129" s="117" t="str">
        <f t="shared" si="2"/>
        <v>114</v>
      </c>
      <c r="G129" s="117">
        <f>VLOOKUP(C129,[1]!Table1[[Date]:[Monthly Change in k]],3,FALSE)</f>
        <v>56</v>
      </c>
    </row>
    <row r="130" spans="3:7" x14ac:dyDescent="0.45">
      <c r="C130" s="115">
        <v>40756</v>
      </c>
      <c r="D130" s="116" t="s">
        <v>178</v>
      </c>
      <c r="E130" s="116">
        <f t="shared" si="3"/>
        <v>3</v>
      </c>
      <c r="F130" s="117" t="str">
        <f t="shared" si="2"/>
        <v>91</v>
      </c>
      <c r="G130" s="117">
        <f>VLOOKUP(C130,[1]!Table1[[Date]:[Monthly Change in k]],3,FALSE)</f>
        <v>131</v>
      </c>
    </row>
    <row r="131" spans="3:7" x14ac:dyDescent="0.45">
      <c r="C131" s="115">
        <v>40787</v>
      </c>
      <c r="D131" s="116" t="s">
        <v>178</v>
      </c>
      <c r="E131" s="116">
        <f t="shared" si="3"/>
        <v>3</v>
      </c>
      <c r="F131" s="117" t="str">
        <f t="shared" si="2"/>
        <v>91</v>
      </c>
      <c r="G131" s="117">
        <f>VLOOKUP(C131,[1]!Table1[[Date]:[Monthly Change in k]],3,FALSE)</f>
        <v>223</v>
      </c>
    </row>
    <row r="132" spans="3:7" x14ac:dyDescent="0.45">
      <c r="C132" s="115">
        <v>40817</v>
      </c>
      <c r="D132" s="116" t="s">
        <v>179</v>
      </c>
      <c r="E132" s="116">
        <f t="shared" si="3"/>
        <v>4</v>
      </c>
      <c r="F132" s="117" t="str">
        <f t="shared" si="2"/>
        <v>110</v>
      </c>
      <c r="G132" s="117">
        <f>VLOOKUP(C132,[1]!Table1[[Date]:[Monthly Change in k]],3,FALSE)</f>
        <v>211</v>
      </c>
    </row>
    <row r="133" spans="3:7" x14ac:dyDescent="0.45">
      <c r="C133" s="115">
        <v>40848</v>
      </c>
      <c r="D133" s="116" t="s">
        <v>180</v>
      </c>
      <c r="E133" s="116">
        <f t="shared" si="3"/>
        <v>4</v>
      </c>
      <c r="F133" s="117" t="str">
        <f t="shared" si="2"/>
        <v>206</v>
      </c>
      <c r="G133" s="117">
        <f>VLOOKUP(C133,[1]!Table1[[Date]:[Monthly Change in k]],3,FALSE)</f>
        <v>144</v>
      </c>
    </row>
    <row r="134" spans="3:7" x14ac:dyDescent="0.45">
      <c r="C134" s="115">
        <v>40878</v>
      </c>
      <c r="D134" s="116" t="s">
        <v>181</v>
      </c>
      <c r="E134" s="116">
        <f t="shared" si="3"/>
        <v>4</v>
      </c>
      <c r="F134" s="117" t="str">
        <f t="shared" si="2"/>
        <v>325</v>
      </c>
      <c r="G134" s="117">
        <f>VLOOKUP(C134,[1]!Table1[[Date]:[Monthly Change in k]],3,FALSE)</f>
        <v>201</v>
      </c>
    </row>
    <row r="135" spans="3:7" x14ac:dyDescent="0.45">
      <c r="C135" s="115">
        <v>40909</v>
      </c>
      <c r="D135" s="116" t="s">
        <v>182</v>
      </c>
      <c r="E135" s="116">
        <f t="shared" si="3"/>
        <v>4</v>
      </c>
      <c r="F135" s="117" t="str">
        <f t="shared" ref="F135:F198" si="4">MID(D135, 1, E135 - 1)</f>
        <v>170</v>
      </c>
      <c r="G135" s="117">
        <f>VLOOKUP(C135,[1]!Table1[[Date]:[Monthly Change in k]],3,FALSE)</f>
        <v>341</v>
      </c>
    </row>
    <row r="136" spans="3:7" x14ac:dyDescent="0.45">
      <c r="C136" s="115">
        <v>40940</v>
      </c>
      <c r="D136" s="116" t="s">
        <v>183</v>
      </c>
      <c r="E136" s="116">
        <f t="shared" si="3"/>
        <v>4</v>
      </c>
      <c r="F136" s="117" t="str">
        <f t="shared" si="4"/>
        <v>216</v>
      </c>
      <c r="G136" s="117">
        <f>VLOOKUP(C136,[1]!Table1[[Date]:[Monthly Change in k]],3,FALSE)</f>
        <v>278</v>
      </c>
    </row>
    <row r="137" spans="3:7" x14ac:dyDescent="0.45">
      <c r="C137" s="115">
        <v>40969</v>
      </c>
      <c r="D137" s="116" t="s">
        <v>184</v>
      </c>
      <c r="E137" s="116">
        <f t="shared" ref="E137:E200" si="5">LEN(D137)</f>
        <v>4</v>
      </c>
      <c r="F137" s="117" t="str">
        <f t="shared" si="4"/>
        <v>209</v>
      </c>
      <c r="G137" s="117">
        <f>VLOOKUP(C137,[1]!Table1[[Date]:[Monthly Change in k]],3,FALSE)</f>
        <v>224</v>
      </c>
    </row>
    <row r="138" spans="3:7" x14ac:dyDescent="0.45">
      <c r="C138" s="115">
        <v>41000</v>
      </c>
      <c r="D138" s="116" t="s">
        <v>107</v>
      </c>
      <c r="E138" s="116">
        <f t="shared" si="5"/>
        <v>4</v>
      </c>
      <c r="F138" s="117" t="str">
        <f t="shared" si="4"/>
        <v>119</v>
      </c>
      <c r="G138" s="117">
        <f>VLOOKUP(C138,[1]!Table1[[Date]:[Monthly Change in k]],3,FALSE)</f>
        <v>83</v>
      </c>
    </row>
    <row r="139" spans="3:7" x14ac:dyDescent="0.45">
      <c r="C139" s="115">
        <v>41030</v>
      </c>
      <c r="D139" s="116" t="s">
        <v>104</v>
      </c>
      <c r="E139" s="116">
        <f t="shared" si="5"/>
        <v>4</v>
      </c>
      <c r="F139" s="117" t="str">
        <f t="shared" si="4"/>
        <v>133</v>
      </c>
      <c r="G139" s="117">
        <f>VLOOKUP(C139,[1]!Table1[[Date]:[Monthly Change in k]],3,FALSE)</f>
        <v>107</v>
      </c>
    </row>
    <row r="140" spans="3:7" x14ac:dyDescent="0.45">
      <c r="C140" s="115">
        <v>41061</v>
      </c>
      <c r="D140" s="116" t="s">
        <v>185</v>
      </c>
      <c r="E140" s="116">
        <f t="shared" si="5"/>
        <v>4</v>
      </c>
      <c r="F140" s="117" t="str">
        <f t="shared" si="4"/>
        <v>176</v>
      </c>
      <c r="G140" s="117">
        <f>VLOOKUP(C140,[1]!Table1[[Date]:[Monthly Change in k]],3,FALSE)</f>
        <v>73</v>
      </c>
    </row>
    <row r="141" spans="3:7" x14ac:dyDescent="0.45">
      <c r="C141" s="115">
        <v>41091</v>
      </c>
      <c r="D141" s="116" t="s">
        <v>186</v>
      </c>
      <c r="E141" s="116">
        <f t="shared" si="5"/>
        <v>4</v>
      </c>
      <c r="F141" s="117" t="str">
        <f t="shared" si="4"/>
        <v>163</v>
      </c>
      <c r="G141" s="117">
        <f>VLOOKUP(C141,[1]!Table1[[Date]:[Monthly Change in k]],3,FALSE)</f>
        <v>145</v>
      </c>
    </row>
    <row r="142" spans="3:7" x14ac:dyDescent="0.45">
      <c r="C142" s="115">
        <v>41122</v>
      </c>
      <c r="D142" s="116" t="s">
        <v>173</v>
      </c>
      <c r="E142" s="116">
        <f t="shared" si="5"/>
        <v>4</v>
      </c>
      <c r="F142" s="117" t="str">
        <f t="shared" si="4"/>
        <v>201</v>
      </c>
      <c r="G142" s="117">
        <f>VLOOKUP(C142,[1]!Table1[[Date]:[Monthly Change in k]],3,FALSE)</f>
        <v>176</v>
      </c>
    </row>
    <row r="143" spans="3:7" x14ac:dyDescent="0.45">
      <c r="C143" s="115">
        <v>41153</v>
      </c>
      <c r="D143" s="116" t="s">
        <v>187</v>
      </c>
      <c r="E143" s="116">
        <f t="shared" si="5"/>
        <v>4</v>
      </c>
      <c r="F143" s="117" t="str">
        <f t="shared" si="4"/>
        <v>162</v>
      </c>
      <c r="G143" s="117">
        <f>VLOOKUP(C143,[1]!Table1[[Date]:[Monthly Change in k]],3,FALSE)</f>
        <v>183</v>
      </c>
    </row>
    <row r="144" spans="3:7" x14ac:dyDescent="0.45">
      <c r="C144" s="115">
        <v>41183</v>
      </c>
      <c r="D144" s="116" t="s">
        <v>188</v>
      </c>
      <c r="E144" s="116">
        <f t="shared" si="5"/>
        <v>4</v>
      </c>
      <c r="F144" s="117" t="str">
        <f t="shared" si="4"/>
        <v>158</v>
      </c>
      <c r="G144" s="117">
        <f>VLOOKUP(C144,[1]!Table1[[Date]:[Monthly Change in k]],3,FALSE)</f>
        <v>160</v>
      </c>
    </row>
    <row r="145" spans="3:7" x14ac:dyDescent="0.45">
      <c r="C145" s="115">
        <v>41214</v>
      </c>
      <c r="D145" s="116" t="s">
        <v>189</v>
      </c>
      <c r="E145" s="116">
        <f t="shared" si="5"/>
        <v>4</v>
      </c>
      <c r="F145" s="117" t="str">
        <f t="shared" si="4"/>
        <v>118</v>
      </c>
      <c r="G145" s="117">
        <f>VLOOKUP(C145,[1]!Table1[[Date]:[Monthly Change in k]],3,FALSE)</f>
        <v>159</v>
      </c>
    </row>
    <row r="146" spans="3:7" x14ac:dyDescent="0.45">
      <c r="C146" s="115">
        <v>41244</v>
      </c>
      <c r="D146" s="116" t="s">
        <v>190</v>
      </c>
      <c r="E146" s="116">
        <f t="shared" si="5"/>
        <v>4</v>
      </c>
      <c r="F146" s="117" t="str">
        <f t="shared" si="4"/>
        <v>215</v>
      </c>
      <c r="G146" s="117">
        <f>VLOOKUP(C146,[1]!Table1[[Date]:[Monthly Change in k]],3,FALSE)</f>
        <v>243</v>
      </c>
    </row>
    <row r="147" spans="3:7" x14ac:dyDescent="0.45">
      <c r="C147" s="115">
        <v>41275</v>
      </c>
      <c r="D147" s="116" t="s">
        <v>191</v>
      </c>
      <c r="E147" s="116">
        <f t="shared" si="5"/>
        <v>4</v>
      </c>
      <c r="F147" s="117" t="str">
        <f t="shared" si="4"/>
        <v>192</v>
      </c>
      <c r="G147" s="117">
        <f>VLOOKUP(C147,[1]!Table1[[Date]:[Monthly Change in k]],3,FALSE)</f>
        <v>189</v>
      </c>
    </row>
    <row r="148" spans="3:7" x14ac:dyDescent="0.45">
      <c r="C148" s="115">
        <v>41306</v>
      </c>
      <c r="D148" s="116" t="s">
        <v>192</v>
      </c>
      <c r="E148" s="116">
        <f t="shared" si="5"/>
        <v>4</v>
      </c>
      <c r="F148" s="117" t="str">
        <f t="shared" si="4"/>
        <v>198</v>
      </c>
      <c r="G148" s="117">
        <f>VLOOKUP(C148,[1]!Table1[[Date]:[Monthly Change in k]],3,FALSE)</f>
        <v>285</v>
      </c>
    </row>
    <row r="149" spans="3:7" x14ac:dyDescent="0.45">
      <c r="C149" s="115">
        <v>41334</v>
      </c>
      <c r="D149" s="116" t="s">
        <v>188</v>
      </c>
      <c r="E149" s="116">
        <f t="shared" si="5"/>
        <v>4</v>
      </c>
      <c r="F149" s="117" t="str">
        <f t="shared" si="4"/>
        <v>158</v>
      </c>
      <c r="G149" s="117">
        <f>VLOOKUP(C149,[1]!Table1[[Date]:[Monthly Change in k]],3,FALSE)</f>
        <v>142</v>
      </c>
    </row>
    <row r="150" spans="3:7" x14ac:dyDescent="0.45">
      <c r="C150" s="115">
        <v>41365</v>
      </c>
      <c r="D150" s="116" t="s">
        <v>107</v>
      </c>
      <c r="E150" s="116">
        <f t="shared" si="5"/>
        <v>4</v>
      </c>
      <c r="F150" s="117" t="str">
        <f t="shared" si="4"/>
        <v>119</v>
      </c>
      <c r="G150" s="117">
        <f>VLOOKUP(C150,[1]!Table1[[Date]:[Monthly Change in k]],3,FALSE)</f>
        <v>186</v>
      </c>
    </row>
    <row r="151" spans="3:7" x14ac:dyDescent="0.45">
      <c r="C151" s="115">
        <v>41395</v>
      </c>
      <c r="D151" s="116" t="s">
        <v>193</v>
      </c>
      <c r="E151" s="116">
        <f t="shared" si="5"/>
        <v>4</v>
      </c>
      <c r="F151" s="117" t="str">
        <f t="shared" si="4"/>
        <v>135</v>
      </c>
      <c r="G151" s="117">
        <f>VLOOKUP(C151,[1]!Table1[[Date]:[Monthly Change in k]],3,FALSE)</f>
        <v>214</v>
      </c>
    </row>
    <row r="152" spans="3:7" x14ac:dyDescent="0.45">
      <c r="C152" s="115">
        <v>41426</v>
      </c>
      <c r="D152" s="116" t="s">
        <v>194</v>
      </c>
      <c r="E152" s="116">
        <f t="shared" si="5"/>
        <v>4</v>
      </c>
      <c r="F152" s="117" t="str">
        <f t="shared" si="4"/>
        <v>188</v>
      </c>
      <c r="G152" s="117">
        <f>VLOOKUP(C152,[1]!Table1[[Date]:[Monthly Change in k]],3,FALSE)</f>
        <v>179</v>
      </c>
    </row>
    <row r="153" spans="3:7" x14ac:dyDescent="0.45">
      <c r="C153" s="115">
        <v>41456</v>
      </c>
      <c r="D153" s="116" t="s">
        <v>195</v>
      </c>
      <c r="E153" s="116">
        <f t="shared" si="5"/>
        <v>4</v>
      </c>
      <c r="F153" s="117" t="str">
        <f t="shared" si="4"/>
        <v>200</v>
      </c>
      <c r="G153" s="117">
        <f>VLOOKUP(C153,[1]!Table1[[Date]:[Monthly Change in k]],3,FALSE)</f>
        <v>122</v>
      </c>
    </row>
    <row r="154" spans="3:7" x14ac:dyDescent="0.45">
      <c r="C154" s="115">
        <v>41487</v>
      </c>
      <c r="D154" s="116" t="s">
        <v>185</v>
      </c>
      <c r="E154" s="116">
        <f t="shared" si="5"/>
        <v>4</v>
      </c>
      <c r="F154" s="117" t="str">
        <f t="shared" si="4"/>
        <v>176</v>
      </c>
      <c r="G154" s="117">
        <f>VLOOKUP(C154,[1]!Table1[[Date]:[Monthly Change in k]],3,FALSE)</f>
        <v>243</v>
      </c>
    </row>
    <row r="155" spans="3:7" x14ac:dyDescent="0.45">
      <c r="C155" s="115">
        <v>41518</v>
      </c>
      <c r="D155" s="116" t="s">
        <v>196</v>
      </c>
      <c r="E155" s="116">
        <f t="shared" si="5"/>
        <v>4</v>
      </c>
      <c r="F155" s="117" t="str">
        <f t="shared" si="4"/>
        <v>166</v>
      </c>
      <c r="G155" s="117">
        <f>VLOOKUP(C155,[1]!Table1[[Date]:[Monthly Change in k]],3,FALSE)</f>
        <v>185</v>
      </c>
    </row>
    <row r="156" spans="3:7" x14ac:dyDescent="0.45">
      <c r="C156" s="115">
        <v>41548</v>
      </c>
      <c r="D156" s="116" t="s">
        <v>197</v>
      </c>
      <c r="E156" s="116">
        <f t="shared" si="5"/>
        <v>4</v>
      </c>
      <c r="F156" s="117" t="str">
        <f t="shared" si="4"/>
        <v>130</v>
      </c>
      <c r="G156" s="117">
        <f>VLOOKUP(C156,[1]!Table1[[Date]:[Monthly Change in k]],3,FALSE)</f>
        <v>220</v>
      </c>
    </row>
    <row r="157" spans="3:7" x14ac:dyDescent="0.45">
      <c r="C157" s="115">
        <v>41579</v>
      </c>
      <c r="D157" s="116" t="s">
        <v>190</v>
      </c>
      <c r="E157" s="116">
        <f t="shared" si="5"/>
        <v>4</v>
      </c>
      <c r="F157" s="117" t="str">
        <f t="shared" si="4"/>
        <v>215</v>
      </c>
      <c r="G157" s="117">
        <f>VLOOKUP(C157,[1]!Table1[[Date]:[Monthly Change in k]],3,FALSE)</f>
        <v>273</v>
      </c>
    </row>
    <row r="158" spans="3:7" x14ac:dyDescent="0.45">
      <c r="C158" s="115">
        <v>41609</v>
      </c>
      <c r="D158" s="116" t="s">
        <v>115</v>
      </c>
      <c r="E158" s="116">
        <f t="shared" si="5"/>
        <v>4</v>
      </c>
      <c r="F158" s="117" t="str">
        <f t="shared" si="4"/>
        <v>238</v>
      </c>
      <c r="G158" s="117">
        <f>VLOOKUP(C158,[1]!Table1[[Date]:[Monthly Change in k]],3,FALSE)</f>
        <v>55</v>
      </c>
    </row>
    <row r="159" spans="3:7" x14ac:dyDescent="0.45">
      <c r="C159" s="115">
        <v>41640</v>
      </c>
      <c r="D159" s="116" t="s">
        <v>118</v>
      </c>
      <c r="E159" s="116">
        <f t="shared" si="5"/>
        <v>4</v>
      </c>
      <c r="F159" s="117" t="str">
        <f t="shared" si="4"/>
        <v>175</v>
      </c>
      <c r="G159" s="117">
        <f>VLOOKUP(C159,[1]!Table1[[Date]:[Monthly Change in k]],3,FALSE)</f>
        <v>184</v>
      </c>
    </row>
    <row r="160" spans="3:7" x14ac:dyDescent="0.45">
      <c r="C160" s="115">
        <v>41671</v>
      </c>
      <c r="D160" s="116" t="s">
        <v>198</v>
      </c>
      <c r="E160" s="116">
        <f t="shared" si="5"/>
        <v>4</v>
      </c>
      <c r="F160" s="117" t="str">
        <f t="shared" si="4"/>
        <v>139</v>
      </c>
      <c r="G160" s="117">
        <f>VLOOKUP(C160,[1]!Table1[[Date]:[Monthly Change in k]],3,FALSE)</f>
        <v>159</v>
      </c>
    </row>
    <row r="161" spans="3:7" x14ac:dyDescent="0.45">
      <c r="C161" s="115">
        <v>41699</v>
      </c>
      <c r="D161" s="116" t="s">
        <v>199</v>
      </c>
      <c r="E161" s="116">
        <f t="shared" si="5"/>
        <v>4</v>
      </c>
      <c r="F161" s="117" t="str">
        <f t="shared" si="4"/>
        <v>191</v>
      </c>
      <c r="G161" s="117">
        <f>VLOOKUP(C161,[1]!Table1[[Date]:[Monthly Change in k]],3,FALSE)</f>
        <v>277</v>
      </c>
    </row>
    <row r="162" spans="3:7" x14ac:dyDescent="0.45">
      <c r="C162" s="115">
        <v>41730</v>
      </c>
      <c r="D162" s="116" t="s">
        <v>200</v>
      </c>
      <c r="E162" s="116">
        <f t="shared" si="5"/>
        <v>4</v>
      </c>
      <c r="F162" s="117" t="str">
        <f t="shared" si="4"/>
        <v>220</v>
      </c>
      <c r="G162" s="117">
        <f>VLOOKUP(C162,[1]!Table1[[Date]:[Monthly Change in k]],3,FALSE)</f>
        <v>311</v>
      </c>
    </row>
    <row r="163" spans="3:7" x14ac:dyDescent="0.45">
      <c r="C163" s="115">
        <v>41760</v>
      </c>
      <c r="D163" s="116" t="s">
        <v>174</v>
      </c>
      <c r="E163" s="116">
        <f t="shared" si="5"/>
        <v>4</v>
      </c>
      <c r="F163" s="117" t="str">
        <f t="shared" si="4"/>
        <v>179</v>
      </c>
      <c r="G163" s="117">
        <f>VLOOKUP(C163,[1]!Table1[[Date]:[Monthly Change in k]],3,FALSE)</f>
        <v>202</v>
      </c>
    </row>
    <row r="164" spans="3:7" x14ac:dyDescent="0.45">
      <c r="C164" s="115">
        <v>41791</v>
      </c>
      <c r="D164" s="116" t="s">
        <v>201</v>
      </c>
      <c r="E164" s="116">
        <f t="shared" si="5"/>
        <v>4</v>
      </c>
      <c r="F164" s="117" t="str">
        <f t="shared" si="4"/>
        <v>281</v>
      </c>
      <c r="G164" s="117">
        <f>VLOOKUP(C164,[1]!Table1[[Date]:[Monthly Change in k]],3,FALSE)</f>
        <v>333</v>
      </c>
    </row>
    <row r="165" spans="3:7" x14ac:dyDescent="0.45">
      <c r="C165" s="115">
        <v>41821</v>
      </c>
      <c r="D165" s="116" t="s">
        <v>114</v>
      </c>
      <c r="E165" s="116">
        <f t="shared" si="5"/>
        <v>4</v>
      </c>
      <c r="F165" s="117" t="str">
        <f t="shared" si="4"/>
        <v>218</v>
      </c>
      <c r="G165" s="117">
        <f>VLOOKUP(C165,[1]!Table1[[Date]:[Monthly Change in k]],3,FALSE)</f>
        <v>243</v>
      </c>
    </row>
    <row r="166" spans="3:7" x14ac:dyDescent="0.45">
      <c r="C166" s="115">
        <v>41852</v>
      </c>
      <c r="D166" s="116" t="s">
        <v>117</v>
      </c>
      <c r="E166" s="116">
        <f t="shared" si="5"/>
        <v>4</v>
      </c>
      <c r="F166" s="117" t="str">
        <f t="shared" si="4"/>
        <v>204</v>
      </c>
      <c r="G166" s="117">
        <f>VLOOKUP(C166,[1]!Table1[[Date]:[Monthly Change in k]],3,FALSE)</f>
        <v>181</v>
      </c>
    </row>
    <row r="167" spans="3:7" x14ac:dyDescent="0.45">
      <c r="C167" s="115">
        <v>41883</v>
      </c>
      <c r="D167" s="116" t="s">
        <v>202</v>
      </c>
      <c r="E167" s="116">
        <f t="shared" si="5"/>
        <v>4</v>
      </c>
      <c r="F167" s="117" t="str">
        <f t="shared" si="4"/>
        <v>213</v>
      </c>
      <c r="G167" s="117">
        <f>VLOOKUP(C167,[1]!Table1[[Date]:[Monthly Change in k]],3,FALSE)</f>
        <v>307</v>
      </c>
    </row>
    <row r="168" spans="3:7" x14ac:dyDescent="0.45">
      <c r="C168" s="115">
        <v>41913</v>
      </c>
      <c r="D168" s="116" t="s">
        <v>203</v>
      </c>
      <c r="E168" s="116">
        <f t="shared" si="5"/>
        <v>4</v>
      </c>
      <c r="F168" s="117" t="str">
        <f t="shared" si="4"/>
        <v>230</v>
      </c>
      <c r="G168" s="117">
        <f>VLOOKUP(C168,[1]!Table1[[Date]:[Monthly Change in k]],3,FALSE)</f>
        <v>240</v>
      </c>
    </row>
    <row r="169" spans="3:7" x14ac:dyDescent="0.45">
      <c r="C169" s="115">
        <v>41944</v>
      </c>
      <c r="D169" s="116" t="s">
        <v>204</v>
      </c>
      <c r="E169" s="116">
        <f t="shared" si="5"/>
        <v>4</v>
      </c>
      <c r="F169" s="117" t="str">
        <f t="shared" si="4"/>
        <v>208</v>
      </c>
      <c r="G169" s="117">
        <f>VLOOKUP(C169,[1]!Table1[[Date]:[Monthly Change in k]],3,FALSE)</f>
        <v>284</v>
      </c>
    </row>
    <row r="170" spans="3:7" x14ac:dyDescent="0.45">
      <c r="C170" s="115">
        <v>41974</v>
      </c>
      <c r="D170" s="116" t="s">
        <v>205</v>
      </c>
      <c r="E170" s="116">
        <f t="shared" si="5"/>
        <v>4</v>
      </c>
      <c r="F170" s="117" t="str">
        <f t="shared" si="4"/>
        <v>241</v>
      </c>
      <c r="G170" s="117">
        <f>VLOOKUP(C170,[1]!Table1[[Date]:[Monthly Change in k]],3,FALSE)</f>
        <v>278</v>
      </c>
    </row>
    <row r="171" spans="3:7" x14ac:dyDescent="0.45">
      <c r="C171" s="115">
        <v>42005</v>
      </c>
      <c r="D171" s="116" t="s">
        <v>202</v>
      </c>
      <c r="E171" s="116">
        <f t="shared" si="5"/>
        <v>4</v>
      </c>
      <c r="F171" s="117" t="str">
        <f t="shared" si="4"/>
        <v>213</v>
      </c>
      <c r="G171" s="117">
        <f>VLOOKUP(C171,[1]!Table1[[Date]:[Monthly Change in k]],3,FALSE)</f>
        <v>196</v>
      </c>
    </row>
    <row r="172" spans="3:7" x14ac:dyDescent="0.45">
      <c r="C172" s="115">
        <v>42036</v>
      </c>
      <c r="D172" s="116" t="s">
        <v>206</v>
      </c>
      <c r="E172" s="116">
        <f t="shared" si="5"/>
        <v>4</v>
      </c>
      <c r="F172" s="117" t="str">
        <f t="shared" si="4"/>
        <v>212</v>
      </c>
      <c r="G172" s="117">
        <f>VLOOKUP(C172,[1]!Table1[[Date]:[Monthly Change in k]],3,FALSE)</f>
        <v>269</v>
      </c>
    </row>
    <row r="173" spans="3:7" x14ac:dyDescent="0.45">
      <c r="C173" s="115">
        <v>42064</v>
      </c>
      <c r="D173" s="116" t="s">
        <v>207</v>
      </c>
      <c r="E173" s="116">
        <f t="shared" si="5"/>
        <v>4</v>
      </c>
      <c r="F173" s="117" t="str">
        <f t="shared" si="4"/>
        <v>189</v>
      </c>
      <c r="G173" s="117">
        <f>VLOOKUP(C173,[1]!Table1[[Date]:[Monthly Change in k]],3,FALSE)</f>
        <v>94</v>
      </c>
    </row>
    <row r="174" spans="3:7" x14ac:dyDescent="0.45">
      <c r="C174" s="115">
        <v>42095</v>
      </c>
      <c r="D174" s="116" t="s">
        <v>113</v>
      </c>
      <c r="E174" s="116">
        <f t="shared" si="5"/>
        <v>4</v>
      </c>
      <c r="F174" s="117" t="str">
        <f t="shared" si="4"/>
        <v>169</v>
      </c>
      <c r="G174" s="117">
        <f>VLOOKUP(C174,[1]!Table1[[Date]:[Monthly Change in k]],3,FALSE)</f>
        <v>277</v>
      </c>
    </row>
    <row r="175" spans="3:7" x14ac:dyDescent="0.45">
      <c r="C175" s="115">
        <v>42125</v>
      </c>
      <c r="D175" s="116" t="s">
        <v>173</v>
      </c>
      <c r="E175" s="116">
        <f t="shared" si="5"/>
        <v>4</v>
      </c>
      <c r="F175" s="117" t="str">
        <f t="shared" si="4"/>
        <v>201</v>
      </c>
      <c r="G175" s="117">
        <f>VLOOKUP(C175,[1]!Table1[[Date]:[Monthly Change in k]],3,FALSE)</f>
        <v>337</v>
      </c>
    </row>
    <row r="176" spans="3:7" x14ac:dyDescent="0.45">
      <c r="C176" s="115">
        <v>42156</v>
      </c>
      <c r="D176" s="116" t="s">
        <v>208</v>
      </c>
      <c r="E176" s="116">
        <f t="shared" si="5"/>
        <v>4</v>
      </c>
      <c r="F176" s="117" t="str">
        <f t="shared" si="4"/>
        <v>237</v>
      </c>
      <c r="G176" s="117">
        <f>VLOOKUP(C176,[1]!Table1[[Date]:[Monthly Change in k]],3,FALSE)</f>
        <v>156</v>
      </c>
    </row>
    <row r="177" spans="3:7" x14ac:dyDescent="0.45">
      <c r="C177" s="115">
        <v>42186</v>
      </c>
      <c r="D177" s="116" t="s">
        <v>209</v>
      </c>
      <c r="E177" s="116">
        <f t="shared" si="5"/>
        <v>4</v>
      </c>
      <c r="F177" s="117" t="str">
        <f t="shared" si="4"/>
        <v>185</v>
      </c>
      <c r="G177" s="117">
        <f>VLOOKUP(C177,[1]!Table1[[Date]:[Monthly Change in k]],3,FALSE)</f>
        <v>294</v>
      </c>
    </row>
    <row r="178" spans="3:7" x14ac:dyDescent="0.45">
      <c r="C178" s="115">
        <v>42217</v>
      </c>
      <c r="D178" s="116" t="s">
        <v>210</v>
      </c>
      <c r="E178" s="116">
        <f t="shared" si="5"/>
        <v>4</v>
      </c>
      <c r="F178" s="117" t="str">
        <f t="shared" si="4"/>
        <v>190</v>
      </c>
      <c r="G178" s="117">
        <f>VLOOKUP(C178,[1]!Table1[[Date]:[Monthly Change in k]],3,FALSE)</f>
        <v>141</v>
      </c>
    </row>
    <row r="179" spans="3:7" x14ac:dyDescent="0.45">
      <c r="C179" s="115">
        <v>42248</v>
      </c>
      <c r="D179" s="116" t="s">
        <v>195</v>
      </c>
      <c r="E179" s="116">
        <f t="shared" si="5"/>
        <v>4</v>
      </c>
      <c r="F179" s="117" t="str">
        <f t="shared" si="4"/>
        <v>200</v>
      </c>
      <c r="G179" s="117">
        <f>VLOOKUP(C179,[1]!Table1[[Date]:[Monthly Change in k]],3,FALSE)</f>
        <v>135</v>
      </c>
    </row>
    <row r="180" spans="3:7" x14ac:dyDescent="0.45">
      <c r="C180" s="115">
        <v>42278</v>
      </c>
      <c r="D180" s="116" t="s">
        <v>211</v>
      </c>
      <c r="E180" s="116">
        <f t="shared" si="5"/>
        <v>4</v>
      </c>
      <c r="F180" s="117" t="str">
        <f t="shared" si="4"/>
        <v>182</v>
      </c>
      <c r="G180" s="117">
        <f>VLOOKUP(C180,[1]!Table1[[Date]:[Monthly Change in k]],3,FALSE)</f>
        <v>319</v>
      </c>
    </row>
    <row r="181" spans="3:7" x14ac:dyDescent="0.45">
      <c r="C181" s="115">
        <v>42309</v>
      </c>
      <c r="D181" s="116" t="s">
        <v>123</v>
      </c>
      <c r="E181" s="116">
        <f t="shared" si="5"/>
        <v>4</v>
      </c>
      <c r="F181" s="117" t="str">
        <f t="shared" si="4"/>
        <v>217</v>
      </c>
      <c r="G181" s="117">
        <f>VLOOKUP(C181,[1]!Table1[[Date]:[Monthly Change in k]],3,FALSE)</f>
        <v>226</v>
      </c>
    </row>
    <row r="182" spans="3:7" x14ac:dyDescent="0.45">
      <c r="C182" s="115">
        <v>42339</v>
      </c>
      <c r="D182" s="116" t="s">
        <v>212</v>
      </c>
      <c r="E182" s="116">
        <f t="shared" si="5"/>
        <v>4</v>
      </c>
      <c r="F182" s="117" t="str">
        <f t="shared" si="4"/>
        <v>257</v>
      </c>
      <c r="G182" s="117">
        <f>VLOOKUP(C182,[1]!Table1[[Date]:[Monthly Change in k]],3,FALSE)</f>
        <v>273</v>
      </c>
    </row>
    <row r="183" spans="3:7" x14ac:dyDescent="0.45">
      <c r="C183" s="115">
        <v>42370</v>
      </c>
      <c r="D183" s="116" t="s">
        <v>101</v>
      </c>
      <c r="E183" s="116">
        <f t="shared" si="5"/>
        <v>4</v>
      </c>
      <c r="F183" s="117" t="str">
        <f t="shared" si="4"/>
        <v>205</v>
      </c>
      <c r="G183" s="117">
        <f>VLOOKUP(C183,[1]!Table1[[Date]:[Monthly Change in k]],3,FALSE)</f>
        <v>113</v>
      </c>
    </row>
    <row r="184" spans="3:7" x14ac:dyDescent="0.45">
      <c r="C184" s="115">
        <v>42401</v>
      </c>
      <c r="D184" s="116" t="s">
        <v>213</v>
      </c>
      <c r="E184" s="116">
        <f t="shared" si="5"/>
        <v>4</v>
      </c>
      <c r="F184" s="117" t="str">
        <f t="shared" si="4"/>
        <v>214</v>
      </c>
      <c r="G184" s="117">
        <f>VLOOKUP(C184,[1]!Table1[[Date]:[Monthly Change in k]],3,FALSE)</f>
        <v>215</v>
      </c>
    </row>
    <row r="185" spans="3:7" x14ac:dyDescent="0.45">
      <c r="C185" s="115">
        <v>42430</v>
      </c>
      <c r="D185" s="116" t="s">
        <v>195</v>
      </c>
      <c r="E185" s="116">
        <f t="shared" si="5"/>
        <v>4</v>
      </c>
      <c r="F185" s="117" t="str">
        <f t="shared" si="4"/>
        <v>200</v>
      </c>
      <c r="G185" s="117">
        <f>VLOOKUP(C185,[1]!Table1[[Date]:[Monthly Change in k]],3,FALSE)</f>
        <v>255</v>
      </c>
    </row>
    <row r="186" spans="3:7" x14ac:dyDescent="0.45">
      <c r="C186" s="115">
        <v>42461</v>
      </c>
      <c r="D186" s="116" t="s">
        <v>214</v>
      </c>
      <c r="E186" s="116">
        <f t="shared" si="5"/>
        <v>4</v>
      </c>
      <c r="F186" s="117" t="str">
        <f t="shared" si="4"/>
        <v>156</v>
      </c>
      <c r="G186" s="117">
        <f>VLOOKUP(C186,[1]!Table1[[Date]:[Monthly Change in k]],3,FALSE)</f>
        <v>190</v>
      </c>
    </row>
    <row r="187" spans="3:7" x14ac:dyDescent="0.45">
      <c r="C187" s="115">
        <v>42491</v>
      </c>
      <c r="D187" s="116" t="s">
        <v>215</v>
      </c>
      <c r="E187" s="116">
        <f t="shared" si="5"/>
        <v>4</v>
      </c>
      <c r="F187" s="117" t="str">
        <f t="shared" si="4"/>
        <v>173</v>
      </c>
      <c r="G187" s="117">
        <f>VLOOKUP(C187,[1]!Table1[[Date]:[Monthly Change in k]],3,FALSE)</f>
        <v>45</v>
      </c>
    </row>
    <row r="188" spans="3:7" x14ac:dyDescent="0.45">
      <c r="C188" s="115">
        <v>42522</v>
      </c>
      <c r="D188" s="116" t="s">
        <v>216</v>
      </c>
      <c r="E188" s="116">
        <f t="shared" si="5"/>
        <v>4</v>
      </c>
      <c r="F188" s="117" t="str">
        <f t="shared" si="4"/>
        <v>172</v>
      </c>
      <c r="G188" s="117">
        <f>VLOOKUP(C188,[1]!Table1[[Date]:[Monthly Change in k]],3,FALSE)</f>
        <v>251</v>
      </c>
    </row>
    <row r="189" spans="3:7" x14ac:dyDescent="0.45">
      <c r="C189" s="115">
        <v>42552</v>
      </c>
      <c r="D189" s="116" t="s">
        <v>174</v>
      </c>
      <c r="E189" s="116">
        <f t="shared" si="5"/>
        <v>4</v>
      </c>
      <c r="F189" s="117" t="str">
        <f t="shared" si="4"/>
        <v>179</v>
      </c>
      <c r="G189" s="117">
        <f>VLOOKUP(C189,[1]!Table1[[Date]:[Monthly Change in k]],3,FALSE)</f>
        <v>363</v>
      </c>
    </row>
    <row r="190" spans="3:7" x14ac:dyDescent="0.45">
      <c r="C190" s="115">
        <v>42583</v>
      </c>
      <c r="D190" s="116" t="s">
        <v>217</v>
      </c>
      <c r="E190" s="116">
        <f t="shared" si="5"/>
        <v>4</v>
      </c>
      <c r="F190" s="117" t="str">
        <f t="shared" si="4"/>
        <v>177</v>
      </c>
      <c r="G190" s="117">
        <f>VLOOKUP(C190,[1]!Table1[[Date]:[Monthly Change in k]],3,FALSE)</f>
        <v>149</v>
      </c>
    </row>
    <row r="191" spans="3:7" x14ac:dyDescent="0.45">
      <c r="C191" s="115">
        <v>42614</v>
      </c>
      <c r="D191" s="116" t="s">
        <v>119</v>
      </c>
      <c r="E191" s="116">
        <f t="shared" si="5"/>
        <v>4</v>
      </c>
      <c r="F191" s="117" t="str">
        <f t="shared" si="4"/>
        <v>154</v>
      </c>
      <c r="G191" s="117">
        <f>VLOOKUP(C191,[1]!Table1[[Date]:[Monthly Change in k]],3,FALSE)</f>
        <v>297</v>
      </c>
    </row>
    <row r="192" spans="3:7" x14ac:dyDescent="0.45">
      <c r="C192" s="115">
        <v>42644</v>
      </c>
      <c r="D192" s="116" t="s">
        <v>218</v>
      </c>
      <c r="E192" s="116">
        <f t="shared" si="5"/>
        <v>4</v>
      </c>
      <c r="F192" s="117" t="str">
        <f t="shared" si="4"/>
        <v>147</v>
      </c>
      <c r="G192" s="117">
        <f>VLOOKUP(C192,[1]!Table1[[Date]:[Monthly Change in k]],3,FALSE)</f>
        <v>108</v>
      </c>
    </row>
    <row r="193" spans="3:7" x14ac:dyDescent="0.45">
      <c r="C193" s="115">
        <v>42675</v>
      </c>
      <c r="D193" s="116" t="s">
        <v>183</v>
      </c>
      <c r="E193" s="116">
        <f t="shared" si="5"/>
        <v>4</v>
      </c>
      <c r="F193" s="117" t="str">
        <f t="shared" si="4"/>
        <v>216</v>
      </c>
      <c r="G193" s="117">
        <f>VLOOKUP(C193,[1]!Table1[[Date]:[Monthly Change in k]],3,FALSE)</f>
        <v>119</v>
      </c>
    </row>
    <row r="194" spans="3:7" x14ac:dyDescent="0.45">
      <c r="C194" s="115">
        <v>42705</v>
      </c>
      <c r="D194" s="116" t="s">
        <v>133</v>
      </c>
      <c r="E194" s="116">
        <f t="shared" si="5"/>
        <v>4</v>
      </c>
      <c r="F194" s="117" t="str">
        <f t="shared" si="4"/>
        <v>153</v>
      </c>
      <c r="G194" s="117">
        <f>VLOOKUP(C194,[1]!Table1[[Date]:[Monthly Change in k]],3,FALSE)</f>
        <v>222</v>
      </c>
    </row>
    <row r="195" spans="3:7" x14ac:dyDescent="0.45">
      <c r="C195" s="115">
        <v>42736</v>
      </c>
      <c r="D195" s="116" t="s">
        <v>219</v>
      </c>
      <c r="E195" s="116">
        <f t="shared" si="5"/>
        <v>4</v>
      </c>
      <c r="F195" s="117" t="str">
        <f t="shared" si="4"/>
        <v>246</v>
      </c>
      <c r="G195" s="117">
        <f>VLOOKUP(C195,[1]!Table1[[Date]:[Monthly Change in k]],3,FALSE)</f>
        <v>226</v>
      </c>
    </row>
    <row r="196" spans="3:7" x14ac:dyDescent="0.45">
      <c r="C196" s="115">
        <v>42767</v>
      </c>
      <c r="D196" s="116" t="s">
        <v>220</v>
      </c>
      <c r="E196" s="116">
        <f t="shared" si="5"/>
        <v>4</v>
      </c>
      <c r="F196" s="117" t="str">
        <f t="shared" si="4"/>
        <v>298</v>
      </c>
      <c r="G196" s="117">
        <f>VLOOKUP(C196,[1]!Table1[[Date]:[Monthly Change in k]],3,FALSE)</f>
        <v>212</v>
      </c>
    </row>
    <row r="197" spans="3:7" x14ac:dyDescent="0.45">
      <c r="C197" s="115">
        <v>42795</v>
      </c>
      <c r="D197" s="116" t="s">
        <v>221</v>
      </c>
      <c r="E197" s="116">
        <f t="shared" si="5"/>
        <v>4</v>
      </c>
      <c r="F197" s="117" t="str">
        <f t="shared" si="4"/>
        <v>263</v>
      </c>
      <c r="G197" s="117">
        <f>VLOOKUP(C197,[1]!Table1[[Date]:[Monthly Change in k]],3,FALSE)</f>
        <v>128</v>
      </c>
    </row>
    <row r="198" spans="3:7" x14ac:dyDescent="0.45">
      <c r="C198" s="115">
        <v>42826</v>
      </c>
      <c r="D198" s="116" t="s">
        <v>217</v>
      </c>
      <c r="E198" s="116">
        <f t="shared" si="5"/>
        <v>4</v>
      </c>
      <c r="F198" s="117" t="str">
        <f t="shared" si="4"/>
        <v>177</v>
      </c>
      <c r="G198" s="117">
        <f>VLOOKUP(C198,[1]!Table1[[Date]:[Monthly Change in k]],3,FALSE)</f>
        <v>197</v>
      </c>
    </row>
    <row r="199" spans="3:7" x14ac:dyDescent="0.45">
      <c r="C199" s="115">
        <v>42856</v>
      </c>
      <c r="D199" s="116" t="s">
        <v>116</v>
      </c>
      <c r="E199" s="116">
        <f t="shared" si="5"/>
        <v>4</v>
      </c>
      <c r="F199" s="117" t="str">
        <f t="shared" ref="F199:F259" si="6">MID(D199, 1, E199 - 1)</f>
        <v>253</v>
      </c>
      <c r="G199" s="117">
        <f>VLOOKUP(C199,[1]!Table1[[Date]:[Monthly Change in k]],3,FALSE)</f>
        <v>216</v>
      </c>
    </row>
    <row r="200" spans="3:7" x14ac:dyDescent="0.45">
      <c r="C200" s="115">
        <v>42887</v>
      </c>
      <c r="D200" s="116" t="s">
        <v>188</v>
      </c>
      <c r="E200" s="116">
        <f t="shared" si="5"/>
        <v>4</v>
      </c>
      <c r="F200" s="117" t="str">
        <f t="shared" si="6"/>
        <v>158</v>
      </c>
      <c r="G200" s="117">
        <f>VLOOKUP(C200,[1]!Table1[[Date]:[Monthly Change in k]],3,FALSE)</f>
        <v>199</v>
      </c>
    </row>
    <row r="201" spans="3:7" x14ac:dyDescent="0.45">
      <c r="C201" s="115">
        <v>42917</v>
      </c>
      <c r="D201" s="116" t="s">
        <v>222</v>
      </c>
      <c r="E201" s="116">
        <f t="shared" ref="E201:E264" si="7">LEN(D201)</f>
        <v>4</v>
      </c>
      <c r="F201" s="117" t="str">
        <f t="shared" si="6"/>
        <v>178</v>
      </c>
      <c r="G201" s="117">
        <f>VLOOKUP(C201,[1]!Table1[[Date]:[Monthly Change in k]],3,FALSE)</f>
        <v>184</v>
      </c>
    </row>
    <row r="202" spans="3:7" x14ac:dyDescent="0.45">
      <c r="C202" s="115">
        <v>42948</v>
      </c>
      <c r="D202" s="116" t="s">
        <v>208</v>
      </c>
      <c r="E202" s="116">
        <f t="shared" si="7"/>
        <v>4</v>
      </c>
      <c r="F202" s="117" t="str">
        <f t="shared" si="6"/>
        <v>237</v>
      </c>
      <c r="G202" s="117">
        <f>VLOOKUP(C202,[1]!Table1[[Date]:[Monthly Change in k]],3,FALSE)</f>
        <v>135</v>
      </c>
    </row>
    <row r="203" spans="3:7" x14ac:dyDescent="0.45">
      <c r="C203" s="115">
        <v>42979</v>
      </c>
      <c r="D203" s="116" t="s">
        <v>193</v>
      </c>
      <c r="E203" s="116">
        <f t="shared" si="7"/>
        <v>4</v>
      </c>
      <c r="F203" s="117" t="str">
        <f t="shared" si="6"/>
        <v>135</v>
      </c>
      <c r="G203" s="117">
        <f>VLOOKUP(C203,[1]!Table1[[Date]:[Monthly Change in k]],3,FALSE)</f>
        <v>92</v>
      </c>
    </row>
    <row r="204" spans="3:7" x14ac:dyDescent="0.45">
      <c r="C204" s="115">
        <v>43009</v>
      </c>
      <c r="D204" s="116" t="s">
        <v>223</v>
      </c>
      <c r="E204" s="116">
        <f t="shared" si="7"/>
        <v>4</v>
      </c>
      <c r="F204" s="117" t="str">
        <f t="shared" si="6"/>
        <v>235</v>
      </c>
      <c r="G204" s="117">
        <f>VLOOKUP(C204,[1]!Table1[[Date]:[Monthly Change in k]],3,FALSE)</f>
        <v>147</v>
      </c>
    </row>
    <row r="205" spans="3:7" x14ac:dyDescent="0.45">
      <c r="C205" s="115">
        <v>43040</v>
      </c>
      <c r="D205" s="116" t="s">
        <v>210</v>
      </c>
      <c r="E205" s="116">
        <f t="shared" si="7"/>
        <v>4</v>
      </c>
      <c r="F205" s="117" t="str">
        <f t="shared" si="6"/>
        <v>190</v>
      </c>
      <c r="G205" s="117">
        <f>VLOOKUP(C205,[1]!Table1[[Date]:[Monthly Change in k]],3,FALSE)</f>
        <v>229</v>
      </c>
    </row>
    <row r="206" spans="3:7" x14ac:dyDescent="0.45">
      <c r="C206" s="115">
        <v>43070</v>
      </c>
      <c r="D206" s="116" t="s">
        <v>224</v>
      </c>
      <c r="E206" s="116">
        <f t="shared" si="7"/>
        <v>4</v>
      </c>
      <c r="F206" s="117" t="str">
        <f t="shared" si="6"/>
        <v>250</v>
      </c>
      <c r="G206" s="117">
        <f>VLOOKUP(C206,[1]!Table1[[Date]:[Monthly Change in k]],3,FALSE)</f>
        <v>146</v>
      </c>
    </row>
    <row r="207" spans="3:7" x14ac:dyDescent="0.45">
      <c r="C207" s="115">
        <v>43101</v>
      </c>
      <c r="D207" s="116" t="s">
        <v>225</v>
      </c>
      <c r="E207" s="116">
        <f t="shared" si="7"/>
        <v>4</v>
      </c>
      <c r="F207" s="117" t="str">
        <f t="shared" si="6"/>
        <v>234</v>
      </c>
      <c r="G207" s="117">
        <f>VLOOKUP(C207,[1]!Table1[[Date]:[Monthly Change in k]],3,FALSE)</f>
        <v>146</v>
      </c>
    </row>
    <row r="208" spans="3:7" x14ac:dyDescent="0.45">
      <c r="C208" s="115">
        <v>43132</v>
      </c>
      <c r="D208" s="116" t="s">
        <v>223</v>
      </c>
      <c r="E208" s="116">
        <f t="shared" si="7"/>
        <v>4</v>
      </c>
      <c r="F208" s="117" t="str">
        <f t="shared" si="6"/>
        <v>235</v>
      </c>
      <c r="G208" s="117">
        <f>VLOOKUP(C208,[1]!Table1[[Date]:[Monthly Change in k]],3,FALSE)</f>
        <v>387</v>
      </c>
    </row>
    <row r="209" spans="3:7" x14ac:dyDescent="0.45">
      <c r="C209" s="115">
        <v>43160</v>
      </c>
      <c r="D209" s="116" t="s">
        <v>205</v>
      </c>
      <c r="E209" s="116">
        <f t="shared" si="7"/>
        <v>4</v>
      </c>
      <c r="F209" s="117" t="str">
        <f t="shared" si="6"/>
        <v>241</v>
      </c>
      <c r="G209" s="117">
        <f>VLOOKUP(C209,[1]!Table1[[Date]:[Monthly Change in k]],3,FALSE)</f>
        <v>226</v>
      </c>
    </row>
    <row r="210" spans="3:7" x14ac:dyDescent="0.45">
      <c r="C210" s="115">
        <v>43191</v>
      </c>
      <c r="D210" s="116" t="s">
        <v>117</v>
      </c>
      <c r="E210" s="116">
        <f t="shared" si="7"/>
        <v>4</v>
      </c>
      <c r="F210" s="117" t="str">
        <f t="shared" si="6"/>
        <v>204</v>
      </c>
      <c r="G210" s="117">
        <f>VLOOKUP(C210,[1]!Table1[[Date]:[Monthly Change in k]],3,FALSE)</f>
        <v>146</v>
      </c>
    </row>
    <row r="211" spans="3:7" x14ac:dyDescent="0.45">
      <c r="C211" s="115">
        <v>43221</v>
      </c>
      <c r="D211" s="116" t="s">
        <v>222</v>
      </c>
      <c r="E211" s="116">
        <f t="shared" si="7"/>
        <v>4</v>
      </c>
      <c r="F211" s="117" t="str">
        <f t="shared" si="6"/>
        <v>178</v>
      </c>
      <c r="G211" s="117">
        <f>VLOOKUP(C211,[1]!Table1[[Date]:[Monthly Change in k]],3,FALSE)</f>
        <v>329</v>
      </c>
    </row>
    <row r="212" spans="3:7" x14ac:dyDescent="0.45">
      <c r="C212" s="115">
        <v>43252</v>
      </c>
      <c r="D212" s="116" t="s">
        <v>217</v>
      </c>
      <c r="E212" s="116">
        <f t="shared" si="7"/>
        <v>4</v>
      </c>
      <c r="F212" s="117" t="str">
        <f t="shared" si="6"/>
        <v>177</v>
      </c>
      <c r="G212" s="117">
        <f>VLOOKUP(C212,[1]!Table1[[Date]:[Monthly Change in k]],3,FALSE)</f>
        <v>213</v>
      </c>
    </row>
    <row r="213" spans="3:7" x14ac:dyDescent="0.45">
      <c r="C213" s="115">
        <v>43282</v>
      </c>
      <c r="D213" s="116" t="s">
        <v>226</v>
      </c>
      <c r="E213" s="116">
        <f t="shared" si="7"/>
        <v>4</v>
      </c>
      <c r="F213" s="117" t="str">
        <f t="shared" si="6"/>
        <v>219</v>
      </c>
      <c r="G213" s="117">
        <f>VLOOKUP(C213,[1]!Table1[[Date]:[Monthly Change in k]],3,FALSE)</f>
        <v>55</v>
      </c>
    </row>
    <row r="214" spans="3:7" x14ac:dyDescent="0.45">
      <c r="C214" s="115">
        <v>43313</v>
      </c>
      <c r="D214" s="116" t="s">
        <v>186</v>
      </c>
      <c r="E214" s="116">
        <f t="shared" si="7"/>
        <v>4</v>
      </c>
      <c r="F214" s="117" t="str">
        <f t="shared" si="6"/>
        <v>163</v>
      </c>
      <c r="G214" s="117">
        <f>VLOOKUP(C214,[1]!Table1[[Date]:[Monthly Change in k]],3,FALSE)</f>
        <v>251</v>
      </c>
    </row>
    <row r="215" spans="3:7" x14ac:dyDescent="0.45">
      <c r="C215" s="115">
        <v>43344</v>
      </c>
      <c r="D215" s="116" t="s">
        <v>203</v>
      </c>
      <c r="E215" s="116">
        <f t="shared" si="7"/>
        <v>4</v>
      </c>
      <c r="F215" s="117" t="str">
        <f t="shared" si="6"/>
        <v>230</v>
      </c>
      <c r="G215" s="117">
        <f>VLOOKUP(C215,[1]!Table1[[Date]:[Monthly Change in k]],3,FALSE)</f>
        <v>87</v>
      </c>
    </row>
    <row r="216" spans="3:7" x14ac:dyDescent="0.45">
      <c r="C216" s="115">
        <v>43374</v>
      </c>
      <c r="D216" s="116" t="s">
        <v>227</v>
      </c>
      <c r="E216" s="116">
        <f t="shared" si="7"/>
        <v>4</v>
      </c>
      <c r="F216" s="117" t="str">
        <f t="shared" si="6"/>
        <v>227</v>
      </c>
      <c r="G216" s="117">
        <f>VLOOKUP(C216,[1]!Table1[[Date]:[Monthly Change in k]],3,FALSE)</f>
        <v>164</v>
      </c>
    </row>
    <row r="217" spans="3:7" x14ac:dyDescent="0.45">
      <c r="C217" s="115">
        <v>43405</v>
      </c>
      <c r="D217" s="116" t="s">
        <v>174</v>
      </c>
      <c r="E217" s="116">
        <f t="shared" si="7"/>
        <v>4</v>
      </c>
      <c r="F217" s="117" t="str">
        <f t="shared" si="6"/>
        <v>179</v>
      </c>
      <c r="G217" s="117">
        <f>VLOOKUP(C217,[1]!Table1[[Date]:[Monthly Change in k]],3,FALSE)</f>
        <v>97</v>
      </c>
    </row>
    <row r="218" spans="3:7" x14ac:dyDescent="0.45">
      <c r="C218" s="115">
        <v>43435</v>
      </c>
      <c r="D218" s="116" t="s">
        <v>228</v>
      </c>
      <c r="E218" s="116">
        <f t="shared" si="7"/>
        <v>4</v>
      </c>
      <c r="F218" s="117" t="str">
        <f t="shared" si="6"/>
        <v>271</v>
      </c>
      <c r="G218" s="117">
        <f>VLOOKUP(C218,[1]!Table1[[Date]:[Monthly Change in k]],3,FALSE)</f>
        <v>182</v>
      </c>
    </row>
    <row r="219" spans="3:7" x14ac:dyDescent="0.45">
      <c r="C219" s="115">
        <v>43466</v>
      </c>
      <c r="D219" s="116" t="s">
        <v>202</v>
      </c>
      <c r="E219" s="116">
        <f t="shared" si="7"/>
        <v>4</v>
      </c>
      <c r="F219" s="117" t="str">
        <f t="shared" si="6"/>
        <v>213</v>
      </c>
      <c r="G219" s="117">
        <f>VLOOKUP(C219,[1]!Table1[[Date]:[Monthly Change in k]],3,FALSE)</f>
        <v>258</v>
      </c>
    </row>
    <row r="220" spans="3:7" x14ac:dyDescent="0.45">
      <c r="C220" s="115">
        <v>43497</v>
      </c>
      <c r="D220" s="116" t="s">
        <v>229</v>
      </c>
      <c r="E220" s="116">
        <f t="shared" si="7"/>
        <v>4</v>
      </c>
      <c r="F220" s="117" t="str">
        <f t="shared" si="6"/>
        <v>183</v>
      </c>
      <c r="G220" s="117">
        <f>VLOOKUP(C220,[1]!Table1[[Date]:[Monthly Change in k]],3,FALSE)</f>
        <v>5</v>
      </c>
    </row>
    <row r="221" spans="3:7" x14ac:dyDescent="0.45">
      <c r="C221" s="115">
        <v>43525</v>
      </c>
      <c r="D221" s="116" t="s">
        <v>230</v>
      </c>
      <c r="E221" s="116">
        <f t="shared" si="7"/>
        <v>4</v>
      </c>
      <c r="F221" s="117" t="str">
        <f t="shared" si="6"/>
        <v>129</v>
      </c>
      <c r="G221" s="117">
        <f>VLOOKUP(C221,[1]!Table1[[Date]:[Monthly Change in k]],3,FALSE)</f>
        <v>227</v>
      </c>
    </row>
    <row r="222" spans="3:7" x14ac:dyDescent="0.45">
      <c r="C222" s="115">
        <v>43556</v>
      </c>
      <c r="D222" s="116" t="s">
        <v>231</v>
      </c>
      <c r="E222" s="116">
        <f t="shared" si="7"/>
        <v>4</v>
      </c>
      <c r="F222" s="117" t="str">
        <f t="shared" si="6"/>
        <v>275</v>
      </c>
      <c r="G222" s="117">
        <f>VLOOKUP(C222,[1]!Table1[[Date]:[Monthly Change in k]],3,FALSE)</f>
        <v>308</v>
      </c>
    </row>
    <row r="223" spans="3:7" x14ac:dyDescent="0.45">
      <c r="C223" s="115">
        <v>43586</v>
      </c>
      <c r="D223" s="116" t="s">
        <v>232</v>
      </c>
      <c r="E223" s="116">
        <f t="shared" si="7"/>
        <v>3</v>
      </c>
      <c r="F223" s="117" t="str">
        <f t="shared" si="6"/>
        <v>27</v>
      </c>
      <c r="G223" s="117">
        <f>VLOOKUP(C223,[1]!Table1[[Date]:[Monthly Change in k]],3,FALSE)</f>
        <v>38</v>
      </c>
    </row>
    <row r="224" spans="3:7" x14ac:dyDescent="0.45">
      <c r="C224" s="115">
        <v>43617</v>
      </c>
      <c r="D224" s="116" t="s">
        <v>233</v>
      </c>
      <c r="E224" s="116">
        <f t="shared" si="7"/>
        <v>4</v>
      </c>
      <c r="F224" s="117" t="str">
        <f t="shared" si="6"/>
        <v>102</v>
      </c>
      <c r="G224" s="117">
        <f>VLOOKUP(C224,[1]!Table1[[Date]:[Monthly Change in k]],3,FALSE)</f>
        <v>204</v>
      </c>
    </row>
    <row r="225" spans="3:7" x14ac:dyDescent="0.45">
      <c r="C225" s="115">
        <v>43647</v>
      </c>
      <c r="D225" s="116" t="s">
        <v>214</v>
      </c>
      <c r="E225" s="116">
        <f t="shared" si="7"/>
        <v>4</v>
      </c>
      <c r="F225" s="117" t="str">
        <f t="shared" si="6"/>
        <v>156</v>
      </c>
      <c r="G225" s="117">
        <f>VLOOKUP(C225,[1]!Table1[[Date]:[Monthly Change in k]],3,FALSE)</f>
        <v>90</v>
      </c>
    </row>
    <row r="226" spans="3:7" x14ac:dyDescent="0.45">
      <c r="C226" s="115">
        <v>43678</v>
      </c>
      <c r="D226" s="116" t="s">
        <v>234</v>
      </c>
      <c r="E226" s="116">
        <f t="shared" si="7"/>
        <v>4</v>
      </c>
      <c r="F226" s="117" t="str">
        <f t="shared" si="6"/>
        <v>195</v>
      </c>
      <c r="G226" s="117">
        <f>VLOOKUP(C226,[1]!Table1[[Date]:[Monthly Change in k]],3,FALSE)</f>
        <v>221</v>
      </c>
    </row>
    <row r="227" spans="3:7" x14ac:dyDescent="0.45">
      <c r="C227" s="115">
        <v>43709</v>
      </c>
      <c r="D227" s="116" t="s">
        <v>193</v>
      </c>
      <c r="E227" s="116">
        <f t="shared" si="7"/>
        <v>4</v>
      </c>
      <c r="F227" s="117" t="str">
        <f t="shared" si="6"/>
        <v>135</v>
      </c>
      <c r="G227" s="117">
        <f>VLOOKUP(C227,[1]!Table1[[Date]:[Monthly Change in k]],3,FALSE)</f>
        <v>203</v>
      </c>
    </row>
    <row r="228" spans="3:7" x14ac:dyDescent="0.45">
      <c r="C228" s="115">
        <v>43739</v>
      </c>
      <c r="D228" s="116" t="s">
        <v>126</v>
      </c>
      <c r="E228" s="116">
        <f>LEN(D228)</f>
        <v>4</v>
      </c>
      <c r="F228" s="117" t="str">
        <f t="shared" si="6"/>
        <v>125</v>
      </c>
      <c r="G228" s="117">
        <f>VLOOKUP(C228,[1]!Table1[[Date]:[Monthly Change in k]],3,FALSE)</f>
        <v>100</v>
      </c>
    </row>
    <row r="229" spans="3:7" x14ac:dyDescent="0.45">
      <c r="C229" s="115">
        <v>43770</v>
      </c>
      <c r="D229" s="116" t="s">
        <v>235</v>
      </c>
      <c r="E229" s="116">
        <f t="shared" si="7"/>
        <v>3</v>
      </c>
      <c r="F229" s="117" t="str">
        <f t="shared" si="6"/>
        <v>67</v>
      </c>
      <c r="G229" s="117">
        <f>VLOOKUP(C229,[1]!Table1[[Date]:[Monthly Change in k]],3,FALSE)</f>
        <v>208</v>
      </c>
    </row>
    <row r="230" spans="3:7" x14ac:dyDescent="0.45">
      <c r="C230" s="115">
        <v>43800</v>
      </c>
      <c r="D230" s="116" t="s">
        <v>236</v>
      </c>
      <c r="E230" s="116">
        <f t="shared" si="7"/>
        <v>4</v>
      </c>
      <c r="F230" s="117" t="str">
        <f t="shared" si="6"/>
        <v>202</v>
      </c>
      <c r="G230" s="117">
        <f>VLOOKUP(C230,[1]!Table1[[Date]:[Monthly Change in k]],3,FALSE)</f>
        <v>126</v>
      </c>
    </row>
    <row r="231" spans="3:7" x14ac:dyDescent="0.45">
      <c r="C231" s="115">
        <v>43831</v>
      </c>
      <c r="D231" s="116" t="s">
        <v>237</v>
      </c>
      <c r="E231" s="116">
        <f t="shared" si="7"/>
        <v>4</v>
      </c>
      <c r="F231" s="117" t="str">
        <f t="shared" si="6"/>
        <v>291</v>
      </c>
      <c r="G231" s="117">
        <f>VLOOKUP(C231,[1]!Table1[[Date]:[Monthly Change in k]],3,FALSE)</f>
        <v>253</v>
      </c>
    </row>
    <row r="232" spans="3:7" x14ac:dyDescent="0.45">
      <c r="C232" s="115">
        <v>43862</v>
      </c>
      <c r="D232" s="116" t="s">
        <v>229</v>
      </c>
      <c r="E232" s="116">
        <f t="shared" si="7"/>
        <v>4</v>
      </c>
      <c r="F232" s="117" t="str">
        <f t="shared" si="6"/>
        <v>183</v>
      </c>
      <c r="G232" s="117">
        <f>VLOOKUP(C232,[1]!Table1[[Date]:[Monthly Change in k]],3,FALSE)</f>
        <v>264</v>
      </c>
    </row>
    <row r="233" spans="3:7" x14ac:dyDescent="0.45">
      <c r="C233" s="115">
        <v>43891</v>
      </c>
      <c r="D233" s="116" t="s">
        <v>238</v>
      </c>
      <c r="E233" s="116">
        <f t="shared" si="7"/>
        <v>4</v>
      </c>
      <c r="F233" s="117" t="str">
        <f t="shared" si="6"/>
        <v>-27</v>
      </c>
      <c r="G233" s="117">
        <f>VLOOKUP(C233,[1]!Table1[[Date]:[Monthly Change in k]],3,FALSE)</f>
        <v>-1411</v>
      </c>
    </row>
    <row r="234" spans="3:7" x14ac:dyDescent="0.45">
      <c r="C234" s="115">
        <v>43922</v>
      </c>
      <c r="D234" s="116" t="s">
        <v>239</v>
      </c>
      <c r="E234" s="116">
        <f t="shared" si="7"/>
        <v>8</v>
      </c>
      <c r="F234" s="117" t="str">
        <f t="shared" si="6"/>
        <v>-20,236</v>
      </c>
      <c r="G234" s="117">
        <f>VLOOKUP(C234,[1]!Table1[[Date]:[Monthly Change in k]],3,FALSE)</f>
        <v>-20477</v>
      </c>
    </row>
    <row r="235" spans="3:7" x14ac:dyDescent="0.45">
      <c r="C235" s="115">
        <v>43952</v>
      </c>
      <c r="D235" s="116" t="s">
        <v>240</v>
      </c>
      <c r="E235" s="116">
        <f t="shared" si="7"/>
        <v>7</v>
      </c>
      <c r="F235" s="117" t="str">
        <f t="shared" si="6"/>
        <v>-2,760</v>
      </c>
      <c r="G235" s="117">
        <f>VLOOKUP(C235,[1]!Table1[[Date]:[Monthly Change in k]],3,FALSE)</f>
        <v>2619</v>
      </c>
    </row>
    <row r="236" spans="3:7" x14ac:dyDescent="0.45">
      <c r="C236" s="115">
        <v>43983</v>
      </c>
      <c r="D236" s="116" t="s">
        <v>241</v>
      </c>
      <c r="E236" s="116">
        <f t="shared" si="7"/>
        <v>6</v>
      </c>
      <c r="F236" s="117" t="str">
        <f t="shared" si="6"/>
        <v>2,369</v>
      </c>
      <c r="G236" s="117">
        <f>VLOOKUP(C236,[1]!Table1[[Date]:[Monthly Change in k]],3,FALSE)</f>
        <v>4615</v>
      </c>
    </row>
    <row r="237" spans="3:7" x14ac:dyDescent="0.45">
      <c r="C237" s="115">
        <v>44013</v>
      </c>
      <c r="D237" s="116" t="s">
        <v>242</v>
      </c>
      <c r="E237" s="116">
        <f t="shared" si="7"/>
        <v>4</v>
      </c>
      <c r="F237" s="117" t="str">
        <f t="shared" si="6"/>
        <v>167</v>
      </c>
      <c r="G237" s="117">
        <f>VLOOKUP(C237,[1]!Table1[[Date]:[Monthly Change in k]],3,FALSE)</f>
        <v>1585</v>
      </c>
    </row>
    <row r="238" spans="3:7" x14ac:dyDescent="0.45">
      <c r="C238" s="115">
        <v>44044</v>
      </c>
      <c r="D238" s="116" t="s">
        <v>243</v>
      </c>
      <c r="E238" s="116">
        <f t="shared" si="7"/>
        <v>4</v>
      </c>
      <c r="F238" s="117" t="str">
        <f t="shared" si="6"/>
        <v>428</v>
      </c>
      <c r="G238" s="117">
        <f>VLOOKUP(C238,[1]!Table1[[Date]:[Monthly Change in k]],3,FALSE)</f>
        <v>1534</v>
      </c>
    </row>
    <row r="239" spans="3:7" x14ac:dyDescent="0.45">
      <c r="C239" s="115">
        <v>44075</v>
      </c>
      <c r="D239" s="116" t="s">
        <v>244</v>
      </c>
      <c r="E239" s="116">
        <f t="shared" si="7"/>
        <v>4</v>
      </c>
      <c r="F239" s="117" t="str">
        <f t="shared" si="6"/>
        <v>749</v>
      </c>
      <c r="G239" s="117">
        <f>VLOOKUP(C239,[1]!Table1[[Date]:[Monthly Change in k]],3,FALSE)</f>
        <v>1046</v>
      </c>
    </row>
    <row r="240" spans="3:7" x14ac:dyDescent="0.45">
      <c r="C240" s="115">
        <v>44105</v>
      </c>
      <c r="D240" s="116" t="s">
        <v>245</v>
      </c>
      <c r="E240" s="116">
        <f t="shared" si="7"/>
        <v>4</v>
      </c>
      <c r="F240" s="117" t="str">
        <f t="shared" si="6"/>
        <v>365</v>
      </c>
      <c r="G240" s="117">
        <f>VLOOKUP(C240,[1]!Table1[[Date]:[Monthly Change in k]],3,FALSE)</f>
        <v>673</v>
      </c>
    </row>
    <row r="241" spans="3:7" x14ac:dyDescent="0.45">
      <c r="C241" s="115">
        <v>44136</v>
      </c>
      <c r="D241" s="116" t="s">
        <v>122</v>
      </c>
      <c r="E241" s="116">
        <f t="shared" si="7"/>
        <v>4</v>
      </c>
      <c r="F241" s="117" t="str">
        <f t="shared" si="6"/>
        <v>307</v>
      </c>
      <c r="G241" s="117">
        <f>VLOOKUP(C241,[1]!Table1[[Date]:[Monthly Change in k]],3,FALSE)</f>
        <v>268</v>
      </c>
    </row>
    <row r="242" spans="3:7" x14ac:dyDescent="0.45">
      <c r="C242" s="115">
        <v>44166</v>
      </c>
      <c r="D242" s="116" t="s">
        <v>246</v>
      </c>
      <c r="E242" s="116">
        <f t="shared" si="7"/>
        <v>5</v>
      </c>
      <c r="F242" s="117" t="str">
        <f t="shared" si="6"/>
        <v>-123</v>
      </c>
      <c r="G242" s="117">
        <f>VLOOKUP(C242,[1]!Table1[[Date]:[Monthly Change in k]],3,FALSE)</f>
        <v>-243</v>
      </c>
    </row>
    <row r="243" spans="3:7" x14ac:dyDescent="0.45">
      <c r="C243" s="115">
        <v>44197</v>
      </c>
      <c r="D243" s="116" t="s">
        <v>112</v>
      </c>
      <c r="E243" s="116">
        <f t="shared" si="7"/>
        <v>4</v>
      </c>
      <c r="F243" s="117" t="str">
        <f t="shared" si="6"/>
        <v>174</v>
      </c>
      <c r="G243" s="117">
        <f>VLOOKUP(C243,[1]!Table1[[Date]:[Monthly Change in k]],3,FALSE)</f>
        <v>398</v>
      </c>
    </row>
    <row r="244" spans="3:7" x14ac:dyDescent="0.45">
      <c r="C244" s="115">
        <v>44228</v>
      </c>
      <c r="D244" s="116" t="s">
        <v>247</v>
      </c>
      <c r="E244" s="116">
        <f t="shared" si="7"/>
        <v>4</v>
      </c>
      <c r="F244" s="117" t="str">
        <f t="shared" si="6"/>
        <v>117</v>
      </c>
      <c r="G244" s="117">
        <f>VLOOKUP(C244,[1]!Table1[[Date]:[Monthly Change in k]],3,FALSE)</f>
        <v>527</v>
      </c>
    </row>
    <row r="245" spans="3:7" x14ac:dyDescent="0.45">
      <c r="C245" s="115">
        <v>44256</v>
      </c>
      <c r="D245" s="116" t="s">
        <v>248</v>
      </c>
      <c r="E245" s="116">
        <f t="shared" si="7"/>
        <v>4</v>
      </c>
      <c r="F245" s="117" t="str">
        <f t="shared" si="6"/>
        <v>517</v>
      </c>
      <c r="G245" s="117">
        <f>VLOOKUP(C245,[1]!Table1[[Date]:[Monthly Change in k]],3,FALSE)</f>
        <v>831</v>
      </c>
    </row>
    <row r="246" spans="3:7" x14ac:dyDescent="0.45">
      <c r="C246" s="115">
        <v>44287</v>
      </c>
      <c r="D246" s="116" t="s">
        <v>249</v>
      </c>
      <c r="E246" s="116">
        <f t="shared" si="7"/>
        <v>4</v>
      </c>
      <c r="F246" s="117" t="str">
        <f t="shared" si="6"/>
        <v>742</v>
      </c>
      <c r="G246" s="117">
        <f>VLOOKUP(C246,[1]!Table1[[Date]:[Monthly Change in k]],3,FALSE)</f>
        <v>319</v>
      </c>
    </row>
    <row r="247" spans="3:7" x14ac:dyDescent="0.45">
      <c r="C247" s="115">
        <v>44317</v>
      </c>
      <c r="D247" s="116" t="s">
        <v>250</v>
      </c>
      <c r="E247" s="116">
        <f t="shared" si="7"/>
        <v>4</v>
      </c>
      <c r="F247" s="117" t="str">
        <f t="shared" si="6"/>
        <v>978</v>
      </c>
      <c r="G247" s="117">
        <f>VLOOKUP(C247,[1]!Table1[[Date]:[Monthly Change in k]],3,FALSE)</f>
        <v>451</v>
      </c>
    </row>
    <row r="248" spans="3:7" x14ac:dyDescent="0.45">
      <c r="C248" s="115">
        <v>44348</v>
      </c>
      <c r="D248" s="116" t="s">
        <v>251</v>
      </c>
      <c r="E248" s="116">
        <f t="shared" si="7"/>
        <v>4</v>
      </c>
      <c r="F248" s="117" t="str">
        <f t="shared" si="6"/>
        <v>692</v>
      </c>
      <c r="G248" s="117">
        <f>VLOOKUP(C248,[1]!Table1[[Date]:[Monthly Change in k]],3,FALSE)</f>
        <v>778</v>
      </c>
    </row>
    <row r="249" spans="3:7" x14ac:dyDescent="0.45">
      <c r="C249" s="115">
        <v>44378</v>
      </c>
      <c r="D249" s="116" t="s">
        <v>252</v>
      </c>
      <c r="E249" s="116">
        <f t="shared" si="7"/>
        <v>4</v>
      </c>
      <c r="F249" s="117" t="str">
        <f t="shared" si="6"/>
        <v>330</v>
      </c>
      <c r="G249" s="117">
        <f>VLOOKUP(C249,[1]!Table1[[Date]:[Monthly Change in k]],3,FALSE)</f>
        <v>939</v>
      </c>
    </row>
    <row r="250" spans="3:7" x14ac:dyDescent="0.45">
      <c r="C250" s="115">
        <v>44409</v>
      </c>
      <c r="D250" s="116" t="s">
        <v>253</v>
      </c>
      <c r="E250" s="116">
        <f t="shared" si="7"/>
        <v>4</v>
      </c>
      <c r="F250" s="117" t="str">
        <f t="shared" si="6"/>
        <v>374</v>
      </c>
      <c r="G250" s="117">
        <f>VLOOKUP(C250,[1]!Table1[[Date]:[Monthly Change in k]],3,FALSE)</f>
        <v>465</v>
      </c>
    </row>
    <row r="251" spans="3:7" x14ac:dyDescent="0.45">
      <c r="C251" s="115">
        <v>44440</v>
      </c>
      <c r="D251" s="116" t="s">
        <v>254</v>
      </c>
      <c r="E251" s="116">
        <f t="shared" si="7"/>
        <v>4</v>
      </c>
      <c r="F251" s="117" t="str">
        <f t="shared" si="6"/>
        <v>568</v>
      </c>
      <c r="G251" s="117">
        <f>VLOOKUP(C251,[1]!Table1[[Date]:[Monthly Change in k]],3,FALSE)</f>
        <v>480</v>
      </c>
    </row>
    <row r="252" spans="3:7" x14ac:dyDescent="0.45">
      <c r="C252" s="115">
        <v>44470</v>
      </c>
      <c r="D252" s="116" t="s">
        <v>255</v>
      </c>
      <c r="E252" s="116">
        <f t="shared" si="7"/>
        <v>4</v>
      </c>
      <c r="F252" s="117" t="str">
        <f t="shared" si="6"/>
        <v>571</v>
      </c>
      <c r="G252" s="117">
        <f>VLOOKUP(C252,[1]!Table1[[Date]:[Monthly Change in k]],3,FALSE)</f>
        <v>860</v>
      </c>
    </row>
    <row r="253" spans="3:7" x14ac:dyDescent="0.45">
      <c r="C253" s="115">
        <v>44501</v>
      </c>
      <c r="D253" s="116" t="s">
        <v>256</v>
      </c>
      <c r="E253" s="116">
        <f t="shared" si="7"/>
        <v>4</v>
      </c>
      <c r="F253" s="117" t="str">
        <f t="shared" si="6"/>
        <v>534</v>
      </c>
      <c r="G253" s="117">
        <f>VLOOKUP(C253,[1]!Table1[[Date]:[Monthly Change in k]],3,FALSE)</f>
        <v>631</v>
      </c>
    </row>
    <row r="254" spans="3:7" x14ac:dyDescent="0.45">
      <c r="C254" s="115">
        <v>44531</v>
      </c>
      <c r="D254" s="116" t="s">
        <v>257</v>
      </c>
      <c r="E254" s="116">
        <f t="shared" si="7"/>
        <v>4</v>
      </c>
      <c r="F254" s="117" t="str">
        <f t="shared" si="6"/>
        <v>807</v>
      </c>
      <c r="G254" s="117">
        <f>VLOOKUP(C254,[1]!Table1[[Date]:[Monthly Change in k]],3,FALSE)</f>
        <v>566</v>
      </c>
    </row>
    <row r="255" spans="3:7" x14ac:dyDescent="0.45">
      <c r="C255" s="115">
        <v>44562</v>
      </c>
      <c r="D255" s="116" t="s">
        <v>258</v>
      </c>
      <c r="E255" s="116">
        <f t="shared" si="7"/>
        <v>5</v>
      </c>
      <c r="F255" s="117" t="str">
        <f t="shared" si="6"/>
        <v>-301</v>
      </c>
      <c r="G255" s="117">
        <f>VLOOKUP(C255,[1]!Table1[[Date]:[Monthly Change in k]],3,FALSE)</f>
        <v>251</v>
      </c>
    </row>
    <row r="256" spans="3:7" x14ac:dyDescent="0.45">
      <c r="C256" s="115">
        <v>44593</v>
      </c>
      <c r="D256" s="116" t="s">
        <v>259</v>
      </c>
      <c r="E256" s="116">
        <f t="shared" si="7"/>
        <v>4</v>
      </c>
      <c r="F256" s="117" t="str">
        <f t="shared" si="6"/>
        <v>475</v>
      </c>
      <c r="G256" s="117">
        <f>VLOOKUP(C256,[1]!Table1[[Date]:[Monthly Change in k]],3,FALSE)</f>
        <v>862</v>
      </c>
    </row>
    <row r="257" spans="3:7" x14ac:dyDescent="0.45">
      <c r="C257" s="115">
        <v>44621</v>
      </c>
      <c r="D257" s="116" t="s">
        <v>260</v>
      </c>
      <c r="E257" s="116">
        <f t="shared" si="7"/>
        <v>4</v>
      </c>
      <c r="F257" s="117" t="str">
        <f t="shared" si="6"/>
        <v>455</v>
      </c>
      <c r="G257" s="117">
        <f>VLOOKUP(C257,[1]!Table1[[Date]:[Monthly Change in k]],3,FALSE)</f>
        <v>494</v>
      </c>
    </row>
    <row r="258" spans="3:7" x14ac:dyDescent="0.45">
      <c r="C258" s="115">
        <v>44652</v>
      </c>
      <c r="D258" s="116" t="s">
        <v>261</v>
      </c>
      <c r="E258" s="116">
        <f t="shared" si="7"/>
        <v>4</v>
      </c>
      <c r="F258" s="117" t="str">
        <f t="shared" si="6"/>
        <v>247</v>
      </c>
      <c r="G258" s="117">
        <f>VLOOKUP(C258,[1]!Table1[[Date]:[Monthly Change in k]],3,FALSE)</f>
        <v>272</v>
      </c>
    </row>
    <row r="259" spans="3:7" x14ac:dyDescent="0.45">
      <c r="C259" s="115">
        <v>44682</v>
      </c>
      <c r="D259" s="116" t="s">
        <v>262</v>
      </c>
      <c r="E259" s="116">
        <f t="shared" si="7"/>
        <v>4</v>
      </c>
      <c r="F259" s="117" t="str">
        <f t="shared" si="6"/>
        <v>128</v>
      </c>
      <c r="G259" s="117">
        <f>VLOOKUP(C259,[1]!Table1[[Date]:[Monthly Change in k]],3,FALSE)</f>
        <v>286</v>
      </c>
    </row>
    <row r="260" spans="3:7" x14ac:dyDescent="0.45">
      <c r="C260" s="115">
        <v>44713</v>
      </c>
      <c r="D260" s="116"/>
      <c r="E260" s="116"/>
      <c r="F260" s="117"/>
      <c r="G260" s="117">
        <f>VLOOKUP(C260,[1]!Table1[[Date]:[Monthly Change in k]],3,FALSE)</f>
        <v>420</v>
      </c>
    </row>
    <row r="261" spans="3:7" x14ac:dyDescent="0.45">
      <c r="C261" s="115">
        <v>44743</v>
      </c>
      <c r="D261" s="116"/>
      <c r="E261" s="116"/>
      <c r="F261" s="117"/>
      <c r="G261" s="117">
        <f>VLOOKUP(C261,[1]!Table1[[Date]:[Monthly Change in k]],3,FALSE)</f>
        <v>690</v>
      </c>
    </row>
    <row r="262" spans="3:7" x14ac:dyDescent="0.45">
      <c r="C262" s="115">
        <v>44774</v>
      </c>
      <c r="D262" s="116" t="s">
        <v>95</v>
      </c>
      <c r="E262" s="116">
        <f t="shared" si="7"/>
        <v>4</v>
      </c>
      <c r="F262" s="117" t="s">
        <v>263</v>
      </c>
      <c r="G262" s="117">
        <f>VLOOKUP(C262,[1]!Table1[[Date]:[Monthly Change in k]],3,FALSE)</f>
        <v>243</v>
      </c>
    </row>
    <row r="263" spans="3:7" x14ac:dyDescent="0.45">
      <c r="C263" s="115">
        <v>44805</v>
      </c>
      <c r="D263" s="116" t="s">
        <v>204</v>
      </c>
      <c r="E263" s="116">
        <f t="shared" si="7"/>
        <v>4</v>
      </c>
      <c r="F263" s="117" t="s">
        <v>264</v>
      </c>
      <c r="G263" s="117">
        <f>VLOOKUP(C263,[1]!Table1[[Date]:[Monthly Change in k]],3,FALSE)</f>
        <v>255</v>
      </c>
    </row>
    <row r="264" spans="3:7" x14ac:dyDescent="0.45">
      <c r="C264" s="115">
        <v>44835</v>
      </c>
      <c r="D264" s="116" t="s">
        <v>265</v>
      </c>
      <c r="E264" s="116">
        <f t="shared" si="7"/>
        <v>4</v>
      </c>
      <c r="F264" s="117" t="s">
        <v>266</v>
      </c>
      <c r="G264" s="117">
        <f>VLOOKUP(C264,[1]!Table1[[Date]:[Monthly Change in k]],3,FALSE)</f>
        <v>361</v>
      </c>
    </row>
    <row r="265" spans="3:7" x14ac:dyDescent="0.45">
      <c r="C265" s="115">
        <v>44866</v>
      </c>
      <c r="D265" s="116" t="s">
        <v>134</v>
      </c>
      <c r="E265" s="116">
        <f t="shared" ref="E265:E283" si="8">LEN(D265)</f>
        <v>4</v>
      </c>
      <c r="F265" s="117" t="s">
        <v>267</v>
      </c>
      <c r="G265" s="117">
        <f>VLOOKUP(C265,[1]!Table1[[Date]:[Monthly Change in k]],3,FALSE)</f>
        <v>258</v>
      </c>
    </row>
    <row r="266" spans="3:7" x14ac:dyDescent="0.45">
      <c r="C266" s="115">
        <v>44896</v>
      </c>
      <c r="D266" s="116" t="s">
        <v>223</v>
      </c>
      <c r="E266" s="116">
        <f t="shared" si="8"/>
        <v>4</v>
      </c>
      <c r="F266" s="117" t="s">
        <v>268</v>
      </c>
      <c r="G266" s="117">
        <f>VLOOKUP(C266,[1]!Table1[[Date]:[Monthly Change in k]],3,FALSE)</f>
        <v>136</v>
      </c>
    </row>
    <row r="267" spans="3:7" x14ac:dyDescent="0.45">
      <c r="C267" s="115">
        <v>44927</v>
      </c>
      <c r="D267" s="116" t="s">
        <v>127</v>
      </c>
      <c r="E267" s="116">
        <f t="shared" si="8"/>
        <v>4</v>
      </c>
      <c r="F267" s="117" t="s">
        <v>269</v>
      </c>
      <c r="G267" s="117">
        <f>VLOOKUP(C267,[1]!Table1[[Date]:[Monthly Change in k]],3,FALSE)</f>
        <v>482</v>
      </c>
    </row>
    <row r="268" spans="3:7" x14ac:dyDescent="0.45">
      <c r="C268" s="115">
        <v>44958</v>
      </c>
      <c r="D268" s="116" t="s">
        <v>270</v>
      </c>
      <c r="E268" s="116">
        <f t="shared" si="8"/>
        <v>4</v>
      </c>
      <c r="F268" s="117" t="s">
        <v>271</v>
      </c>
      <c r="G268" s="117">
        <f>VLOOKUP(C268,[1]!Table1[[Date]:[Monthly Change in k]],3,FALSE)</f>
        <v>287</v>
      </c>
    </row>
    <row r="269" spans="3:7" x14ac:dyDescent="0.45">
      <c r="C269" s="115">
        <v>44986</v>
      </c>
      <c r="D269" s="116" t="s">
        <v>272</v>
      </c>
      <c r="E269" s="116">
        <f t="shared" si="8"/>
        <v>4</v>
      </c>
      <c r="F269" s="117" t="s">
        <v>273</v>
      </c>
      <c r="G269" s="117">
        <f>VLOOKUP(C269,[1]!Table1[[Date]:[Monthly Change in k]],3,FALSE)</f>
        <v>146</v>
      </c>
    </row>
    <row r="270" spans="3:7" x14ac:dyDescent="0.45">
      <c r="C270" s="115">
        <v>45017</v>
      </c>
      <c r="D270" s="116" t="s">
        <v>274</v>
      </c>
      <c r="E270" s="116">
        <f t="shared" si="8"/>
        <v>4</v>
      </c>
      <c r="F270" s="117" t="s">
        <v>275</v>
      </c>
      <c r="G270" s="117">
        <f>VLOOKUP(C270,[1]!Table1[[Date]:[Monthly Change in k]],3,FALSE)</f>
        <v>278</v>
      </c>
    </row>
    <row r="271" spans="3:7" x14ac:dyDescent="0.45">
      <c r="C271" s="115">
        <v>45047</v>
      </c>
      <c r="D271" s="116" t="s">
        <v>276</v>
      </c>
      <c r="E271" s="116">
        <f t="shared" si="8"/>
        <v>4</v>
      </c>
      <c r="F271" s="117" t="s">
        <v>277</v>
      </c>
      <c r="G271" s="117">
        <f>VLOOKUP(C271,[1]!Table1[[Date]:[Monthly Change in k]],3,FALSE)</f>
        <v>303</v>
      </c>
    </row>
    <row r="272" spans="3:7" x14ac:dyDescent="0.45">
      <c r="C272" s="115">
        <v>45078</v>
      </c>
      <c r="D272" s="116" t="s">
        <v>278</v>
      </c>
      <c r="E272" s="116">
        <f t="shared" si="8"/>
        <v>4</v>
      </c>
      <c r="F272" s="117" t="s">
        <v>279</v>
      </c>
      <c r="G272" s="117">
        <f>VLOOKUP(C272,[1]!Table1[[Date]:[Monthly Change in k]],3,FALSE)</f>
        <v>240</v>
      </c>
    </row>
    <row r="273" spans="3:7" x14ac:dyDescent="0.45">
      <c r="C273" s="115">
        <v>45108</v>
      </c>
      <c r="D273" s="116" t="s">
        <v>280</v>
      </c>
      <c r="E273" s="116">
        <f t="shared" si="8"/>
        <v>4</v>
      </c>
      <c r="F273" s="117" t="s">
        <v>281</v>
      </c>
      <c r="G273" s="117">
        <f>VLOOKUP(C273,[1]!Table1[[Date]:[Monthly Change in k]],3,FALSE)</f>
        <v>184</v>
      </c>
    </row>
    <row r="274" spans="3:7" x14ac:dyDescent="0.45">
      <c r="C274" s="115">
        <v>45139</v>
      </c>
      <c r="D274" s="116" t="s">
        <v>217</v>
      </c>
      <c r="E274" s="116">
        <f t="shared" si="8"/>
        <v>4</v>
      </c>
      <c r="F274" s="117" t="s">
        <v>282</v>
      </c>
      <c r="G274" s="117">
        <f>VLOOKUP(C274,[1]!Table1[[Date]:[Monthly Change in k]],3,FALSE)</f>
        <v>210</v>
      </c>
    </row>
    <row r="275" spans="3:7" x14ac:dyDescent="0.45">
      <c r="C275" s="115">
        <v>45170</v>
      </c>
      <c r="D275" s="116" t="s">
        <v>283</v>
      </c>
      <c r="E275" s="116">
        <f t="shared" si="8"/>
        <v>3</v>
      </c>
      <c r="F275" s="117" t="s">
        <v>284</v>
      </c>
      <c r="G275" s="117">
        <f>VLOOKUP(C275,[1]!Table1[[Date]:[Monthly Change in k]],3,FALSE)</f>
        <v>246</v>
      </c>
    </row>
    <row r="276" spans="3:7" x14ac:dyDescent="0.45">
      <c r="C276" s="115">
        <v>45200</v>
      </c>
      <c r="D276" s="116" t="s">
        <v>285</v>
      </c>
      <c r="E276" s="116">
        <f t="shared" si="8"/>
        <v>4</v>
      </c>
      <c r="F276" s="117" t="s">
        <v>286</v>
      </c>
      <c r="G276" s="117">
        <f>VLOOKUP(C276,[1]!Table1[[Date]:[Monthly Change in k]],3,FALSE)</f>
        <v>165</v>
      </c>
    </row>
    <row r="277" spans="3:7" x14ac:dyDescent="0.45">
      <c r="C277" s="115">
        <v>45231</v>
      </c>
      <c r="D277" s="116" t="s">
        <v>287</v>
      </c>
      <c r="E277" s="116">
        <f t="shared" si="8"/>
        <v>4</v>
      </c>
      <c r="F277" s="117" t="s">
        <v>288</v>
      </c>
      <c r="G277" s="117">
        <f>VLOOKUP(C277,[1]!Table1[[Date]:[Monthly Change in k]],3,FALSE)</f>
        <v>182</v>
      </c>
    </row>
    <row r="278" spans="3:7" x14ac:dyDescent="0.45">
      <c r="C278" s="115">
        <v>45261</v>
      </c>
      <c r="D278" s="116" t="s">
        <v>289</v>
      </c>
      <c r="E278" s="116">
        <f t="shared" si="8"/>
        <v>4</v>
      </c>
      <c r="F278" s="117" t="s">
        <v>290</v>
      </c>
      <c r="G278" s="117">
        <f>VLOOKUP(C278,[1]!Table1[[Date]:[Monthly Change in k]],3,FALSE)</f>
        <v>290</v>
      </c>
    </row>
    <row r="279" spans="3:7" x14ac:dyDescent="0.45">
      <c r="C279" s="115">
        <v>45292</v>
      </c>
      <c r="D279" s="116" t="s">
        <v>291</v>
      </c>
      <c r="E279" s="116">
        <f t="shared" si="8"/>
        <v>4</v>
      </c>
      <c r="F279" s="117" t="s">
        <v>292</v>
      </c>
      <c r="G279" s="117">
        <f>VLOOKUP(C279,[1]!Table1[[Date]:[Monthly Change in k]],3,FALSE)</f>
        <v>256</v>
      </c>
    </row>
    <row r="280" spans="3:7" x14ac:dyDescent="0.45">
      <c r="C280" s="115">
        <v>45323</v>
      </c>
      <c r="D280" s="116" t="s">
        <v>100</v>
      </c>
      <c r="E280" s="116">
        <f t="shared" si="8"/>
        <v>4</v>
      </c>
      <c r="F280" s="117" t="s">
        <v>293</v>
      </c>
      <c r="G280" s="117">
        <f>VLOOKUP(C280,[1]!Table1[[Date]:[Monthly Change in k]],3,FALSE)</f>
        <v>236</v>
      </c>
    </row>
    <row r="281" spans="3:7" x14ac:dyDescent="0.45">
      <c r="C281" s="115">
        <v>45352</v>
      </c>
      <c r="D281" s="116" t="s">
        <v>294</v>
      </c>
      <c r="E281" s="116">
        <f t="shared" si="8"/>
        <v>4</v>
      </c>
      <c r="F281" s="117" t="s">
        <v>295</v>
      </c>
      <c r="G281" s="117">
        <f>VLOOKUP(C281,[1]!Table1[[Date]:[Monthly Change in k]],3,FALSE)</f>
        <v>310</v>
      </c>
    </row>
    <row r="282" spans="3:7" x14ac:dyDescent="0.45">
      <c r="C282" s="115">
        <v>45383</v>
      </c>
      <c r="D282" s="116" t="s">
        <v>191</v>
      </c>
      <c r="E282" s="116">
        <f t="shared" si="8"/>
        <v>4</v>
      </c>
      <c r="F282" s="117" t="s">
        <v>296</v>
      </c>
      <c r="G282" s="117">
        <f>VLOOKUP(C282,[1]!Table1[[Date]:[Monthly Change in k]],3,FALSE)</f>
        <v>165</v>
      </c>
    </row>
    <row r="283" spans="3:7" x14ac:dyDescent="0.45">
      <c r="C283" s="115">
        <v>45413</v>
      </c>
      <c r="D283" s="116" t="s">
        <v>297</v>
      </c>
      <c r="E283" s="116">
        <f t="shared" si="8"/>
        <v>4</v>
      </c>
      <c r="F283" s="117" t="s">
        <v>298</v>
      </c>
      <c r="G283" s="117">
        <f>VLOOKUP(C283,[1]!Table1[[Date]:[Monthly Change in k]],3,FALSE)</f>
        <v>272</v>
      </c>
    </row>
    <row r="284" spans="3:7" x14ac:dyDescent="0.45">
      <c r="C284" s="115">
        <v>45444</v>
      </c>
      <c r="D284" s="116"/>
      <c r="E284" s="116"/>
      <c r="F284" s="117"/>
      <c r="G284" s="117"/>
    </row>
    <row r="285" spans="3:7" x14ac:dyDescent="0.45">
      <c r="C285" s="1"/>
      <c r="D285" s="1"/>
      <c r="E285" s="1"/>
      <c r="G285" s="1"/>
    </row>
    <row r="286" spans="3:7" x14ac:dyDescent="0.45">
      <c r="C286" s="1"/>
      <c r="D286" s="1"/>
      <c r="E286" s="1"/>
      <c r="G286" s="1"/>
    </row>
    <row r="287" spans="3:7" x14ac:dyDescent="0.45">
      <c r="C287" s="1"/>
      <c r="D287" s="1"/>
      <c r="E287" s="1"/>
      <c r="G287" s="1"/>
    </row>
    <row r="288" spans="3:7" x14ac:dyDescent="0.45">
      <c r="C288" s="1"/>
      <c r="D288" s="1"/>
      <c r="E288" s="1"/>
      <c r="G288" s="1"/>
    </row>
    <row r="289" spans="6:6" s="1" customFormat="1" x14ac:dyDescent="0.45">
      <c r="F289" s="108"/>
    </row>
    <row r="290" spans="6:6" s="1" customFormat="1" x14ac:dyDescent="0.45">
      <c r="F290" s="108"/>
    </row>
    <row r="291" spans="6:6" s="1" customFormat="1" x14ac:dyDescent="0.45">
      <c r="F291" s="108"/>
    </row>
    <row r="292" spans="6:6" s="1" customFormat="1" x14ac:dyDescent="0.45">
      <c r="F292" s="108"/>
    </row>
    <row r="293" spans="6:6" s="1" customFormat="1" x14ac:dyDescent="0.45">
      <c r="F293" s="108"/>
    </row>
    <row r="294" spans="6:6" s="1" customFormat="1" x14ac:dyDescent="0.45">
      <c r="F294" s="108"/>
    </row>
    <row r="295" spans="6:6" s="1" customFormat="1" x14ac:dyDescent="0.45">
      <c r="F295" s="108"/>
    </row>
    <row r="296" spans="6:6" s="1" customFormat="1" x14ac:dyDescent="0.45">
      <c r="F296" s="108"/>
    </row>
    <row r="297" spans="6:6" s="1" customFormat="1" x14ac:dyDescent="0.45">
      <c r="F297" s="108"/>
    </row>
    <row r="298" spans="6:6" s="1" customFormat="1" x14ac:dyDescent="0.45">
      <c r="F298" s="108"/>
    </row>
    <row r="299" spans="6:6" s="1" customFormat="1" x14ac:dyDescent="0.45">
      <c r="F299" s="108"/>
    </row>
    <row r="300" spans="6:6" s="1" customFormat="1" x14ac:dyDescent="0.45">
      <c r="F300" s="108"/>
    </row>
    <row r="301" spans="6:6" s="1" customFormat="1" x14ac:dyDescent="0.45">
      <c r="F301" s="108"/>
    </row>
    <row r="302" spans="6:6" s="1" customFormat="1" x14ac:dyDescent="0.45">
      <c r="F302" s="108"/>
    </row>
    <row r="303" spans="6:6" s="1" customFormat="1" x14ac:dyDescent="0.45">
      <c r="F303" s="108"/>
    </row>
    <row r="304" spans="6:6" s="1" customFormat="1" x14ac:dyDescent="0.45">
      <c r="F304" s="108"/>
    </row>
    <row r="305" spans="6:6" s="1" customFormat="1" x14ac:dyDescent="0.45">
      <c r="F305" s="108"/>
    </row>
    <row r="306" spans="6:6" s="1" customFormat="1" x14ac:dyDescent="0.45">
      <c r="F306" s="108"/>
    </row>
    <row r="307" spans="6:6" s="1" customFormat="1" x14ac:dyDescent="0.45">
      <c r="F307" s="108"/>
    </row>
    <row r="308" spans="6:6" s="1" customFormat="1" x14ac:dyDescent="0.45">
      <c r="F308" s="108"/>
    </row>
    <row r="309" spans="6:6" s="1" customFormat="1" x14ac:dyDescent="0.45">
      <c r="F309" s="108"/>
    </row>
    <row r="310" spans="6:6" s="1" customFormat="1" x14ac:dyDescent="0.45">
      <c r="F310" s="108"/>
    </row>
    <row r="311" spans="6:6" s="1" customFormat="1" x14ac:dyDescent="0.45">
      <c r="F311" s="108"/>
    </row>
    <row r="312" spans="6:6" s="1" customFormat="1" x14ac:dyDescent="0.45">
      <c r="F312" s="108"/>
    </row>
    <row r="313" spans="6:6" s="1" customFormat="1" x14ac:dyDescent="0.45">
      <c r="F313" s="108"/>
    </row>
    <row r="314" spans="6:6" s="1" customFormat="1" x14ac:dyDescent="0.45">
      <c r="F314" s="108"/>
    </row>
    <row r="315" spans="6:6" s="1" customFormat="1" x14ac:dyDescent="0.45">
      <c r="F315" s="108"/>
    </row>
    <row r="316" spans="6:6" s="1" customFormat="1" x14ac:dyDescent="0.45">
      <c r="F316" s="108"/>
    </row>
    <row r="317" spans="6:6" s="1" customFormat="1" x14ac:dyDescent="0.45">
      <c r="F317" s="108"/>
    </row>
    <row r="318" spans="6:6" s="1" customFormat="1" x14ac:dyDescent="0.45">
      <c r="F318" s="108"/>
    </row>
    <row r="319" spans="6:6" s="1" customFormat="1" x14ac:dyDescent="0.45">
      <c r="F319" s="108"/>
    </row>
    <row r="320" spans="6:6" s="1" customFormat="1" x14ac:dyDescent="0.45">
      <c r="F320" s="108"/>
    </row>
    <row r="321" spans="6:6" s="1" customFormat="1" x14ac:dyDescent="0.45">
      <c r="F321" s="108"/>
    </row>
    <row r="322" spans="6:6" s="1" customFormat="1" x14ac:dyDescent="0.45">
      <c r="F322" s="108"/>
    </row>
    <row r="323" spans="6:6" s="1" customFormat="1" x14ac:dyDescent="0.45">
      <c r="F323" s="108"/>
    </row>
    <row r="324" spans="6:6" s="1" customFormat="1" x14ac:dyDescent="0.45">
      <c r="F324" s="108"/>
    </row>
    <row r="325" spans="6:6" s="1" customFormat="1" x14ac:dyDescent="0.45">
      <c r="F325" s="108"/>
    </row>
    <row r="326" spans="6:6" s="1" customFormat="1" x14ac:dyDescent="0.45">
      <c r="F326" s="108"/>
    </row>
    <row r="327" spans="6:6" s="1" customFormat="1" x14ac:dyDescent="0.45">
      <c r="F327" s="108"/>
    </row>
    <row r="328" spans="6:6" s="1" customFormat="1" x14ac:dyDescent="0.45">
      <c r="F328" s="108"/>
    </row>
    <row r="329" spans="6:6" s="1" customFormat="1" x14ac:dyDescent="0.45">
      <c r="F329" s="108"/>
    </row>
    <row r="330" spans="6:6" s="1" customFormat="1" x14ac:dyDescent="0.45">
      <c r="F330" s="108"/>
    </row>
    <row r="331" spans="6:6" s="1" customFormat="1" x14ac:dyDescent="0.45">
      <c r="F331" s="108"/>
    </row>
    <row r="332" spans="6:6" s="1" customFormat="1" x14ac:dyDescent="0.45">
      <c r="F332" s="108"/>
    </row>
    <row r="333" spans="6:6" s="1" customFormat="1" x14ac:dyDescent="0.45">
      <c r="F333" s="108"/>
    </row>
    <row r="334" spans="6:6" s="1" customFormat="1" x14ac:dyDescent="0.45">
      <c r="F334" s="108"/>
    </row>
    <row r="335" spans="6:6" s="1" customFormat="1" x14ac:dyDescent="0.45">
      <c r="F335" s="108"/>
    </row>
    <row r="336" spans="6:6" s="1" customFormat="1" x14ac:dyDescent="0.45">
      <c r="F336" s="108"/>
    </row>
    <row r="337" spans="6:6" s="1" customFormat="1" x14ac:dyDescent="0.45">
      <c r="F337" s="108"/>
    </row>
    <row r="338" spans="6:6" s="1" customFormat="1" x14ac:dyDescent="0.45">
      <c r="F338" s="108"/>
    </row>
    <row r="339" spans="6:6" s="1" customFormat="1" x14ac:dyDescent="0.45">
      <c r="F339" s="108"/>
    </row>
    <row r="340" spans="6:6" s="1" customFormat="1" x14ac:dyDescent="0.45">
      <c r="F340" s="108"/>
    </row>
    <row r="341" spans="6:6" s="1" customFormat="1" x14ac:dyDescent="0.45">
      <c r="F341" s="108"/>
    </row>
    <row r="342" spans="6:6" s="1" customFormat="1" x14ac:dyDescent="0.45">
      <c r="F342" s="108"/>
    </row>
    <row r="343" spans="6:6" s="1" customFormat="1" x14ac:dyDescent="0.45">
      <c r="F343" s="108"/>
    </row>
    <row r="344" spans="6:6" s="1" customFormat="1" x14ac:dyDescent="0.45">
      <c r="F344" s="108"/>
    </row>
    <row r="345" spans="6:6" s="1" customFormat="1" x14ac:dyDescent="0.45">
      <c r="F345" s="108"/>
    </row>
    <row r="346" spans="6:6" s="1" customFormat="1" x14ac:dyDescent="0.45">
      <c r="F346" s="108"/>
    </row>
    <row r="347" spans="6:6" s="1" customFormat="1" x14ac:dyDescent="0.45">
      <c r="F347" s="108"/>
    </row>
    <row r="348" spans="6:6" s="1" customFormat="1" x14ac:dyDescent="0.45">
      <c r="F348" s="108"/>
    </row>
    <row r="349" spans="6:6" s="1" customFormat="1" x14ac:dyDescent="0.45">
      <c r="F349" s="108"/>
    </row>
    <row r="350" spans="6:6" s="1" customFormat="1" x14ac:dyDescent="0.45">
      <c r="F350" s="108"/>
    </row>
    <row r="351" spans="6:6" s="1" customFormat="1" x14ac:dyDescent="0.45">
      <c r="F351" s="108"/>
    </row>
    <row r="352" spans="6:6" s="1" customFormat="1" x14ac:dyDescent="0.45">
      <c r="F352" s="108"/>
    </row>
    <row r="353" spans="6:6" s="1" customFormat="1" x14ac:dyDescent="0.45">
      <c r="F353" s="108"/>
    </row>
    <row r="354" spans="6:6" s="1" customFormat="1" x14ac:dyDescent="0.45">
      <c r="F354" s="108"/>
    </row>
    <row r="355" spans="6:6" s="1" customFormat="1" x14ac:dyDescent="0.45">
      <c r="F355" s="108"/>
    </row>
    <row r="356" spans="6:6" s="1" customFormat="1" x14ac:dyDescent="0.45">
      <c r="F356" s="108"/>
    </row>
    <row r="357" spans="6:6" s="1" customFormat="1" x14ac:dyDescent="0.45">
      <c r="F357" s="108"/>
    </row>
    <row r="358" spans="6:6" s="1" customFormat="1" x14ac:dyDescent="0.45">
      <c r="F358" s="108"/>
    </row>
    <row r="359" spans="6:6" s="1" customFormat="1" x14ac:dyDescent="0.45">
      <c r="F359" s="108"/>
    </row>
    <row r="360" spans="6:6" s="1" customFormat="1" x14ac:dyDescent="0.45">
      <c r="F360" s="108"/>
    </row>
    <row r="361" spans="6:6" s="1" customFormat="1" x14ac:dyDescent="0.45">
      <c r="F361" s="108"/>
    </row>
    <row r="362" spans="6:6" s="1" customFormat="1" x14ac:dyDescent="0.45">
      <c r="F362" s="108"/>
    </row>
    <row r="363" spans="6:6" s="1" customFormat="1" x14ac:dyDescent="0.45">
      <c r="F363" s="108"/>
    </row>
    <row r="364" spans="6:6" s="1" customFormat="1" x14ac:dyDescent="0.45">
      <c r="F364" s="108"/>
    </row>
    <row r="365" spans="6:6" s="1" customFormat="1" x14ac:dyDescent="0.45">
      <c r="F365" s="108"/>
    </row>
    <row r="366" spans="6:6" s="1" customFormat="1" x14ac:dyDescent="0.45">
      <c r="F366" s="108"/>
    </row>
    <row r="367" spans="6:6" s="1" customFormat="1" x14ac:dyDescent="0.45">
      <c r="F367" s="108"/>
    </row>
    <row r="368" spans="6:6" s="1" customFormat="1" x14ac:dyDescent="0.45">
      <c r="F368" s="108"/>
    </row>
    <row r="369" spans="6:6" s="1" customFormat="1" x14ac:dyDescent="0.45">
      <c r="F369" s="108"/>
    </row>
    <row r="370" spans="6:6" s="1" customFormat="1" x14ac:dyDescent="0.45">
      <c r="F370" s="108"/>
    </row>
    <row r="371" spans="6:6" s="1" customFormat="1" x14ac:dyDescent="0.45">
      <c r="F371" s="108"/>
    </row>
    <row r="372" spans="6:6" s="1" customFormat="1" x14ac:dyDescent="0.45">
      <c r="F372" s="108"/>
    </row>
    <row r="373" spans="6:6" s="1" customFormat="1" x14ac:dyDescent="0.45">
      <c r="F373" s="108"/>
    </row>
    <row r="374" spans="6:6" s="1" customFormat="1" x14ac:dyDescent="0.45">
      <c r="F374" s="108"/>
    </row>
    <row r="375" spans="6:6" s="1" customFormat="1" x14ac:dyDescent="0.45">
      <c r="F375" s="108"/>
    </row>
    <row r="376" spans="6:6" s="1" customFormat="1" x14ac:dyDescent="0.45">
      <c r="F376" s="108"/>
    </row>
    <row r="377" spans="6:6" s="1" customFormat="1" x14ac:dyDescent="0.45">
      <c r="F377" s="108"/>
    </row>
    <row r="378" spans="6:6" s="1" customFormat="1" x14ac:dyDescent="0.45">
      <c r="F378" s="108"/>
    </row>
    <row r="379" spans="6:6" s="1" customFormat="1" x14ac:dyDescent="0.45">
      <c r="F379" s="108"/>
    </row>
    <row r="380" spans="6:6" s="1" customFormat="1" x14ac:dyDescent="0.45">
      <c r="F380" s="108"/>
    </row>
    <row r="381" spans="6:6" s="1" customFormat="1" x14ac:dyDescent="0.45">
      <c r="F381" s="108"/>
    </row>
    <row r="382" spans="6:6" s="1" customFormat="1" x14ac:dyDescent="0.45">
      <c r="F382" s="108"/>
    </row>
    <row r="383" spans="6:6" s="1" customFormat="1" x14ac:dyDescent="0.45">
      <c r="F383" s="108"/>
    </row>
    <row r="384" spans="6:6" s="1" customFormat="1" x14ac:dyDescent="0.45">
      <c r="F384" s="108"/>
    </row>
    <row r="385" spans="6:6" s="1" customFormat="1" x14ac:dyDescent="0.45">
      <c r="F385" s="108"/>
    </row>
    <row r="386" spans="6:6" s="1" customFormat="1" x14ac:dyDescent="0.45">
      <c r="F386" s="108"/>
    </row>
    <row r="387" spans="6:6" s="1" customFormat="1" x14ac:dyDescent="0.45">
      <c r="F387" s="108"/>
    </row>
    <row r="388" spans="6:6" s="1" customFormat="1" x14ac:dyDescent="0.45">
      <c r="F388" s="108"/>
    </row>
    <row r="389" spans="6:6" s="1" customFormat="1" x14ac:dyDescent="0.45">
      <c r="F389" s="108"/>
    </row>
    <row r="390" spans="6:6" s="1" customFormat="1" x14ac:dyDescent="0.45">
      <c r="F390" s="108"/>
    </row>
    <row r="391" spans="6:6" s="1" customFormat="1" x14ac:dyDescent="0.45">
      <c r="F391" s="108"/>
    </row>
    <row r="392" spans="6:6" s="1" customFormat="1" x14ac:dyDescent="0.45">
      <c r="F392" s="108"/>
    </row>
    <row r="393" spans="6:6" s="1" customFormat="1" x14ac:dyDescent="0.45">
      <c r="F393" s="108"/>
    </row>
    <row r="394" spans="6:6" s="1" customFormat="1" x14ac:dyDescent="0.45">
      <c r="F394" s="108"/>
    </row>
    <row r="395" spans="6:6" s="1" customFormat="1" x14ac:dyDescent="0.45">
      <c r="F395" s="108"/>
    </row>
    <row r="396" spans="6:6" s="1" customFormat="1" x14ac:dyDescent="0.45">
      <c r="F396" s="108"/>
    </row>
    <row r="397" spans="6:6" s="1" customFormat="1" x14ac:dyDescent="0.45">
      <c r="F397" s="108"/>
    </row>
    <row r="398" spans="6:6" s="1" customFormat="1" x14ac:dyDescent="0.45">
      <c r="F398" s="108"/>
    </row>
    <row r="399" spans="6:6" s="1" customFormat="1" x14ac:dyDescent="0.45">
      <c r="F399" s="108"/>
    </row>
    <row r="400" spans="6:6" s="1" customFormat="1" x14ac:dyDescent="0.45">
      <c r="F400" s="108"/>
    </row>
    <row r="401" spans="6:6" s="1" customFormat="1" x14ac:dyDescent="0.45">
      <c r="F401" s="108"/>
    </row>
    <row r="402" spans="6:6" s="1" customFormat="1" x14ac:dyDescent="0.45">
      <c r="F402" s="108"/>
    </row>
    <row r="403" spans="6:6" s="1" customFormat="1" x14ac:dyDescent="0.45">
      <c r="F403" s="108"/>
    </row>
    <row r="404" spans="6:6" s="1" customFormat="1" x14ac:dyDescent="0.45">
      <c r="F404" s="108"/>
    </row>
    <row r="405" spans="6:6" s="1" customFormat="1" x14ac:dyDescent="0.45">
      <c r="F405" s="108"/>
    </row>
    <row r="406" spans="6:6" s="1" customFormat="1" x14ac:dyDescent="0.45">
      <c r="F406" s="108"/>
    </row>
    <row r="407" spans="6:6" s="1" customFormat="1" x14ac:dyDescent="0.45">
      <c r="F407" s="108"/>
    </row>
    <row r="408" spans="6:6" s="1" customFormat="1" x14ac:dyDescent="0.45">
      <c r="F408" s="108"/>
    </row>
    <row r="409" spans="6:6" s="1" customFormat="1" x14ac:dyDescent="0.45">
      <c r="F409" s="108"/>
    </row>
    <row r="410" spans="6:6" s="1" customFormat="1" x14ac:dyDescent="0.45">
      <c r="F410" s="108"/>
    </row>
    <row r="411" spans="6:6" s="1" customFormat="1" x14ac:dyDescent="0.45">
      <c r="F411" s="108"/>
    </row>
    <row r="412" spans="6:6" s="1" customFormat="1" x14ac:dyDescent="0.45">
      <c r="F412" s="108"/>
    </row>
    <row r="413" spans="6:6" s="1" customFormat="1" x14ac:dyDescent="0.45">
      <c r="F413" s="108"/>
    </row>
    <row r="414" spans="6:6" s="1" customFormat="1" x14ac:dyDescent="0.45">
      <c r="F414" s="108"/>
    </row>
    <row r="415" spans="6:6" s="1" customFormat="1" x14ac:dyDescent="0.45">
      <c r="F415" s="108"/>
    </row>
    <row r="416" spans="6:6" s="1" customFormat="1" x14ac:dyDescent="0.45">
      <c r="F416" s="108"/>
    </row>
    <row r="417" spans="6:6" s="1" customFormat="1" x14ac:dyDescent="0.45">
      <c r="F417" s="108"/>
    </row>
    <row r="418" spans="6:6" s="1" customFormat="1" x14ac:dyDescent="0.45">
      <c r="F418" s="108"/>
    </row>
    <row r="419" spans="6:6" s="1" customFormat="1" x14ac:dyDescent="0.45">
      <c r="F419" s="108"/>
    </row>
    <row r="420" spans="6:6" s="1" customFormat="1" x14ac:dyDescent="0.45">
      <c r="F420" s="108"/>
    </row>
    <row r="421" spans="6:6" s="1" customFormat="1" x14ac:dyDescent="0.45">
      <c r="F421" s="108"/>
    </row>
    <row r="422" spans="6:6" s="1" customFormat="1" x14ac:dyDescent="0.45">
      <c r="F422" s="108"/>
    </row>
    <row r="423" spans="6:6" s="1" customFormat="1" x14ac:dyDescent="0.45">
      <c r="F423" s="108"/>
    </row>
    <row r="424" spans="6:6" s="1" customFormat="1" x14ac:dyDescent="0.45">
      <c r="F424" s="108"/>
    </row>
    <row r="425" spans="6:6" s="1" customFormat="1" x14ac:dyDescent="0.45">
      <c r="F425" s="108"/>
    </row>
    <row r="426" spans="6:6" s="1" customFormat="1" x14ac:dyDescent="0.45">
      <c r="F426" s="108"/>
    </row>
    <row r="427" spans="6:6" s="1" customFormat="1" x14ac:dyDescent="0.45">
      <c r="F427" s="108"/>
    </row>
    <row r="428" spans="6:6" s="1" customFormat="1" x14ac:dyDescent="0.45">
      <c r="F428" s="108"/>
    </row>
    <row r="429" spans="6:6" s="1" customFormat="1" x14ac:dyDescent="0.45">
      <c r="F429" s="108"/>
    </row>
    <row r="430" spans="6:6" s="1" customFormat="1" x14ac:dyDescent="0.45">
      <c r="F430" s="108"/>
    </row>
    <row r="431" spans="6:6" s="1" customFormat="1" x14ac:dyDescent="0.45">
      <c r="F431" s="108"/>
    </row>
    <row r="432" spans="6:6" s="1" customFormat="1" x14ac:dyDescent="0.45">
      <c r="F432" s="108"/>
    </row>
    <row r="433" spans="6:6" s="1" customFormat="1" x14ac:dyDescent="0.45">
      <c r="F433" s="108"/>
    </row>
    <row r="434" spans="6:6" s="1" customFormat="1" x14ac:dyDescent="0.45">
      <c r="F434" s="108"/>
    </row>
    <row r="435" spans="6:6" s="1" customFormat="1" x14ac:dyDescent="0.45">
      <c r="F435" s="108"/>
    </row>
    <row r="436" spans="6:6" s="1" customFormat="1" x14ac:dyDescent="0.45">
      <c r="F436" s="108"/>
    </row>
    <row r="437" spans="6:6" s="1" customFormat="1" x14ac:dyDescent="0.45">
      <c r="F437" s="108"/>
    </row>
    <row r="438" spans="6:6" s="1" customFormat="1" x14ac:dyDescent="0.45">
      <c r="F438" s="108"/>
    </row>
    <row r="439" spans="6:6" s="1" customFormat="1" x14ac:dyDescent="0.45">
      <c r="F439" s="108"/>
    </row>
    <row r="440" spans="6:6" s="1" customFormat="1" x14ac:dyDescent="0.45">
      <c r="F440" s="108"/>
    </row>
    <row r="441" spans="6:6" s="1" customFormat="1" x14ac:dyDescent="0.45">
      <c r="F441" s="108"/>
    </row>
    <row r="442" spans="6:6" s="1" customFormat="1" x14ac:dyDescent="0.45">
      <c r="F442" s="108"/>
    </row>
    <row r="443" spans="6:6" s="1" customFormat="1" x14ac:dyDescent="0.45">
      <c r="F443" s="108"/>
    </row>
    <row r="444" spans="6:6" s="1" customFormat="1" x14ac:dyDescent="0.45">
      <c r="F444" s="108"/>
    </row>
    <row r="445" spans="6:6" s="1" customFormat="1" x14ac:dyDescent="0.45">
      <c r="F445" s="108"/>
    </row>
    <row r="446" spans="6:6" s="1" customFormat="1" x14ac:dyDescent="0.45">
      <c r="F446" s="108"/>
    </row>
    <row r="447" spans="6:6" s="1" customFormat="1" x14ac:dyDescent="0.45">
      <c r="F447" s="108"/>
    </row>
    <row r="448" spans="6:6" s="1" customFormat="1" x14ac:dyDescent="0.45">
      <c r="F448" s="108"/>
    </row>
    <row r="449" spans="6:6" s="1" customFormat="1" x14ac:dyDescent="0.45">
      <c r="F449" s="108"/>
    </row>
    <row r="450" spans="6:6" s="1" customFormat="1" x14ac:dyDescent="0.45">
      <c r="F450" s="108"/>
    </row>
    <row r="451" spans="6:6" s="1" customFormat="1" x14ac:dyDescent="0.45">
      <c r="F451" s="108"/>
    </row>
    <row r="452" spans="6:6" s="1" customFormat="1" x14ac:dyDescent="0.45">
      <c r="F452" s="108"/>
    </row>
    <row r="453" spans="6:6" s="1" customFormat="1" x14ac:dyDescent="0.45">
      <c r="F453" s="108"/>
    </row>
    <row r="454" spans="6:6" s="1" customFormat="1" x14ac:dyDescent="0.45">
      <c r="F454" s="108"/>
    </row>
    <row r="455" spans="6:6" s="1" customFormat="1" x14ac:dyDescent="0.45">
      <c r="F455" s="108"/>
    </row>
    <row r="456" spans="6:6" s="1" customFormat="1" x14ac:dyDescent="0.45">
      <c r="F456" s="108"/>
    </row>
    <row r="457" spans="6:6" s="1" customFormat="1" x14ac:dyDescent="0.45">
      <c r="F457" s="108"/>
    </row>
    <row r="458" spans="6:6" s="1" customFormat="1" x14ac:dyDescent="0.45">
      <c r="F458" s="108"/>
    </row>
    <row r="459" spans="6:6" s="1" customFormat="1" x14ac:dyDescent="0.45">
      <c r="F459" s="108"/>
    </row>
    <row r="460" spans="6:6" s="1" customFormat="1" x14ac:dyDescent="0.45">
      <c r="F460" s="108"/>
    </row>
    <row r="461" spans="6:6" s="1" customFormat="1" x14ac:dyDescent="0.45">
      <c r="F461" s="108"/>
    </row>
    <row r="462" spans="6:6" s="1" customFormat="1" x14ac:dyDescent="0.45">
      <c r="F462" s="108"/>
    </row>
    <row r="463" spans="6:6" s="1" customFormat="1" x14ac:dyDescent="0.45">
      <c r="F463" s="108"/>
    </row>
    <row r="464" spans="6:6" s="1" customFormat="1" x14ac:dyDescent="0.45">
      <c r="F464" s="108"/>
    </row>
    <row r="465" spans="6:6" s="1" customFormat="1" x14ac:dyDescent="0.45">
      <c r="F465" s="108"/>
    </row>
    <row r="466" spans="6:6" s="1" customFormat="1" x14ac:dyDescent="0.45">
      <c r="F466" s="108"/>
    </row>
    <row r="467" spans="6:6" s="1" customFormat="1" x14ac:dyDescent="0.45">
      <c r="F467" s="108"/>
    </row>
    <row r="468" spans="6:6" s="1" customFormat="1" x14ac:dyDescent="0.45">
      <c r="F468" s="108"/>
    </row>
    <row r="469" spans="6:6" s="1" customFormat="1" x14ac:dyDescent="0.45">
      <c r="F469" s="108"/>
    </row>
    <row r="470" spans="6:6" s="1" customFormat="1" x14ac:dyDescent="0.45">
      <c r="F470" s="108"/>
    </row>
    <row r="471" spans="6:6" s="1" customFormat="1" x14ac:dyDescent="0.45">
      <c r="F471" s="108"/>
    </row>
    <row r="472" spans="6:6" s="1" customFormat="1" x14ac:dyDescent="0.45">
      <c r="F472" s="108"/>
    </row>
    <row r="473" spans="6:6" s="1" customFormat="1" x14ac:dyDescent="0.45">
      <c r="F473" s="108"/>
    </row>
    <row r="474" spans="6:6" s="1" customFormat="1" x14ac:dyDescent="0.45">
      <c r="F474" s="108"/>
    </row>
    <row r="475" spans="6:6" s="1" customFormat="1" x14ac:dyDescent="0.45">
      <c r="F475" s="108"/>
    </row>
    <row r="476" spans="6:6" s="1" customFormat="1" x14ac:dyDescent="0.45">
      <c r="F476" s="108"/>
    </row>
    <row r="477" spans="6:6" s="1" customFormat="1" x14ac:dyDescent="0.45">
      <c r="F477" s="108"/>
    </row>
    <row r="478" spans="6:6" s="1" customFormat="1" x14ac:dyDescent="0.45">
      <c r="F478" s="108"/>
    </row>
    <row r="479" spans="6:6" s="1" customFormat="1" x14ac:dyDescent="0.45">
      <c r="F479" s="108"/>
    </row>
    <row r="480" spans="6:6" s="1" customFormat="1" x14ac:dyDescent="0.45">
      <c r="F480" s="108"/>
    </row>
    <row r="481" spans="6:6" s="1" customFormat="1" x14ac:dyDescent="0.45">
      <c r="F481" s="108"/>
    </row>
    <row r="482" spans="6:6" s="1" customFormat="1" x14ac:dyDescent="0.45">
      <c r="F482" s="108"/>
    </row>
    <row r="483" spans="6:6" s="1" customFormat="1" x14ac:dyDescent="0.45">
      <c r="F483" s="108"/>
    </row>
    <row r="484" spans="6:6" s="1" customFormat="1" x14ac:dyDescent="0.45">
      <c r="F484" s="108"/>
    </row>
    <row r="485" spans="6:6" s="1" customFormat="1" x14ac:dyDescent="0.45">
      <c r="F485" s="108"/>
    </row>
    <row r="486" spans="6:6" s="1" customFormat="1" x14ac:dyDescent="0.45">
      <c r="F486" s="108"/>
    </row>
    <row r="487" spans="6:6" s="1" customFormat="1" x14ac:dyDescent="0.45">
      <c r="F487" s="108"/>
    </row>
    <row r="488" spans="6:6" s="1" customFormat="1" x14ac:dyDescent="0.45">
      <c r="F488" s="108"/>
    </row>
    <row r="489" spans="6:6" s="1" customFormat="1" x14ac:dyDescent="0.45">
      <c r="F489" s="108"/>
    </row>
    <row r="490" spans="6:6" s="1" customFormat="1" x14ac:dyDescent="0.45">
      <c r="F490" s="108"/>
    </row>
    <row r="491" spans="6:6" s="1" customFormat="1" x14ac:dyDescent="0.45">
      <c r="F491" s="108"/>
    </row>
    <row r="492" spans="6:6" s="1" customFormat="1" x14ac:dyDescent="0.45">
      <c r="F492" s="108"/>
    </row>
    <row r="493" spans="6:6" s="1" customFormat="1" x14ac:dyDescent="0.45">
      <c r="F493" s="108"/>
    </row>
    <row r="494" spans="6:6" s="1" customFormat="1" x14ac:dyDescent="0.45">
      <c r="F494" s="108"/>
    </row>
    <row r="495" spans="6:6" s="1" customFormat="1" x14ac:dyDescent="0.45">
      <c r="F495" s="108"/>
    </row>
    <row r="496" spans="6:6" s="1" customFormat="1" x14ac:dyDescent="0.45">
      <c r="F496" s="108"/>
    </row>
    <row r="497" spans="6:6" s="1" customFormat="1" x14ac:dyDescent="0.45">
      <c r="F497" s="108"/>
    </row>
    <row r="498" spans="6:6" s="1" customFormat="1" x14ac:dyDescent="0.45">
      <c r="F498" s="108"/>
    </row>
    <row r="499" spans="6:6" s="1" customFormat="1" x14ac:dyDescent="0.45">
      <c r="F499" s="108"/>
    </row>
    <row r="500" spans="6:6" s="1" customFormat="1" x14ac:dyDescent="0.45">
      <c r="F500" s="108"/>
    </row>
    <row r="501" spans="6:6" s="1" customFormat="1" x14ac:dyDescent="0.45">
      <c r="F501" s="108"/>
    </row>
    <row r="502" spans="6:6" s="1" customFormat="1" x14ac:dyDescent="0.45">
      <c r="F502" s="108"/>
    </row>
    <row r="503" spans="6:6" s="1" customFormat="1" x14ac:dyDescent="0.45">
      <c r="F503" s="108"/>
    </row>
    <row r="504" spans="6:6" s="1" customFormat="1" x14ac:dyDescent="0.45">
      <c r="F504" s="108"/>
    </row>
    <row r="505" spans="6:6" s="1" customFormat="1" x14ac:dyDescent="0.45">
      <c r="F505" s="108"/>
    </row>
    <row r="506" spans="6:6" s="1" customFormat="1" x14ac:dyDescent="0.45">
      <c r="F506" s="108"/>
    </row>
    <row r="507" spans="6:6" s="1" customFormat="1" x14ac:dyDescent="0.45">
      <c r="F507" s="108"/>
    </row>
    <row r="508" spans="6:6" s="1" customFormat="1" x14ac:dyDescent="0.45">
      <c r="F508" s="108"/>
    </row>
    <row r="509" spans="6:6" s="1" customFormat="1" x14ac:dyDescent="0.45">
      <c r="F509" s="108"/>
    </row>
    <row r="510" spans="6:6" s="1" customFormat="1" x14ac:dyDescent="0.45">
      <c r="F510" s="108"/>
    </row>
    <row r="511" spans="6:6" s="1" customFormat="1" x14ac:dyDescent="0.45">
      <c r="F511" s="108"/>
    </row>
    <row r="512" spans="6:6" s="1" customFormat="1" x14ac:dyDescent="0.45">
      <c r="F512" s="108"/>
    </row>
    <row r="513" spans="6:6" s="1" customFormat="1" x14ac:dyDescent="0.45">
      <c r="F513" s="108"/>
    </row>
    <row r="514" spans="6:6" s="1" customFormat="1" x14ac:dyDescent="0.45">
      <c r="F514" s="108"/>
    </row>
    <row r="515" spans="6:6" s="1" customFormat="1" x14ac:dyDescent="0.45">
      <c r="F515" s="108"/>
    </row>
    <row r="516" spans="6:6" s="1" customFormat="1" x14ac:dyDescent="0.45">
      <c r="F516" s="108"/>
    </row>
    <row r="517" spans="6:6" s="1" customFormat="1" x14ac:dyDescent="0.45">
      <c r="F517" s="108"/>
    </row>
    <row r="518" spans="6:6" s="1" customFormat="1" x14ac:dyDescent="0.45">
      <c r="F518" s="108"/>
    </row>
    <row r="519" spans="6:6" s="1" customFormat="1" x14ac:dyDescent="0.45">
      <c r="F519" s="108"/>
    </row>
    <row r="520" spans="6:6" s="1" customFormat="1" x14ac:dyDescent="0.45">
      <c r="F520" s="108"/>
    </row>
    <row r="521" spans="6:6" s="1" customFormat="1" x14ac:dyDescent="0.45">
      <c r="F521" s="108"/>
    </row>
    <row r="522" spans="6:6" s="1" customFormat="1" x14ac:dyDescent="0.45">
      <c r="F522" s="108"/>
    </row>
    <row r="523" spans="6:6" s="1" customFormat="1" x14ac:dyDescent="0.45">
      <c r="F523" s="108"/>
    </row>
    <row r="524" spans="6:6" s="1" customFormat="1" x14ac:dyDescent="0.45">
      <c r="F524" s="108"/>
    </row>
    <row r="525" spans="6:6" s="1" customFormat="1" x14ac:dyDescent="0.45">
      <c r="F525" s="108"/>
    </row>
    <row r="526" spans="6:6" s="1" customFormat="1" x14ac:dyDescent="0.45">
      <c r="F526" s="108"/>
    </row>
    <row r="527" spans="6:6" s="1" customFormat="1" x14ac:dyDescent="0.45">
      <c r="F527" s="108"/>
    </row>
    <row r="528" spans="6:6" s="1" customFormat="1" x14ac:dyDescent="0.45">
      <c r="F528" s="108"/>
    </row>
    <row r="529" spans="6:6" s="1" customFormat="1" x14ac:dyDescent="0.45">
      <c r="F529" s="108"/>
    </row>
    <row r="530" spans="6:6" s="1" customFormat="1" x14ac:dyDescent="0.45">
      <c r="F530" s="108"/>
    </row>
    <row r="531" spans="6:6" s="1" customFormat="1" x14ac:dyDescent="0.45">
      <c r="F531" s="108"/>
    </row>
    <row r="532" spans="6:6" s="1" customFormat="1" x14ac:dyDescent="0.45">
      <c r="F532" s="108"/>
    </row>
    <row r="533" spans="6:6" s="1" customFormat="1" x14ac:dyDescent="0.45">
      <c r="F533" s="108"/>
    </row>
    <row r="534" spans="6:6" s="1" customFormat="1" x14ac:dyDescent="0.45">
      <c r="F534" s="108"/>
    </row>
    <row r="535" spans="6:6" s="1" customFormat="1" x14ac:dyDescent="0.45">
      <c r="F535" s="108"/>
    </row>
    <row r="536" spans="6:6" s="1" customFormat="1" x14ac:dyDescent="0.45">
      <c r="F536" s="108"/>
    </row>
    <row r="537" spans="6:6" s="1" customFormat="1" x14ac:dyDescent="0.45">
      <c r="F537" s="108"/>
    </row>
    <row r="538" spans="6:6" s="1" customFormat="1" x14ac:dyDescent="0.45">
      <c r="F538" s="108"/>
    </row>
    <row r="539" spans="6:6" s="1" customFormat="1" x14ac:dyDescent="0.45">
      <c r="F539" s="108"/>
    </row>
    <row r="540" spans="6:6" s="1" customFormat="1" x14ac:dyDescent="0.45">
      <c r="F540" s="108"/>
    </row>
    <row r="541" spans="6:6" s="1" customFormat="1" x14ac:dyDescent="0.45">
      <c r="F541" s="108"/>
    </row>
    <row r="542" spans="6:6" s="1" customFormat="1" x14ac:dyDescent="0.45">
      <c r="F542" s="108"/>
    </row>
    <row r="543" spans="6:6" s="1" customFormat="1" x14ac:dyDescent="0.45">
      <c r="F543" s="108"/>
    </row>
    <row r="544" spans="6:6" s="1" customFormat="1" x14ac:dyDescent="0.45">
      <c r="F544" s="108"/>
    </row>
    <row r="545" spans="6:6" s="1" customFormat="1" x14ac:dyDescent="0.45">
      <c r="F545" s="108"/>
    </row>
    <row r="546" spans="6:6" s="1" customFormat="1" x14ac:dyDescent="0.45">
      <c r="F546" s="108"/>
    </row>
    <row r="547" spans="6:6" s="1" customFormat="1" x14ac:dyDescent="0.45">
      <c r="F547" s="108"/>
    </row>
    <row r="548" spans="6:6" s="1" customFormat="1" x14ac:dyDescent="0.45">
      <c r="F548" s="108"/>
    </row>
    <row r="549" spans="6:6" s="1" customFormat="1" x14ac:dyDescent="0.45">
      <c r="F549" s="108"/>
    </row>
    <row r="550" spans="6:6" s="1" customFormat="1" x14ac:dyDescent="0.45">
      <c r="F550" s="108"/>
    </row>
    <row r="551" spans="6:6" s="1" customFormat="1" x14ac:dyDescent="0.45">
      <c r="F551" s="108"/>
    </row>
    <row r="552" spans="6:6" s="1" customFormat="1" x14ac:dyDescent="0.45">
      <c r="F552" s="108"/>
    </row>
    <row r="553" spans="6:6" s="1" customFormat="1" x14ac:dyDescent="0.45">
      <c r="F553" s="108"/>
    </row>
    <row r="554" spans="6:6" s="1" customFormat="1" x14ac:dyDescent="0.45">
      <c r="F554" s="108"/>
    </row>
    <row r="555" spans="6:6" s="1" customFormat="1" x14ac:dyDescent="0.45">
      <c r="F555" s="108"/>
    </row>
    <row r="556" spans="6:6" s="1" customFormat="1" x14ac:dyDescent="0.45">
      <c r="F556" s="108"/>
    </row>
    <row r="557" spans="6:6" s="1" customFormat="1" x14ac:dyDescent="0.45">
      <c r="F557" s="108"/>
    </row>
    <row r="558" spans="6:6" s="1" customFormat="1" x14ac:dyDescent="0.45">
      <c r="F558" s="108"/>
    </row>
    <row r="559" spans="6:6" s="1" customFormat="1" x14ac:dyDescent="0.45">
      <c r="F559" s="108"/>
    </row>
    <row r="560" spans="6:6" s="1" customFormat="1" x14ac:dyDescent="0.45">
      <c r="F560" s="108"/>
    </row>
    <row r="561" spans="6:6" s="1" customFormat="1" x14ac:dyDescent="0.45">
      <c r="F561" s="108"/>
    </row>
    <row r="562" spans="6:6" s="1" customFormat="1" x14ac:dyDescent="0.45">
      <c r="F562" s="108"/>
    </row>
    <row r="563" spans="6:6" s="1" customFormat="1" x14ac:dyDescent="0.45">
      <c r="F563" s="108"/>
    </row>
    <row r="564" spans="6:6" s="1" customFormat="1" x14ac:dyDescent="0.45">
      <c r="F564" s="108"/>
    </row>
    <row r="565" spans="6:6" s="1" customFormat="1" x14ac:dyDescent="0.45">
      <c r="F565" s="108"/>
    </row>
    <row r="566" spans="6:6" s="1" customFormat="1" x14ac:dyDescent="0.45">
      <c r="F566" s="108"/>
    </row>
    <row r="567" spans="6:6" s="1" customFormat="1" x14ac:dyDescent="0.45">
      <c r="F567" s="108"/>
    </row>
    <row r="568" spans="6:6" s="1" customFormat="1" x14ac:dyDescent="0.45">
      <c r="F568" s="108"/>
    </row>
    <row r="569" spans="6:6" s="1" customFormat="1" x14ac:dyDescent="0.45">
      <c r="F569" s="108"/>
    </row>
    <row r="570" spans="6:6" s="1" customFormat="1" x14ac:dyDescent="0.45">
      <c r="F570" s="108"/>
    </row>
    <row r="571" spans="6:6" s="1" customFormat="1" x14ac:dyDescent="0.45">
      <c r="F571" s="108"/>
    </row>
    <row r="572" spans="6:6" s="1" customFormat="1" x14ac:dyDescent="0.45">
      <c r="F572" s="108"/>
    </row>
    <row r="573" spans="6:6" s="1" customFormat="1" x14ac:dyDescent="0.45">
      <c r="F573" s="108"/>
    </row>
    <row r="574" spans="6:6" s="1" customFormat="1" x14ac:dyDescent="0.45">
      <c r="F574" s="108"/>
    </row>
    <row r="575" spans="6:6" s="1" customFormat="1" x14ac:dyDescent="0.45">
      <c r="F575" s="108"/>
    </row>
    <row r="576" spans="6:6" s="1" customFormat="1" x14ac:dyDescent="0.45">
      <c r="F576" s="108"/>
    </row>
    <row r="577" spans="6:6" s="1" customFormat="1" x14ac:dyDescent="0.45">
      <c r="F577" s="108"/>
    </row>
    <row r="578" spans="6:6" s="1" customFormat="1" x14ac:dyDescent="0.45">
      <c r="F578" s="108"/>
    </row>
    <row r="579" spans="6:6" s="1" customFormat="1" x14ac:dyDescent="0.45">
      <c r="F579" s="108"/>
    </row>
    <row r="580" spans="6:6" s="1" customFormat="1" x14ac:dyDescent="0.45">
      <c r="F580" s="108"/>
    </row>
    <row r="581" spans="6:6" s="1" customFormat="1" x14ac:dyDescent="0.45">
      <c r="F581" s="108"/>
    </row>
    <row r="582" spans="6:6" s="1" customFormat="1" x14ac:dyDescent="0.45">
      <c r="F582" s="108"/>
    </row>
    <row r="583" spans="6:6" s="1" customFormat="1" x14ac:dyDescent="0.45">
      <c r="F583" s="108"/>
    </row>
    <row r="584" spans="6:6" s="1" customFormat="1" x14ac:dyDescent="0.45">
      <c r="F584" s="108"/>
    </row>
    <row r="585" spans="6:6" s="1" customFormat="1" x14ac:dyDescent="0.45">
      <c r="F585" s="108"/>
    </row>
    <row r="586" spans="6:6" s="1" customFormat="1" x14ac:dyDescent="0.45">
      <c r="F586" s="108"/>
    </row>
    <row r="587" spans="6:6" s="1" customFormat="1" x14ac:dyDescent="0.45">
      <c r="F587" s="108"/>
    </row>
    <row r="588" spans="6:6" s="1" customFormat="1" x14ac:dyDescent="0.45">
      <c r="F588" s="108"/>
    </row>
    <row r="589" spans="6:6" s="1" customFormat="1" x14ac:dyDescent="0.45">
      <c r="F589" s="108"/>
    </row>
    <row r="590" spans="6:6" s="1" customFormat="1" x14ac:dyDescent="0.45">
      <c r="F590" s="108"/>
    </row>
    <row r="591" spans="6:6" s="1" customFormat="1" x14ac:dyDescent="0.45">
      <c r="F591" s="108"/>
    </row>
    <row r="592" spans="6:6" s="1" customFormat="1" x14ac:dyDescent="0.45">
      <c r="F592" s="108"/>
    </row>
    <row r="593" spans="6:6" s="1" customFormat="1" x14ac:dyDescent="0.45">
      <c r="F593" s="108"/>
    </row>
    <row r="594" spans="6:6" s="1" customFormat="1" x14ac:dyDescent="0.45">
      <c r="F594" s="108"/>
    </row>
    <row r="595" spans="6:6" s="1" customFormat="1" x14ac:dyDescent="0.45">
      <c r="F595" s="108"/>
    </row>
    <row r="596" spans="6:6" s="1" customFormat="1" x14ac:dyDescent="0.45">
      <c r="F596" s="108"/>
    </row>
    <row r="597" spans="6:6" s="1" customFormat="1" x14ac:dyDescent="0.45">
      <c r="F597" s="108"/>
    </row>
    <row r="598" spans="6:6" s="1" customFormat="1" x14ac:dyDescent="0.45">
      <c r="F598" s="108"/>
    </row>
    <row r="599" spans="6:6" s="1" customFormat="1" x14ac:dyDescent="0.45">
      <c r="F599" s="108"/>
    </row>
    <row r="600" spans="6:6" s="1" customFormat="1" x14ac:dyDescent="0.45">
      <c r="F600" s="108"/>
    </row>
    <row r="601" spans="6:6" s="1" customFormat="1" x14ac:dyDescent="0.45">
      <c r="F601" s="108"/>
    </row>
    <row r="602" spans="6:6" s="1" customFormat="1" x14ac:dyDescent="0.45">
      <c r="F602" s="108"/>
    </row>
    <row r="603" spans="6:6" s="1" customFormat="1" x14ac:dyDescent="0.45">
      <c r="F603" s="108"/>
    </row>
    <row r="604" spans="6:6" s="1" customFormat="1" x14ac:dyDescent="0.45">
      <c r="F604" s="108"/>
    </row>
    <row r="605" spans="6:6" s="1" customFormat="1" x14ac:dyDescent="0.45">
      <c r="F605" s="108"/>
    </row>
    <row r="606" spans="6:6" s="1" customFormat="1" x14ac:dyDescent="0.45">
      <c r="F606" s="108"/>
    </row>
    <row r="607" spans="6:6" s="1" customFormat="1" x14ac:dyDescent="0.45">
      <c r="F607" s="108"/>
    </row>
    <row r="608" spans="6:6" s="1" customFormat="1" x14ac:dyDescent="0.45">
      <c r="F608" s="108"/>
    </row>
    <row r="609" spans="6:6" s="1" customFormat="1" x14ac:dyDescent="0.45">
      <c r="F609" s="108"/>
    </row>
    <row r="610" spans="6:6" s="1" customFormat="1" x14ac:dyDescent="0.45">
      <c r="F610" s="108"/>
    </row>
    <row r="611" spans="6:6" s="1" customFormat="1" x14ac:dyDescent="0.45">
      <c r="F611" s="108"/>
    </row>
    <row r="612" spans="6:6" s="1" customFormat="1" x14ac:dyDescent="0.45">
      <c r="F612" s="108"/>
    </row>
    <row r="613" spans="6:6" s="1" customFormat="1" x14ac:dyDescent="0.45">
      <c r="F613" s="108"/>
    </row>
    <row r="614" spans="6:6" s="1" customFormat="1" x14ac:dyDescent="0.45">
      <c r="F614" s="108"/>
    </row>
    <row r="615" spans="6:6" s="1" customFormat="1" x14ac:dyDescent="0.45">
      <c r="F615" s="108"/>
    </row>
    <row r="616" spans="6:6" s="1" customFormat="1" x14ac:dyDescent="0.45">
      <c r="F616" s="108"/>
    </row>
    <row r="617" spans="6:6" s="1" customFormat="1" x14ac:dyDescent="0.45">
      <c r="F617" s="108"/>
    </row>
    <row r="618" spans="6:6" s="1" customFormat="1" x14ac:dyDescent="0.45">
      <c r="F618" s="108"/>
    </row>
    <row r="619" spans="6:6" s="1" customFormat="1" x14ac:dyDescent="0.45">
      <c r="F619" s="108"/>
    </row>
    <row r="620" spans="6:6" s="1" customFormat="1" x14ac:dyDescent="0.45">
      <c r="F620" s="108"/>
    </row>
    <row r="621" spans="6:6" s="1" customFormat="1" x14ac:dyDescent="0.45">
      <c r="F621" s="108"/>
    </row>
    <row r="622" spans="6:6" s="1" customFormat="1" x14ac:dyDescent="0.45">
      <c r="F622" s="108"/>
    </row>
    <row r="623" spans="6:6" s="1" customFormat="1" x14ac:dyDescent="0.45">
      <c r="F623" s="108"/>
    </row>
    <row r="624" spans="6:6" s="1" customFormat="1" x14ac:dyDescent="0.45">
      <c r="F624" s="108"/>
    </row>
    <row r="625" spans="6:6" s="1" customFormat="1" x14ac:dyDescent="0.45">
      <c r="F625" s="108"/>
    </row>
    <row r="626" spans="6:6" s="1" customFormat="1" x14ac:dyDescent="0.45">
      <c r="F626" s="108"/>
    </row>
    <row r="627" spans="6:6" s="1" customFormat="1" x14ac:dyDescent="0.45">
      <c r="F627" s="108"/>
    </row>
    <row r="628" spans="6:6" s="1" customFormat="1" x14ac:dyDescent="0.45">
      <c r="F628" s="108"/>
    </row>
    <row r="629" spans="6:6" s="1" customFormat="1" x14ac:dyDescent="0.45">
      <c r="F629" s="108"/>
    </row>
    <row r="630" spans="6:6" s="1" customFormat="1" x14ac:dyDescent="0.45">
      <c r="F630" s="108"/>
    </row>
    <row r="631" spans="6:6" s="1" customFormat="1" x14ac:dyDescent="0.45">
      <c r="F631" s="108"/>
    </row>
    <row r="632" spans="6:6" s="1" customFormat="1" x14ac:dyDescent="0.45">
      <c r="F632" s="108"/>
    </row>
    <row r="633" spans="6:6" s="1" customFormat="1" x14ac:dyDescent="0.45">
      <c r="F633" s="108"/>
    </row>
    <row r="634" spans="6:6" s="1" customFormat="1" x14ac:dyDescent="0.45">
      <c r="F634" s="108"/>
    </row>
    <row r="635" spans="6:6" s="1" customFormat="1" x14ac:dyDescent="0.45">
      <c r="F635" s="108"/>
    </row>
    <row r="636" spans="6:6" s="1" customFormat="1" x14ac:dyDescent="0.45">
      <c r="F636" s="108"/>
    </row>
    <row r="637" spans="6:6" s="1" customFormat="1" x14ac:dyDescent="0.45">
      <c r="F637" s="108"/>
    </row>
    <row r="638" spans="6:6" s="1" customFormat="1" x14ac:dyDescent="0.45">
      <c r="F638" s="108"/>
    </row>
    <row r="639" spans="6:6" s="1" customFormat="1" x14ac:dyDescent="0.45">
      <c r="F639" s="108"/>
    </row>
    <row r="640" spans="6:6" s="1" customFormat="1" x14ac:dyDescent="0.45">
      <c r="F640" s="108"/>
    </row>
    <row r="641" spans="6:6" s="1" customFormat="1" x14ac:dyDescent="0.45">
      <c r="F641" s="108"/>
    </row>
    <row r="642" spans="6:6" s="1" customFormat="1" x14ac:dyDescent="0.45">
      <c r="F642" s="108"/>
    </row>
    <row r="643" spans="6:6" s="1" customFormat="1" x14ac:dyDescent="0.45">
      <c r="F643" s="108"/>
    </row>
    <row r="644" spans="6:6" s="1" customFormat="1" x14ac:dyDescent="0.45">
      <c r="F644" s="108"/>
    </row>
    <row r="645" spans="6:6" s="1" customFormat="1" x14ac:dyDescent="0.45">
      <c r="F645" s="108"/>
    </row>
    <row r="646" spans="6:6" s="1" customFormat="1" x14ac:dyDescent="0.45">
      <c r="F646" s="108"/>
    </row>
    <row r="647" spans="6:6" s="1" customFormat="1" x14ac:dyDescent="0.45">
      <c r="F647" s="108"/>
    </row>
    <row r="648" spans="6:6" s="1" customFormat="1" x14ac:dyDescent="0.45">
      <c r="F648" s="108"/>
    </row>
    <row r="649" spans="6:6" s="1" customFormat="1" x14ac:dyDescent="0.45">
      <c r="F649" s="108"/>
    </row>
    <row r="650" spans="6:6" s="1" customFormat="1" x14ac:dyDescent="0.45">
      <c r="F650" s="108"/>
    </row>
    <row r="651" spans="6:6" s="1" customFormat="1" x14ac:dyDescent="0.45">
      <c r="F651" s="108"/>
    </row>
    <row r="652" spans="6:6" s="1" customFormat="1" x14ac:dyDescent="0.45">
      <c r="F652" s="108"/>
    </row>
    <row r="653" spans="6:6" s="1" customFormat="1" x14ac:dyDescent="0.45">
      <c r="F653" s="108"/>
    </row>
    <row r="654" spans="6:6" s="1" customFormat="1" x14ac:dyDescent="0.45">
      <c r="F654" s="108"/>
    </row>
    <row r="655" spans="6:6" s="1" customFormat="1" x14ac:dyDescent="0.45">
      <c r="F655" s="108"/>
    </row>
    <row r="656" spans="6:6" s="1" customFormat="1" x14ac:dyDescent="0.45">
      <c r="F656" s="108"/>
    </row>
    <row r="657" spans="6:6" s="1" customFormat="1" x14ac:dyDescent="0.45">
      <c r="F657" s="108"/>
    </row>
    <row r="658" spans="6:6" s="1" customFormat="1" x14ac:dyDescent="0.45">
      <c r="F658" s="108"/>
    </row>
    <row r="659" spans="6:6" s="1" customFormat="1" x14ac:dyDescent="0.45">
      <c r="F659" s="108"/>
    </row>
    <row r="660" spans="6:6" s="1" customFormat="1" x14ac:dyDescent="0.45">
      <c r="F660" s="108"/>
    </row>
    <row r="661" spans="6:6" s="1" customFormat="1" x14ac:dyDescent="0.45">
      <c r="F661" s="108"/>
    </row>
    <row r="662" spans="6:6" s="1" customFormat="1" x14ac:dyDescent="0.45">
      <c r="F662" s="108"/>
    </row>
    <row r="663" spans="6:6" s="1" customFormat="1" x14ac:dyDescent="0.45">
      <c r="F663" s="108"/>
    </row>
    <row r="664" spans="6:6" s="1" customFormat="1" x14ac:dyDescent="0.45">
      <c r="F664" s="108"/>
    </row>
    <row r="665" spans="6:6" s="1" customFormat="1" x14ac:dyDescent="0.45">
      <c r="F665" s="108"/>
    </row>
    <row r="666" spans="6:6" s="1" customFormat="1" x14ac:dyDescent="0.45">
      <c r="F666" s="108"/>
    </row>
    <row r="667" spans="6:6" s="1" customFormat="1" x14ac:dyDescent="0.45">
      <c r="F667" s="108"/>
    </row>
    <row r="668" spans="6:6" s="1" customFormat="1" x14ac:dyDescent="0.45">
      <c r="F668" s="108"/>
    </row>
    <row r="669" spans="6:6" s="1" customFormat="1" x14ac:dyDescent="0.45">
      <c r="F669" s="108"/>
    </row>
    <row r="670" spans="6:6" s="1" customFormat="1" x14ac:dyDescent="0.45">
      <c r="F670" s="108"/>
    </row>
    <row r="671" spans="6:6" s="1" customFormat="1" x14ac:dyDescent="0.45">
      <c r="F671" s="108"/>
    </row>
    <row r="672" spans="6:6" s="1" customFormat="1" x14ac:dyDescent="0.45">
      <c r="F672" s="108"/>
    </row>
    <row r="673" spans="6:6" s="1" customFormat="1" x14ac:dyDescent="0.45">
      <c r="F673" s="108"/>
    </row>
    <row r="674" spans="6:6" s="1" customFormat="1" x14ac:dyDescent="0.45">
      <c r="F674" s="108"/>
    </row>
    <row r="675" spans="6:6" s="1" customFormat="1" x14ac:dyDescent="0.45">
      <c r="F675" s="108"/>
    </row>
    <row r="676" spans="6:6" s="1" customFormat="1" x14ac:dyDescent="0.45">
      <c r="F676" s="108"/>
    </row>
    <row r="677" spans="6:6" s="1" customFormat="1" x14ac:dyDescent="0.45">
      <c r="F677" s="108"/>
    </row>
    <row r="678" spans="6:6" s="1" customFormat="1" x14ac:dyDescent="0.45">
      <c r="F678" s="108"/>
    </row>
    <row r="679" spans="6:6" s="1" customFormat="1" x14ac:dyDescent="0.45">
      <c r="F679" s="108"/>
    </row>
    <row r="680" spans="6:6" s="1" customFormat="1" x14ac:dyDescent="0.45">
      <c r="F680" s="108"/>
    </row>
    <row r="681" spans="6:6" s="1" customFormat="1" x14ac:dyDescent="0.45">
      <c r="F681" s="108"/>
    </row>
    <row r="682" spans="6:6" s="1" customFormat="1" x14ac:dyDescent="0.45">
      <c r="F682" s="108"/>
    </row>
    <row r="683" spans="6:6" s="1" customFormat="1" x14ac:dyDescent="0.45">
      <c r="F683" s="108"/>
    </row>
    <row r="684" spans="6:6" s="1" customFormat="1" x14ac:dyDescent="0.45">
      <c r="F684" s="108"/>
    </row>
    <row r="685" spans="6:6" s="1" customFormat="1" x14ac:dyDescent="0.45">
      <c r="F685" s="108"/>
    </row>
    <row r="686" spans="6:6" s="1" customFormat="1" x14ac:dyDescent="0.45">
      <c r="F686" s="108"/>
    </row>
    <row r="687" spans="6:6" s="1" customFormat="1" x14ac:dyDescent="0.45">
      <c r="F687" s="108"/>
    </row>
    <row r="688" spans="6:6" s="1" customFormat="1" x14ac:dyDescent="0.45">
      <c r="F688" s="108"/>
    </row>
    <row r="689" spans="6:6" s="1" customFormat="1" x14ac:dyDescent="0.45">
      <c r="F689" s="108"/>
    </row>
    <row r="690" spans="6:6" s="1" customFormat="1" x14ac:dyDescent="0.45">
      <c r="F690" s="108"/>
    </row>
    <row r="691" spans="6:6" s="1" customFormat="1" x14ac:dyDescent="0.45">
      <c r="F691" s="108"/>
    </row>
    <row r="692" spans="6:6" s="1" customFormat="1" x14ac:dyDescent="0.45">
      <c r="F692" s="108"/>
    </row>
    <row r="693" spans="6:6" s="1" customFormat="1" x14ac:dyDescent="0.45">
      <c r="F693" s="108"/>
    </row>
    <row r="694" spans="6:6" s="1" customFormat="1" x14ac:dyDescent="0.45">
      <c r="F694" s="108"/>
    </row>
    <row r="695" spans="6:6" s="1" customFormat="1" x14ac:dyDescent="0.45">
      <c r="F695" s="108"/>
    </row>
    <row r="696" spans="6:6" s="1" customFormat="1" x14ac:dyDescent="0.45">
      <c r="F696" s="108"/>
    </row>
    <row r="697" spans="6:6" s="1" customFormat="1" x14ac:dyDescent="0.45">
      <c r="F697" s="108"/>
    </row>
    <row r="698" spans="6:6" s="1" customFormat="1" x14ac:dyDescent="0.45">
      <c r="F698" s="108"/>
    </row>
    <row r="699" spans="6:6" s="1" customFormat="1" x14ac:dyDescent="0.45">
      <c r="F699" s="108"/>
    </row>
    <row r="700" spans="6:6" s="1" customFormat="1" x14ac:dyDescent="0.45">
      <c r="F700" s="108"/>
    </row>
    <row r="701" spans="6:6" s="1" customFormat="1" x14ac:dyDescent="0.45">
      <c r="F701" s="108"/>
    </row>
    <row r="702" spans="6:6" s="1" customFormat="1" x14ac:dyDescent="0.45">
      <c r="F702" s="108"/>
    </row>
    <row r="703" spans="6:6" s="1" customFormat="1" x14ac:dyDescent="0.45">
      <c r="F703" s="108"/>
    </row>
    <row r="704" spans="6:6" s="1" customFormat="1" x14ac:dyDescent="0.45">
      <c r="F704" s="108"/>
    </row>
    <row r="705" spans="6:6" s="1" customFormat="1" x14ac:dyDescent="0.45">
      <c r="F705" s="108"/>
    </row>
    <row r="706" spans="6:6" s="1" customFormat="1" x14ac:dyDescent="0.45">
      <c r="F706" s="108"/>
    </row>
    <row r="707" spans="6:6" s="1" customFormat="1" x14ac:dyDescent="0.45">
      <c r="F707" s="108"/>
    </row>
    <row r="708" spans="6:6" s="1" customFormat="1" x14ac:dyDescent="0.45">
      <c r="F708" s="108"/>
    </row>
    <row r="709" spans="6:6" s="1" customFormat="1" x14ac:dyDescent="0.45">
      <c r="F709" s="108"/>
    </row>
    <row r="710" spans="6:6" s="1" customFormat="1" x14ac:dyDescent="0.45">
      <c r="F710" s="108"/>
    </row>
    <row r="711" spans="6:6" s="1" customFormat="1" x14ac:dyDescent="0.45">
      <c r="F711" s="108"/>
    </row>
    <row r="712" spans="6:6" s="1" customFormat="1" x14ac:dyDescent="0.45">
      <c r="F712" s="108"/>
    </row>
    <row r="713" spans="6:6" s="1" customFormat="1" x14ac:dyDescent="0.45">
      <c r="F713" s="108"/>
    </row>
    <row r="714" spans="6:6" s="1" customFormat="1" x14ac:dyDescent="0.45">
      <c r="F714" s="108"/>
    </row>
    <row r="715" spans="6:6" s="1" customFormat="1" x14ac:dyDescent="0.45">
      <c r="F715" s="108"/>
    </row>
    <row r="716" spans="6:6" s="1" customFormat="1" x14ac:dyDescent="0.45">
      <c r="F716" s="108"/>
    </row>
    <row r="717" spans="6:6" s="1" customFormat="1" x14ac:dyDescent="0.45">
      <c r="F717" s="108"/>
    </row>
    <row r="718" spans="6:6" s="1" customFormat="1" x14ac:dyDescent="0.45">
      <c r="F718" s="108"/>
    </row>
    <row r="719" spans="6:6" s="1" customFormat="1" x14ac:dyDescent="0.45">
      <c r="F719" s="108"/>
    </row>
    <row r="720" spans="6:6" s="1" customFormat="1" x14ac:dyDescent="0.45">
      <c r="F720" s="108"/>
    </row>
    <row r="721" spans="6:6" s="1" customFormat="1" x14ac:dyDescent="0.45">
      <c r="F721" s="108"/>
    </row>
    <row r="722" spans="6:6" s="1" customFormat="1" x14ac:dyDescent="0.45">
      <c r="F722" s="108"/>
    </row>
    <row r="723" spans="6:6" s="1" customFormat="1" x14ac:dyDescent="0.45">
      <c r="F723" s="108"/>
    </row>
    <row r="724" spans="6:6" s="1" customFormat="1" x14ac:dyDescent="0.45">
      <c r="F724" s="108"/>
    </row>
    <row r="725" spans="6:6" s="1" customFormat="1" x14ac:dyDescent="0.45">
      <c r="F725" s="108"/>
    </row>
    <row r="726" spans="6:6" s="1" customFormat="1" x14ac:dyDescent="0.45">
      <c r="F726" s="108"/>
    </row>
    <row r="727" spans="6:6" s="1" customFormat="1" x14ac:dyDescent="0.45">
      <c r="F727" s="108"/>
    </row>
    <row r="728" spans="6:6" s="1" customFormat="1" x14ac:dyDescent="0.45">
      <c r="F728" s="108"/>
    </row>
    <row r="729" spans="6:6" s="1" customFormat="1" x14ac:dyDescent="0.45">
      <c r="F729" s="108"/>
    </row>
    <row r="730" spans="6:6" s="1" customFormat="1" x14ac:dyDescent="0.45">
      <c r="F730" s="108"/>
    </row>
    <row r="731" spans="6:6" s="1" customFormat="1" x14ac:dyDescent="0.45">
      <c r="F731" s="108"/>
    </row>
    <row r="732" spans="6:6" s="1" customFormat="1" x14ac:dyDescent="0.45">
      <c r="F732" s="108"/>
    </row>
    <row r="733" spans="6:6" s="1" customFormat="1" x14ac:dyDescent="0.45">
      <c r="F733" s="108"/>
    </row>
    <row r="734" spans="6:6" s="1" customFormat="1" x14ac:dyDescent="0.45">
      <c r="F734" s="108"/>
    </row>
    <row r="735" spans="6:6" s="1" customFormat="1" x14ac:dyDescent="0.45">
      <c r="F735" s="108"/>
    </row>
    <row r="736" spans="6:6" s="1" customFormat="1" x14ac:dyDescent="0.45">
      <c r="F736" s="108"/>
    </row>
    <row r="737" spans="6:6" s="1" customFormat="1" x14ac:dyDescent="0.45">
      <c r="F737" s="108"/>
    </row>
    <row r="738" spans="6:6" s="1" customFormat="1" x14ac:dyDescent="0.45">
      <c r="F738" s="108"/>
    </row>
    <row r="739" spans="6:6" s="1" customFormat="1" x14ac:dyDescent="0.45">
      <c r="F739" s="108"/>
    </row>
    <row r="740" spans="6:6" s="1" customFormat="1" x14ac:dyDescent="0.45">
      <c r="F740" s="108"/>
    </row>
    <row r="741" spans="6:6" s="1" customFormat="1" x14ac:dyDescent="0.45">
      <c r="F741" s="108"/>
    </row>
    <row r="742" spans="6:6" s="1" customFormat="1" x14ac:dyDescent="0.45">
      <c r="F742" s="108"/>
    </row>
    <row r="743" spans="6:6" s="1" customFormat="1" x14ac:dyDescent="0.45">
      <c r="F743" s="108"/>
    </row>
    <row r="744" spans="6:6" s="1" customFormat="1" x14ac:dyDescent="0.45">
      <c r="F744" s="108"/>
    </row>
    <row r="745" spans="6:6" s="1" customFormat="1" x14ac:dyDescent="0.45">
      <c r="F745" s="108"/>
    </row>
    <row r="746" spans="6:6" s="1" customFormat="1" x14ac:dyDescent="0.45">
      <c r="F746" s="108"/>
    </row>
    <row r="747" spans="6:6" s="1" customFormat="1" x14ac:dyDescent="0.45">
      <c r="F747" s="108"/>
    </row>
    <row r="748" spans="6:6" s="1" customFormat="1" x14ac:dyDescent="0.45">
      <c r="F748" s="108"/>
    </row>
    <row r="749" spans="6:6" s="1" customFormat="1" x14ac:dyDescent="0.45">
      <c r="F749" s="108"/>
    </row>
    <row r="750" spans="6:6" s="1" customFormat="1" x14ac:dyDescent="0.45">
      <c r="F750" s="108"/>
    </row>
    <row r="751" spans="6:6" s="1" customFormat="1" x14ac:dyDescent="0.45">
      <c r="F751" s="108"/>
    </row>
    <row r="752" spans="6:6" s="1" customFormat="1" x14ac:dyDescent="0.45">
      <c r="F752" s="108"/>
    </row>
    <row r="753" spans="6:6" s="1" customFormat="1" x14ac:dyDescent="0.45">
      <c r="F753" s="108"/>
    </row>
    <row r="754" spans="6:6" s="1" customFormat="1" x14ac:dyDescent="0.45">
      <c r="F754" s="108"/>
    </row>
    <row r="755" spans="6:6" s="1" customFormat="1" x14ac:dyDescent="0.45">
      <c r="F755" s="108"/>
    </row>
    <row r="756" spans="6:6" s="1" customFormat="1" x14ac:dyDescent="0.45">
      <c r="F756" s="108"/>
    </row>
    <row r="757" spans="6:6" s="1" customFormat="1" x14ac:dyDescent="0.45">
      <c r="F757" s="108"/>
    </row>
    <row r="758" spans="6:6" s="1" customFormat="1" x14ac:dyDescent="0.45">
      <c r="F758" s="108"/>
    </row>
    <row r="759" spans="6:6" s="1" customFormat="1" x14ac:dyDescent="0.45">
      <c r="F759" s="108"/>
    </row>
    <row r="760" spans="6:6" s="1" customFormat="1" x14ac:dyDescent="0.45">
      <c r="F760" s="108"/>
    </row>
    <row r="761" spans="6:6" s="1" customFormat="1" x14ac:dyDescent="0.45">
      <c r="F761" s="108"/>
    </row>
    <row r="762" spans="6:6" s="1" customFormat="1" x14ac:dyDescent="0.45">
      <c r="F762" s="108"/>
    </row>
    <row r="763" spans="6:6" s="1" customFormat="1" x14ac:dyDescent="0.45">
      <c r="F763" s="108"/>
    </row>
    <row r="764" spans="6:6" s="1" customFormat="1" x14ac:dyDescent="0.45">
      <c r="F764" s="108"/>
    </row>
    <row r="765" spans="6:6" s="1" customFormat="1" x14ac:dyDescent="0.45">
      <c r="F765" s="108"/>
    </row>
    <row r="766" spans="6:6" s="1" customFormat="1" x14ac:dyDescent="0.45">
      <c r="F766" s="108"/>
    </row>
    <row r="767" spans="6:6" s="1" customFormat="1" x14ac:dyDescent="0.45">
      <c r="F767" s="108"/>
    </row>
    <row r="768" spans="6:6" s="1" customFormat="1" x14ac:dyDescent="0.45">
      <c r="F768" s="108"/>
    </row>
    <row r="769" spans="6:6" s="1" customFormat="1" x14ac:dyDescent="0.45">
      <c r="F769" s="108"/>
    </row>
    <row r="770" spans="6:6" s="1" customFormat="1" x14ac:dyDescent="0.45">
      <c r="F770" s="108"/>
    </row>
    <row r="771" spans="6:6" s="1" customFormat="1" x14ac:dyDescent="0.45">
      <c r="F771" s="108"/>
    </row>
    <row r="772" spans="6:6" s="1" customFormat="1" x14ac:dyDescent="0.45">
      <c r="F772" s="108"/>
    </row>
    <row r="773" spans="6:6" s="1" customFormat="1" x14ac:dyDescent="0.45">
      <c r="F773" s="108"/>
    </row>
    <row r="774" spans="6:6" s="1" customFormat="1" x14ac:dyDescent="0.45">
      <c r="F774" s="108"/>
    </row>
    <row r="775" spans="6:6" s="1" customFormat="1" x14ac:dyDescent="0.45">
      <c r="F775" s="108"/>
    </row>
    <row r="776" spans="6:6" s="1" customFormat="1" x14ac:dyDescent="0.45">
      <c r="F776" s="108"/>
    </row>
    <row r="777" spans="6:6" s="1" customFormat="1" x14ac:dyDescent="0.45">
      <c r="F777" s="108"/>
    </row>
    <row r="778" spans="6:6" s="1" customFormat="1" x14ac:dyDescent="0.45">
      <c r="F778" s="108"/>
    </row>
    <row r="779" spans="6:6" s="1" customFormat="1" x14ac:dyDescent="0.45">
      <c r="F779" s="108"/>
    </row>
    <row r="780" spans="6:6" s="1" customFormat="1" x14ac:dyDescent="0.45">
      <c r="F780" s="108"/>
    </row>
    <row r="781" spans="6:6" s="1" customFormat="1" x14ac:dyDescent="0.45">
      <c r="F781" s="108"/>
    </row>
    <row r="782" spans="6:6" s="1" customFormat="1" x14ac:dyDescent="0.45">
      <c r="F782" s="108"/>
    </row>
    <row r="783" spans="6:6" s="1" customFormat="1" x14ac:dyDescent="0.45">
      <c r="F783" s="108"/>
    </row>
    <row r="784" spans="6:6" s="1" customFormat="1" x14ac:dyDescent="0.45">
      <c r="F784" s="108"/>
    </row>
    <row r="785" spans="6:6" s="1" customFormat="1" x14ac:dyDescent="0.45">
      <c r="F785" s="108"/>
    </row>
    <row r="786" spans="6:6" s="1" customFormat="1" x14ac:dyDescent="0.45">
      <c r="F786" s="108"/>
    </row>
    <row r="787" spans="6:6" s="1" customFormat="1" x14ac:dyDescent="0.45">
      <c r="F787" s="108"/>
    </row>
    <row r="788" spans="6:6" s="1" customFormat="1" x14ac:dyDescent="0.45">
      <c r="F788" s="108"/>
    </row>
    <row r="789" spans="6:6" s="1" customFormat="1" x14ac:dyDescent="0.45">
      <c r="F789" s="108"/>
    </row>
    <row r="790" spans="6:6" s="1" customFormat="1" x14ac:dyDescent="0.45">
      <c r="F790" s="108"/>
    </row>
    <row r="791" spans="6:6" s="1" customFormat="1" x14ac:dyDescent="0.45">
      <c r="F791" s="108"/>
    </row>
    <row r="792" spans="6:6" s="1" customFormat="1" x14ac:dyDescent="0.45">
      <c r="F792" s="108"/>
    </row>
    <row r="793" spans="6:6" s="1" customFormat="1" x14ac:dyDescent="0.45">
      <c r="F793" s="108"/>
    </row>
    <row r="794" spans="6:6" s="1" customFormat="1" x14ac:dyDescent="0.45">
      <c r="F794" s="108"/>
    </row>
    <row r="795" spans="6:6" s="1" customFormat="1" x14ac:dyDescent="0.45">
      <c r="F795" s="108"/>
    </row>
    <row r="796" spans="6:6" s="1" customFormat="1" x14ac:dyDescent="0.45">
      <c r="F796" s="108"/>
    </row>
    <row r="797" spans="6:6" s="1" customFormat="1" x14ac:dyDescent="0.45">
      <c r="F797" s="108"/>
    </row>
    <row r="798" spans="6:6" s="1" customFormat="1" x14ac:dyDescent="0.45">
      <c r="F798" s="108"/>
    </row>
    <row r="799" spans="6:6" s="1" customFormat="1" x14ac:dyDescent="0.45">
      <c r="F799" s="108"/>
    </row>
    <row r="800" spans="6:6" s="1" customFormat="1" x14ac:dyDescent="0.45">
      <c r="F800" s="108"/>
    </row>
    <row r="801" spans="6:6" s="1" customFormat="1" x14ac:dyDescent="0.45">
      <c r="F801" s="108"/>
    </row>
    <row r="802" spans="6:6" s="1" customFormat="1" x14ac:dyDescent="0.45">
      <c r="F802" s="108"/>
    </row>
    <row r="803" spans="6:6" s="1" customFormat="1" x14ac:dyDescent="0.45">
      <c r="F803" s="108"/>
    </row>
    <row r="804" spans="6:6" s="1" customFormat="1" x14ac:dyDescent="0.45">
      <c r="F804" s="108"/>
    </row>
    <row r="805" spans="6:6" s="1" customFormat="1" x14ac:dyDescent="0.45">
      <c r="F805" s="108"/>
    </row>
    <row r="806" spans="6:6" s="1" customFormat="1" x14ac:dyDescent="0.45">
      <c r="F806" s="108"/>
    </row>
    <row r="807" spans="6:6" s="1" customFormat="1" x14ac:dyDescent="0.45">
      <c r="F807" s="108"/>
    </row>
    <row r="808" spans="6:6" s="1" customFormat="1" x14ac:dyDescent="0.45">
      <c r="F808" s="108"/>
    </row>
    <row r="809" spans="6:6" s="1" customFormat="1" x14ac:dyDescent="0.45">
      <c r="F809" s="108"/>
    </row>
    <row r="810" spans="6:6" s="1" customFormat="1" x14ac:dyDescent="0.45">
      <c r="F810" s="108"/>
    </row>
    <row r="811" spans="6:6" s="1" customFormat="1" x14ac:dyDescent="0.45">
      <c r="F811" s="108"/>
    </row>
    <row r="812" spans="6:6" s="1" customFormat="1" x14ac:dyDescent="0.45">
      <c r="F812" s="108"/>
    </row>
    <row r="813" spans="6:6" s="1" customFormat="1" x14ac:dyDescent="0.45">
      <c r="F813" s="108"/>
    </row>
    <row r="814" spans="6:6" s="1" customFormat="1" x14ac:dyDescent="0.45">
      <c r="F814" s="108"/>
    </row>
    <row r="815" spans="6:6" s="1" customFormat="1" x14ac:dyDescent="0.45">
      <c r="F815" s="108"/>
    </row>
    <row r="816" spans="6:6" s="1" customFormat="1" x14ac:dyDescent="0.45">
      <c r="F816" s="108"/>
    </row>
    <row r="817" spans="6:6" s="1" customFormat="1" x14ac:dyDescent="0.45">
      <c r="F817" s="108"/>
    </row>
    <row r="818" spans="6:6" s="1" customFormat="1" x14ac:dyDescent="0.45">
      <c r="F818" s="108"/>
    </row>
    <row r="819" spans="6:6" s="1" customFormat="1" x14ac:dyDescent="0.45">
      <c r="F819" s="108"/>
    </row>
    <row r="820" spans="6:6" s="1" customFormat="1" x14ac:dyDescent="0.45">
      <c r="F820" s="108"/>
    </row>
    <row r="821" spans="6:6" s="1" customFormat="1" x14ac:dyDescent="0.45">
      <c r="F821" s="108"/>
    </row>
    <row r="822" spans="6:6" s="1" customFormat="1" x14ac:dyDescent="0.45">
      <c r="F822" s="108"/>
    </row>
    <row r="823" spans="6:6" s="1" customFormat="1" x14ac:dyDescent="0.45">
      <c r="F823" s="108"/>
    </row>
    <row r="824" spans="6:6" s="1" customFormat="1" x14ac:dyDescent="0.45">
      <c r="F824" s="108"/>
    </row>
    <row r="825" spans="6:6" s="1" customFormat="1" x14ac:dyDescent="0.45">
      <c r="F825" s="108"/>
    </row>
    <row r="826" spans="6:6" s="1" customFormat="1" x14ac:dyDescent="0.45">
      <c r="F826" s="108"/>
    </row>
    <row r="827" spans="6:6" s="1" customFormat="1" x14ac:dyDescent="0.45">
      <c r="F827" s="108"/>
    </row>
    <row r="828" spans="6:6" s="1" customFormat="1" x14ac:dyDescent="0.45">
      <c r="F828" s="108"/>
    </row>
    <row r="829" spans="6:6" s="1" customFormat="1" x14ac:dyDescent="0.45">
      <c r="F829" s="108"/>
    </row>
    <row r="830" spans="6:6" s="1" customFormat="1" x14ac:dyDescent="0.45">
      <c r="F830" s="108"/>
    </row>
    <row r="831" spans="6:6" s="1" customFormat="1" x14ac:dyDescent="0.45">
      <c r="F831" s="108"/>
    </row>
    <row r="832" spans="6:6" s="1" customFormat="1" x14ac:dyDescent="0.45">
      <c r="F832" s="108"/>
    </row>
    <row r="833" spans="6:6" s="1" customFormat="1" x14ac:dyDescent="0.45">
      <c r="F833" s="108"/>
    </row>
    <row r="834" spans="6:6" s="1" customFormat="1" x14ac:dyDescent="0.45">
      <c r="F834" s="108"/>
    </row>
    <row r="835" spans="6:6" s="1" customFormat="1" x14ac:dyDescent="0.45">
      <c r="F835" s="108"/>
    </row>
    <row r="836" spans="6:6" s="1" customFormat="1" x14ac:dyDescent="0.45">
      <c r="F836" s="108"/>
    </row>
    <row r="837" spans="6:6" s="1" customFormat="1" x14ac:dyDescent="0.45">
      <c r="F837" s="108"/>
    </row>
    <row r="838" spans="6:6" s="1" customFormat="1" x14ac:dyDescent="0.45">
      <c r="F838" s="108"/>
    </row>
    <row r="839" spans="6:6" s="1" customFormat="1" x14ac:dyDescent="0.45">
      <c r="F839" s="108"/>
    </row>
    <row r="840" spans="6:6" s="1" customFormat="1" x14ac:dyDescent="0.45">
      <c r="F840" s="108"/>
    </row>
    <row r="841" spans="6:6" s="1" customFormat="1" x14ac:dyDescent="0.45">
      <c r="F841" s="108"/>
    </row>
    <row r="842" spans="6:6" s="1" customFormat="1" x14ac:dyDescent="0.45">
      <c r="F842" s="108"/>
    </row>
    <row r="843" spans="6:6" s="1" customFormat="1" x14ac:dyDescent="0.45">
      <c r="F843" s="108"/>
    </row>
    <row r="844" spans="6:6" s="1" customFormat="1" x14ac:dyDescent="0.45">
      <c r="F844" s="108"/>
    </row>
    <row r="845" spans="6:6" s="1" customFormat="1" x14ac:dyDescent="0.45">
      <c r="F845" s="108"/>
    </row>
    <row r="846" spans="6:6" s="1" customFormat="1" x14ac:dyDescent="0.45">
      <c r="F846" s="108"/>
    </row>
    <row r="847" spans="6:6" s="1" customFormat="1" x14ac:dyDescent="0.45">
      <c r="F847" s="108"/>
    </row>
    <row r="848" spans="6:6" s="1" customFormat="1" x14ac:dyDescent="0.45">
      <c r="F848" s="108"/>
    </row>
    <row r="849" spans="6:6" s="1" customFormat="1" x14ac:dyDescent="0.45">
      <c r="F849" s="108"/>
    </row>
    <row r="850" spans="6:6" s="1" customFormat="1" x14ac:dyDescent="0.45">
      <c r="F850" s="108"/>
    </row>
    <row r="851" spans="6:6" s="1" customFormat="1" x14ac:dyDescent="0.45">
      <c r="F851" s="108"/>
    </row>
    <row r="852" spans="6:6" s="1" customFormat="1" x14ac:dyDescent="0.45">
      <c r="F852" s="108"/>
    </row>
    <row r="853" spans="6:6" s="1" customFormat="1" x14ac:dyDescent="0.45">
      <c r="F853" s="108"/>
    </row>
    <row r="854" spans="6:6" s="1" customFormat="1" x14ac:dyDescent="0.45">
      <c r="F854" s="108"/>
    </row>
    <row r="855" spans="6:6" s="1" customFormat="1" x14ac:dyDescent="0.45">
      <c r="F855" s="108"/>
    </row>
    <row r="856" spans="6:6" s="1" customFormat="1" x14ac:dyDescent="0.45">
      <c r="F856" s="108"/>
    </row>
    <row r="857" spans="6:6" s="1" customFormat="1" x14ac:dyDescent="0.45">
      <c r="F857" s="108"/>
    </row>
    <row r="858" spans="6:6" s="1" customFormat="1" x14ac:dyDescent="0.45">
      <c r="F858" s="108"/>
    </row>
    <row r="859" spans="6:6" s="1" customFormat="1" x14ac:dyDescent="0.45">
      <c r="F859" s="108"/>
    </row>
    <row r="860" spans="6:6" s="1" customFormat="1" x14ac:dyDescent="0.45">
      <c r="F860" s="108"/>
    </row>
    <row r="861" spans="6:6" s="1" customFormat="1" x14ac:dyDescent="0.45">
      <c r="F861" s="108"/>
    </row>
    <row r="862" spans="6:6" s="1" customFormat="1" x14ac:dyDescent="0.45">
      <c r="F862" s="108"/>
    </row>
    <row r="863" spans="6:6" s="1" customFormat="1" x14ac:dyDescent="0.45">
      <c r="F863" s="108"/>
    </row>
    <row r="864" spans="6:6" s="1" customFormat="1" x14ac:dyDescent="0.45">
      <c r="F864" s="108"/>
    </row>
    <row r="865" spans="6:6" s="1" customFormat="1" x14ac:dyDescent="0.45">
      <c r="F865" s="108"/>
    </row>
    <row r="866" spans="6:6" s="1" customFormat="1" x14ac:dyDescent="0.45">
      <c r="F866" s="108"/>
    </row>
    <row r="867" spans="6:6" s="1" customFormat="1" x14ac:dyDescent="0.45">
      <c r="F867" s="108"/>
    </row>
    <row r="868" spans="6:6" s="1" customFormat="1" x14ac:dyDescent="0.45">
      <c r="F868" s="108"/>
    </row>
    <row r="869" spans="6:6" s="1" customFormat="1" x14ac:dyDescent="0.45">
      <c r="F869" s="108"/>
    </row>
    <row r="870" spans="6:6" s="1" customFormat="1" x14ac:dyDescent="0.45">
      <c r="F870" s="108"/>
    </row>
    <row r="871" spans="6:6" s="1" customFormat="1" x14ac:dyDescent="0.45">
      <c r="F871" s="108"/>
    </row>
    <row r="872" spans="6:6" s="1" customFormat="1" x14ac:dyDescent="0.45">
      <c r="F872" s="108"/>
    </row>
    <row r="873" spans="6:6" s="1" customFormat="1" x14ac:dyDescent="0.45">
      <c r="F873" s="108"/>
    </row>
    <row r="874" spans="6:6" s="1" customFormat="1" x14ac:dyDescent="0.45">
      <c r="F874" s="108"/>
    </row>
    <row r="875" spans="6:6" s="1" customFormat="1" x14ac:dyDescent="0.45">
      <c r="F875" s="108"/>
    </row>
    <row r="876" spans="6:6" s="1" customFormat="1" x14ac:dyDescent="0.45">
      <c r="F876" s="108"/>
    </row>
    <row r="877" spans="6:6" s="1" customFormat="1" x14ac:dyDescent="0.45">
      <c r="F877" s="108"/>
    </row>
    <row r="878" spans="6:6" s="1" customFormat="1" x14ac:dyDescent="0.45">
      <c r="F878" s="108"/>
    </row>
    <row r="879" spans="6:6" s="1" customFormat="1" x14ac:dyDescent="0.45">
      <c r="F879" s="108"/>
    </row>
    <row r="880" spans="6:6" s="1" customFormat="1" x14ac:dyDescent="0.45">
      <c r="F880" s="108"/>
    </row>
    <row r="881" spans="6:6" s="1" customFormat="1" x14ac:dyDescent="0.45">
      <c r="F881" s="108"/>
    </row>
    <row r="882" spans="6:6" s="1" customFormat="1" x14ac:dyDescent="0.45">
      <c r="F882" s="108"/>
    </row>
    <row r="883" spans="6:6" s="1" customFormat="1" x14ac:dyDescent="0.45">
      <c r="F883" s="108"/>
    </row>
    <row r="884" spans="6:6" s="1" customFormat="1" x14ac:dyDescent="0.45">
      <c r="F884" s="108"/>
    </row>
    <row r="885" spans="6:6" s="1" customFormat="1" x14ac:dyDescent="0.45">
      <c r="F885" s="108"/>
    </row>
    <row r="886" spans="6:6" s="1" customFormat="1" x14ac:dyDescent="0.45">
      <c r="F886" s="108"/>
    </row>
    <row r="887" spans="6:6" s="1" customFormat="1" x14ac:dyDescent="0.45">
      <c r="F887" s="108"/>
    </row>
    <row r="888" spans="6:6" s="1" customFormat="1" x14ac:dyDescent="0.45">
      <c r="F888" s="108"/>
    </row>
    <row r="889" spans="6:6" s="1" customFormat="1" x14ac:dyDescent="0.45">
      <c r="F889" s="108"/>
    </row>
    <row r="890" spans="6:6" s="1" customFormat="1" x14ac:dyDescent="0.45">
      <c r="F890" s="108"/>
    </row>
    <row r="891" spans="6:6" s="1" customFormat="1" x14ac:dyDescent="0.45">
      <c r="F891" s="108"/>
    </row>
    <row r="892" spans="6:6" s="1" customFormat="1" x14ac:dyDescent="0.45">
      <c r="F892" s="108"/>
    </row>
    <row r="893" spans="6:6" s="1" customFormat="1" x14ac:dyDescent="0.45">
      <c r="F893" s="108"/>
    </row>
    <row r="894" spans="6:6" s="1" customFormat="1" x14ac:dyDescent="0.45">
      <c r="F894" s="108"/>
    </row>
    <row r="895" spans="6:6" s="1" customFormat="1" x14ac:dyDescent="0.45">
      <c r="F895" s="108"/>
    </row>
    <row r="896" spans="6:6" s="1" customFormat="1" x14ac:dyDescent="0.45">
      <c r="F896" s="108"/>
    </row>
    <row r="897" spans="6:6" s="1" customFormat="1" x14ac:dyDescent="0.45">
      <c r="F897" s="108"/>
    </row>
    <row r="898" spans="6:6" s="1" customFormat="1" x14ac:dyDescent="0.45">
      <c r="F898" s="108"/>
    </row>
    <row r="899" spans="6:6" s="1" customFormat="1" x14ac:dyDescent="0.45">
      <c r="F899" s="108"/>
    </row>
    <row r="900" spans="6:6" s="1" customFormat="1" x14ac:dyDescent="0.45">
      <c r="F900" s="108"/>
    </row>
    <row r="901" spans="6:6" s="1" customFormat="1" x14ac:dyDescent="0.45">
      <c r="F901" s="108"/>
    </row>
    <row r="902" spans="6:6" s="1" customFormat="1" x14ac:dyDescent="0.45">
      <c r="F902" s="108"/>
    </row>
    <row r="903" spans="6:6" s="1" customFormat="1" x14ac:dyDescent="0.45">
      <c r="F903" s="108"/>
    </row>
    <row r="904" spans="6:6" s="1" customFormat="1" x14ac:dyDescent="0.45">
      <c r="F904" s="108"/>
    </row>
    <row r="905" spans="6:6" s="1" customFormat="1" x14ac:dyDescent="0.45">
      <c r="F905" s="108"/>
    </row>
    <row r="906" spans="6:6" s="1" customFormat="1" x14ac:dyDescent="0.45">
      <c r="F906" s="108"/>
    </row>
    <row r="907" spans="6:6" s="1" customFormat="1" x14ac:dyDescent="0.45">
      <c r="F907" s="108"/>
    </row>
    <row r="908" spans="6:6" s="1" customFormat="1" x14ac:dyDescent="0.45">
      <c r="F908" s="108"/>
    </row>
    <row r="909" spans="6:6" s="1" customFormat="1" x14ac:dyDescent="0.45">
      <c r="F909" s="108"/>
    </row>
    <row r="910" spans="6:6" s="1" customFormat="1" x14ac:dyDescent="0.45">
      <c r="F910" s="108"/>
    </row>
    <row r="911" spans="6:6" s="1" customFormat="1" x14ac:dyDescent="0.45">
      <c r="F911" s="108"/>
    </row>
    <row r="912" spans="6:6" s="1" customFormat="1" x14ac:dyDescent="0.45">
      <c r="F912" s="108"/>
    </row>
    <row r="913" spans="6:6" s="1" customFormat="1" x14ac:dyDescent="0.45">
      <c r="F913" s="108"/>
    </row>
    <row r="914" spans="6:6" s="1" customFormat="1" x14ac:dyDescent="0.45">
      <c r="F914" s="108"/>
    </row>
    <row r="915" spans="6:6" s="1" customFormat="1" x14ac:dyDescent="0.45">
      <c r="F915" s="108"/>
    </row>
    <row r="916" spans="6:6" s="1" customFormat="1" x14ac:dyDescent="0.45">
      <c r="F916" s="108"/>
    </row>
    <row r="917" spans="6:6" s="1" customFormat="1" x14ac:dyDescent="0.45">
      <c r="F917" s="108"/>
    </row>
    <row r="918" spans="6:6" s="1" customFormat="1" x14ac:dyDescent="0.45">
      <c r="F918" s="108"/>
    </row>
    <row r="919" spans="6:6" s="1" customFormat="1" x14ac:dyDescent="0.45">
      <c r="F919" s="108"/>
    </row>
    <row r="920" spans="6:6" s="1" customFormat="1" x14ac:dyDescent="0.45">
      <c r="F920" s="108"/>
    </row>
    <row r="921" spans="6:6" s="1" customFormat="1" x14ac:dyDescent="0.45">
      <c r="F921" s="108"/>
    </row>
    <row r="922" spans="6:6" s="1" customFormat="1" x14ac:dyDescent="0.45">
      <c r="F922" s="108"/>
    </row>
    <row r="923" spans="6:6" s="1" customFormat="1" x14ac:dyDescent="0.45">
      <c r="F923" s="108"/>
    </row>
    <row r="924" spans="6:6" s="1" customFormat="1" x14ac:dyDescent="0.45">
      <c r="F924" s="108"/>
    </row>
    <row r="925" spans="6:6" s="1" customFormat="1" x14ac:dyDescent="0.45">
      <c r="F925" s="108"/>
    </row>
    <row r="926" spans="6:6" s="1" customFormat="1" x14ac:dyDescent="0.45">
      <c r="F926" s="108"/>
    </row>
    <row r="927" spans="6:6" s="1" customFormat="1" x14ac:dyDescent="0.45">
      <c r="F927" s="108"/>
    </row>
    <row r="928" spans="6:6" s="1" customFormat="1" x14ac:dyDescent="0.45">
      <c r="F928" s="108"/>
    </row>
    <row r="929" spans="6:6" s="1" customFormat="1" x14ac:dyDescent="0.45">
      <c r="F929" s="108"/>
    </row>
    <row r="930" spans="6:6" s="1" customFormat="1" x14ac:dyDescent="0.45">
      <c r="F930" s="108"/>
    </row>
    <row r="931" spans="6:6" s="1" customFormat="1" x14ac:dyDescent="0.45">
      <c r="F931" s="108"/>
    </row>
    <row r="932" spans="6:6" s="1" customFormat="1" x14ac:dyDescent="0.45">
      <c r="F932" s="108"/>
    </row>
    <row r="933" spans="6:6" s="1" customFormat="1" x14ac:dyDescent="0.45">
      <c r="F933" s="108"/>
    </row>
    <row r="934" spans="6:6" s="1" customFormat="1" x14ac:dyDescent="0.45">
      <c r="F934" s="108"/>
    </row>
    <row r="935" spans="6:6" s="1" customFormat="1" x14ac:dyDescent="0.45">
      <c r="F935" s="108"/>
    </row>
    <row r="936" spans="6:6" s="1" customFormat="1" x14ac:dyDescent="0.45">
      <c r="F936" s="108"/>
    </row>
    <row r="937" spans="6:6" s="1" customFormat="1" x14ac:dyDescent="0.45">
      <c r="F937" s="108"/>
    </row>
    <row r="938" spans="6:6" s="1" customFormat="1" x14ac:dyDescent="0.45">
      <c r="F938" s="108"/>
    </row>
    <row r="939" spans="6:6" s="1" customFormat="1" x14ac:dyDescent="0.45">
      <c r="F939" s="108"/>
    </row>
    <row r="940" spans="6:6" s="1" customFormat="1" x14ac:dyDescent="0.45">
      <c r="F940" s="108"/>
    </row>
    <row r="941" spans="6:6" s="1" customFormat="1" x14ac:dyDescent="0.45">
      <c r="F941" s="108"/>
    </row>
    <row r="942" spans="6:6" s="1" customFormat="1" x14ac:dyDescent="0.45">
      <c r="F942" s="108"/>
    </row>
    <row r="943" spans="6:6" s="1" customFormat="1" x14ac:dyDescent="0.45">
      <c r="F943" s="108"/>
    </row>
    <row r="944" spans="6:6" s="1" customFormat="1" x14ac:dyDescent="0.45">
      <c r="F944" s="108"/>
    </row>
    <row r="945" spans="6:6" s="1" customFormat="1" x14ac:dyDescent="0.45">
      <c r="F945" s="108"/>
    </row>
    <row r="946" spans="6:6" s="1" customFormat="1" x14ac:dyDescent="0.45">
      <c r="F946" s="108"/>
    </row>
    <row r="947" spans="6:6" s="1" customFormat="1" x14ac:dyDescent="0.45">
      <c r="F947" s="108"/>
    </row>
    <row r="948" spans="6:6" s="1" customFormat="1" x14ac:dyDescent="0.45">
      <c r="F948" s="108"/>
    </row>
    <row r="949" spans="6:6" s="1" customFormat="1" x14ac:dyDescent="0.45">
      <c r="F949" s="108"/>
    </row>
    <row r="950" spans="6:6" s="1" customFormat="1" x14ac:dyDescent="0.45">
      <c r="F950" s="108"/>
    </row>
    <row r="951" spans="6:6" s="1" customFormat="1" x14ac:dyDescent="0.45">
      <c r="F951" s="108"/>
    </row>
    <row r="952" spans="6:6" s="1" customFormat="1" x14ac:dyDescent="0.45">
      <c r="F952" s="108"/>
    </row>
    <row r="953" spans="6:6" s="1" customFormat="1" x14ac:dyDescent="0.45">
      <c r="F953" s="108"/>
    </row>
    <row r="954" spans="6:6" s="1" customFormat="1" x14ac:dyDescent="0.45">
      <c r="F954" s="108"/>
    </row>
    <row r="955" spans="6:6" s="1" customFormat="1" x14ac:dyDescent="0.45">
      <c r="F955" s="108"/>
    </row>
    <row r="956" spans="6:6" s="1" customFormat="1" x14ac:dyDescent="0.45">
      <c r="F956" s="108"/>
    </row>
    <row r="957" spans="6:6" s="1" customFormat="1" x14ac:dyDescent="0.45">
      <c r="F957" s="108"/>
    </row>
    <row r="958" spans="6:6" s="1" customFormat="1" x14ac:dyDescent="0.45">
      <c r="F958" s="108"/>
    </row>
    <row r="959" spans="6:6" s="1" customFormat="1" x14ac:dyDescent="0.45">
      <c r="F959" s="108"/>
    </row>
    <row r="960" spans="6:6" s="1" customFormat="1" x14ac:dyDescent="0.45">
      <c r="F960" s="108"/>
    </row>
    <row r="961" spans="6:6" s="1" customFormat="1" x14ac:dyDescent="0.45">
      <c r="F961" s="108"/>
    </row>
    <row r="962" spans="6:6" s="1" customFormat="1" x14ac:dyDescent="0.45">
      <c r="F962" s="108"/>
    </row>
    <row r="963" spans="6:6" s="1" customFormat="1" x14ac:dyDescent="0.45">
      <c r="F963" s="108"/>
    </row>
    <row r="964" spans="6:6" s="1" customFormat="1" x14ac:dyDescent="0.45">
      <c r="F964" s="108"/>
    </row>
    <row r="965" spans="6:6" s="1" customFormat="1" x14ac:dyDescent="0.45">
      <c r="F965" s="108"/>
    </row>
    <row r="966" spans="6:6" s="1" customFormat="1" x14ac:dyDescent="0.45">
      <c r="F966" s="108"/>
    </row>
    <row r="967" spans="6:6" s="1" customFormat="1" x14ac:dyDescent="0.45">
      <c r="F967" s="108"/>
    </row>
    <row r="968" spans="6:6" s="1" customFormat="1" x14ac:dyDescent="0.45">
      <c r="F968" s="108"/>
    </row>
    <row r="969" spans="6:6" s="1" customFormat="1" x14ac:dyDescent="0.45">
      <c r="F969" s="108"/>
    </row>
    <row r="970" spans="6:6" s="1" customFormat="1" x14ac:dyDescent="0.45">
      <c r="F970" s="108"/>
    </row>
    <row r="971" spans="6:6" s="1" customFormat="1" x14ac:dyDescent="0.45">
      <c r="F971" s="108"/>
    </row>
    <row r="972" spans="6:6" s="1" customFormat="1" x14ac:dyDescent="0.45">
      <c r="F972" s="108"/>
    </row>
    <row r="973" spans="6:6" s="1" customFormat="1" x14ac:dyDescent="0.45">
      <c r="F973" s="108"/>
    </row>
    <row r="974" spans="6:6" s="1" customFormat="1" x14ac:dyDescent="0.45">
      <c r="F974" s="108"/>
    </row>
    <row r="975" spans="6:6" s="1" customFormat="1" x14ac:dyDescent="0.45">
      <c r="F975" s="108"/>
    </row>
    <row r="976" spans="6:6" s="1" customFormat="1" x14ac:dyDescent="0.45">
      <c r="F976" s="108"/>
    </row>
    <row r="977" spans="6:6" s="1" customFormat="1" x14ac:dyDescent="0.45">
      <c r="F977" s="108"/>
    </row>
    <row r="978" spans="6:6" s="1" customFormat="1" x14ac:dyDescent="0.45">
      <c r="F978" s="108"/>
    </row>
    <row r="979" spans="6:6" s="1" customFormat="1" x14ac:dyDescent="0.45">
      <c r="F979" s="108"/>
    </row>
    <row r="980" spans="6:6" s="1" customFormat="1" x14ac:dyDescent="0.45">
      <c r="F980" s="108"/>
    </row>
    <row r="981" spans="6:6" s="1" customFormat="1" x14ac:dyDescent="0.45">
      <c r="F981" s="108"/>
    </row>
    <row r="982" spans="6:6" s="1" customFormat="1" x14ac:dyDescent="0.45">
      <c r="F982" s="108"/>
    </row>
    <row r="983" spans="6:6" s="1" customFormat="1" x14ac:dyDescent="0.45">
      <c r="F983" s="108"/>
    </row>
    <row r="984" spans="6:6" s="1" customFormat="1" x14ac:dyDescent="0.45">
      <c r="F984" s="108"/>
    </row>
    <row r="985" spans="6:6" s="1" customFormat="1" x14ac:dyDescent="0.45">
      <c r="F985" s="108"/>
    </row>
    <row r="986" spans="6:6" s="1" customFormat="1" x14ac:dyDescent="0.45">
      <c r="F986" s="108"/>
    </row>
    <row r="987" spans="6:6" s="1" customFormat="1" x14ac:dyDescent="0.45">
      <c r="F987" s="108"/>
    </row>
    <row r="988" spans="6:6" s="1" customFormat="1" x14ac:dyDescent="0.45">
      <c r="F988" s="108"/>
    </row>
    <row r="989" spans="6:6" s="1" customFormat="1" x14ac:dyDescent="0.45">
      <c r="F989" s="108"/>
    </row>
    <row r="990" spans="6:6" s="1" customFormat="1" x14ac:dyDescent="0.45">
      <c r="F990" s="108"/>
    </row>
    <row r="991" spans="6:6" s="1" customFormat="1" x14ac:dyDescent="0.45">
      <c r="F991" s="108"/>
    </row>
    <row r="992" spans="6:6" s="1" customFormat="1" x14ac:dyDescent="0.45">
      <c r="F992" s="108"/>
    </row>
    <row r="993" spans="6:6" s="1" customFormat="1" x14ac:dyDescent="0.45">
      <c r="F993" s="108"/>
    </row>
    <row r="994" spans="6:6" s="1" customFormat="1" x14ac:dyDescent="0.45">
      <c r="F994" s="108"/>
    </row>
    <row r="995" spans="6:6" s="1" customFormat="1" x14ac:dyDescent="0.45">
      <c r="F995" s="108"/>
    </row>
    <row r="996" spans="6:6" s="1" customFormat="1" x14ac:dyDescent="0.45">
      <c r="F996" s="108"/>
    </row>
    <row r="997" spans="6:6" s="1" customFormat="1" x14ac:dyDescent="0.45">
      <c r="F997" s="108"/>
    </row>
    <row r="998" spans="6:6" s="1" customFormat="1" x14ac:dyDescent="0.45">
      <c r="F998" s="108"/>
    </row>
    <row r="999" spans="6:6" s="1" customFormat="1" x14ac:dyDescent="0.45">
      <c r="F999" s="108"/>
    </row>
    <row r="1000" spans="6:6" s="1" customFormat="1" x14ac:dyDescent="0.45">
      <c r="F1000" s="108"/>
    </row>
    <row r="1001" spans="6:6" s="1" customFormat="1" x14ac:dyDescent="0.45">
      <c r="F1001" s="108"/>
    </row>
    <row r="1002" spans="6:6" s="1" customFormat="1" x14ac:dyDescent="0.45">
      <c r="F1002" s="108"/>
    </row>
    <row r="1003" spans="6:6" s="1" customFormat="1" x14ac:dyDescent="0.45">
      <c r="F1003" s="108"/>
    </row>
    <row r="1004" spans="6:6" s="1" customFormat="1" x14ac:dyDescent="0.45">
      <c r="F1004" s="108"/>
    </row>
    <row r="1005" spans="6:6" s="1" customFormat="1" x14ac:dyDescent="0.45">
      <c r="F1005" s="108"/>
    </row>
    <row r="1006" spans="6:6" s="1" customFormat="1" x14ac:dyDescent="0.45">
      <c r="F1006" s="108"/>
    </row>
    <row r="1007" spans="6:6" s="1" customFormat="1" x14ac:dyDescent="0.45">
      <c r="F1007" s="108"/>
    </row>
    <row r="1008" spans="6:6" s="1" customFormat="1" x14ac:dyDescent="0.45">
      <c r="F1008" s="108"/>
    </row>
    <row r="1009" spans="6:6" s="1" customFormat="1" x14ac:dyDescent="0.45">
      <c r="F1009" s="108"/>
    </row>
    <row r="1010" spans="6:6" s="1" customFormat="1" x14ac:dyDescent="0.45">
      <c r="F1010" s="108"/>
    </row>
    <row r="1011" spans="6:6" s="1" customFormat="1" x14ac:dyDescent="0.45">
      <c r="F1011" s="108"/>
    </row>
    <row r="1012" spans="6:6" s="1" customFormat="1" x14ac:dyDescent="0.45">
      <c r="F1012" s="108"/>
    </row>
    <row r="1013" spans="6:6" s="1" customFormat="1" x14ac:dyDescent="0.45">
      <c r="F1013" s="108"/>
    </row>
    <row r="1014" spans="6:6" s="1" customFormat="1" x14ac:dyDescent="0.45">
      <c r="F1014" s="108"/>
    </row>
    <row r="1015" spans="6:6" s="1" customFormat="1" x14ac:dyDescent="0.45">
      <c r="F1015" s="108"/>
    </row>
    <row r="1016" spans="6:6" s="1" customFormat="1" x14ac:dyDescent="0.45">
      <c r="F1016" s="108"/>
    </row>
    <row r="1017" spans="6:6" s="1" customFormat="1" x14ac:dyDescent="0.45">
      <c r="F1017" s="108"/>
    </row>
    <row r="1018" spans="6:6" s="1" customFormat="1" x14ac:dyDescent="0.45">
      <c r="F1018" s="108"/>
    </row>
    <row r="1019" spans="6:6" s="1" customFormat="1" x14ac:dyDescent="0.45">
      <c r="F1019" s="108"/>
    </row>
    <row r="1020" spans="6:6" s="1" customFormat="1" x14ac:dyDescent="0.45">
      <c r="F1020" s="108"/>
    </row>
    <row r="1021" spans="6:6" s="1" customFormat="1" x14ac:dyDescent="0.45">
      <c r="F1021" s="108"/>
    </row>
    <row r="1022" spans="6:6" s="1" customFormat="1" x14ac:dyDescent="0.45">
      <c r="F1022" s="108"/>
    </row>
    <row r="1023" spans="6:6" s="1" customFormat="1" x14ac:dyDescent="0.45">
      <c r="F1023" s="108"/>
    </row>
    <row r="1024" spans="6:6" s="1" customFormat="1" x14ac:dyDescent="0.45">
      <c r="F1024" s="108"/>
    </row>
    <row r="1025" spans="6:6" s="1" customFormat="1" x14ac:dyDescent="0.45">
      <c r="F1025" s="108"/>
    </row>
    <row r="1026" spans="6:6" s="1" customFormat="1" x14ac:dyDescent="0.45">
      <c r="F1026" s="108"/>
    </row>
    <row r="1027" spans="6:6" s="1" customFormat="1" x14ac:dyDescent="0.45">
      <c r="F1027" s="108"/>
    </row>
    <row r="1028" spans="6:6" s="1" customFormat="1" x14ac:dyDescent="0.45">
      <c r="F1028" s="108"/>
    </row>
    <row r="1029" spans="6:6" s="1" customFormat="1" x14ac:dyDescent="0.45">
      <c r="F1029" s="108"/>
    </row>
    <row r="1030" spans="6:6" s="1" customFormat="1" x14ac:dyDescent="0.45">
      <c r="F1030" s="108"/>
    </row>
    <row r="1031" spans="6:6" s="1" customFormat="1" x14ac:dyDescent="0.45">
      <c r="F1031" s="108"/>
    </row>
    <row r="1032" spans="6:6" s="1" customFormat="1" x14ac:dyDescent="0.45">
      <c r="F1032" s="108"/>
    </row>
    <row r="1033" spans="6:6" s="1" customFormat="1" x14ac:dyDescent="0.45">
      <c r="F1033" s="108"/>
    </row>
    <row r="1034" spans="6:6" s="1" customFormat="1" x14ac:dyDescent="0.45">
      <c r="F1034" s="108"/>
    </row>
    <row r="1035" spans="6:6" s="1" customFormat="1" x14ac:dyDescent="0.45">
      <c r="F1035" s="108"/>
    </row>
    <row r="1036" spans="6:6" s="1" customFormat="1" x14ac:dyDescent="0.45">
      <c r="F1036" s="108"/>
    </row>
    <row r="1037" spans="6:6" s="1" customFormat="1" x14ac:dyDescent="0.45">
      <c r="F1037" s="108"/>
    </row>
    <row r="1038" spans="6:6" s="1" customFormat="1" x14ac:dyDescent="0.45">
      <c r="F1038" s="108"/>
    </row>
    <row r="1039" spans="6:6" s="1" customFormat="1" x14ac:dyDescent="0.45">
      <c r="F1039" s="108"/>
    </row>
    <row r="1040" spans="6:6" s="1" customFormat="1" x14ac:dyDescent="0.45">
      <c r="F1040" s="108"/>
    </row>
    <row r="1041" spans="6:6" s="1" customFormat="1" x14ac:dyDescent="0.45">
      <c r="F1041" s="108"/>
    </row>
    <row r="1042" spans="6:6" s="1" customFormat="1" x14ac:dyDescent="0.45">
      <c r="F1042" s="108"/>
    </row>
    <row r="1043" spans="6:6" s="1" customFormat="1" x14ac:dyDescent="0.45">
      <c r="F1043" s="108"/>
    </row>
    <row r="1044" spans="6:6" s="1" customFormat="1" x14ac:dyDescent="0.45">
      <c r="F1044" s="108"/>
    </row>
    <row r="1045" spans="6:6" s="1" customFormat="1" x14ac:dyDescent="0.45">
      <c r="F1045" s="108"/>
    </row>
    <row r="1046" spans="6:6" s="1" customFormat="1" x14ac:dyDescent="0.45">
      <c r="F1046" s="108"/>
    </row>
    <row r="1047" spans="6:6" s="1" customFormat="1" x14ac:dyDescent="0.45">
      <c r="F1047" s="108"/>
    </row>
    <row r="1048" spans="6:6" s="1" customFormat="1" x14ac:dyDescent="0.45">
      <c r="F1048" s="108"/>
    </row>
    <row r="1049" spans="6:6" s="1" customFormat="1" x14ac:dyDescent="0.45">
      <c r="F1049" s="108"/>
    </row>
    <row r="1050" spans="6:6" s="1" customFormat="1" x14ac:dyDescent="0.45">
      <c r="F1050" s="108"/>
    </row>
    <row r="1051" spans="6:6" s="1" customFormat="1" x14ac:dyDescent="0.45">
      <c r="F1051" s="108"/>
    </row>
    <row r="1052" spans="6:6" s="1" customFormat="1" x14ac:dyDescent="0.45">
      <c r="F1052" s="108"/>
    </row>
    <row r="1053" spans="6:6" s="1" customFormat="1" x14ac:dyDescent="0.45">
      <c r="F1053" s="108"/>
    </row>
    <row r="1054" spans="6:6" s="1" customFormat="1" x14ac:dyDescent="0.45">
      <c r="F1054" s="108"/>
    </row>
    <row r="1055" spans="6:6" s="1" customFormat="1" x14ac:dyDescent="0.45">
      <c r="F1055" s="108"/>
    </row>
    <row r="1056" spans="6:6" s="1" customFormat="1" x14ac:dyDescent="0.45">
      <c r="F1056" s="108"/>
    </row>
    <row r="1057" spans="6:6" s="1" customFormat="1" x14ac:dyDescent="0.45">
      <c r="F1057" s="108"/>
    </row>
    <row r="1058" spans="6:6" s="1" customFormat="1" x14ac:dyDescent="0.45">
      <c r="F1058" s="108"/>
    </row>
    <row r="1059" spans="6:6" s="1" customFormat="1" x14ac:dyDescent="0.45">
      <c r="F1059" s="108"/>
    </row>
    <row r="1060" spans="6:6" s="1" customFormat="1" x14ac:dyDescent="0.45">
      <c r="F1060" s="108"/>
    </row>
    <row r="1061" spans="6:6" s="1" customFormat="1" x14ac:dyDescent="0.45">
      <c r="F1061" s="108"/>
    </row>
    <row r="1062" spans="6:6" s="1" customFormat="1" x14ac:dyDescent="0.45">
      <c r="F1062" s="108"/>
    </row>
    <row r="1063" spans="6:6" s="1" customFormat="1" x14ac:dyDescent="0.45">
      <c r="F1063" s="108"/>
    </row>
    <row r="1064" spans="6:6" s="1" customFormat="1" x14ac:dyDescent="0.45">
      <c r="F1064" s="108"/>
    </row>
    <row r="1065" spans="6:6" s="1" customFormat="1" x14ac:dyDescent="0.45">
      <c r="F1065" s="108"/>
    </row>
    <row r="1066" spans="6:6" s="1" customFormat="1" x14ac:dyDescent="0.45">
      <c r="F1066" s="108"/>
    </row>
    <row r="1067" spans="6:6" s="1" customFormat="1" x14ac:dyDescent="0.45">
      <c r="F1067" s="108"/>
    </row>
    <row r="1068" spans="6:6" s="1" customFormat="1" x14ac:dyDescent="0.45">
      <c r="F1068" s="108"/>
    </row>
    <row r="1069" spans="6:6" s="1" customFormat="1" x14ac:dyDescent="0.45">
      <c r="F1069" s="108"/>
    </row>
    <row r="1070" spans="6:6" s="1" customFormat="1" x14ac:dyDescent="0.45">
      <c r="F1070" s="108"/>
    </row>
    <row r="1071" spans="6:6" s="1" customFormat="1" x14ac:dyDescent="0.45">
      <c r="F1071" s="108"/>
    </row>
    <row r="1072" spans="6:6" s="1" customFormat="1" x14ac:dyDescent="0.45">
      <c r="F1072" s="108"/>
    </row>
    <row r="1073" spans="6:6" s="1" customFormat="1" x14ac:dyDescent="0.45">
      <c r="F1073" s="108"/>
    </row>
    <row r="1074" spans="6:6" s="1" customFormat="1" x14ac:dyDescent="0.45">
      <c r="F1074" s="108"/>
    </row>
    <row r="1075" spans="6:6" s="1" customFormat="1" x14ac:dyDescent="0.45">
      <c r="F1075" s="108"/>
    </row>
    <row r="1076" spans="6:6" s="1" customFormat="1" x14ac:dyDescent="0.45">
      <c r="F1076" s="108"/>
    </row>
    <row r="1077" spans="6:6" s="1" customFormat="1" x14ac:dyDescent="0.45">
      <c r="F1077" s="108"/>
    </row>
    <row r="1078" spans="6:6" s="1" customFormat="1" x14ac:dyDescent="0.45">
      <c r="F1078" s="108"/>
    </row>
    <row r="1079" spans="6:6" s="1" customFormat="1" x14ac:dyDescent="0.45">
      <c r="F1079" s="108"/>
    </row>
    <row r="1080" spans="6:6" s="1" customFormat="1" x14ac:dyDescent="0.45">
      <c r="F1080" s="108"/>
    </row>
    <row r="1081" spans="6:6" s="1" customFormat="1" x14ac:dyDescent="0.45">
      <c r="F1081" s="108"/>
    </row>
    <row r="1082" spans="6:6" s="1" customFormat="1" x14ac:dyDescent="0.45">
      <c r="F1082" s="108"/>
    </row>
    <row r="1083" spans="6:6" s="1" customFormat="1" x14ac:dyDescent="0.45">
      <c r="F1083" s="108"/>
    </row>
    <row r="1084" spans="6:6" s="1" customFormat="1" x14ac:dyDescent="0.45">
      <c r="F1084" s="108"/>
    </row>
    <row r="1085" spans="6:6" s="1" customFormat="1" x14ac:dyDescent="0.45">
      <c r="F1085" s="108"/>
    </row>
    <row r="1086" spans="6:6" s="1" customFormat="1" x14ac:dyDescent="0.45">
      <c r="F1086" s="108"/>
    </row>
    <row r="1087" spans="6:6" s="1" customFormat="1" x14ac:dyDescent="0.45">
      <c r="F1087" s="108"/>
    </row>
    <row r="1088" spans="6:6" s="1" customFormat="1" x14ac:dyDescent="0.45">
      <c r="F1088" s="108"/>
    </row>
    <row r="1089" spans="6:6" s="1" customFormat="1" x14ac:dyDescent="0.45">
      <c r="F1089" s="108"/>
    </row>
    <row r="1090" spans="6:6" s="1" customFormat="1" x14ac:dyDescent="0.45">
      <c r="F1090" s="108"/>
    </row>
    <row r="1091" spans="6:6" s="1" customFormat="1" x14ac:dyDescent="0.45">
      <c r="F1091" s="108"/>
    </row>
    <row r="1092" spans="6:6" s="1" customFormat="1" x14ac:dyDescent="0.45">
      <c r="F1092" s="108"/>
    </row>
    <row r="1093" spans="6:6" s="1" customFormat="1" x14ac:dyDescent="0.45">
      <c r="F1093" s="108"/>
    </row>
    <row r="1094" spans="6:6" s="1" customFormat="1" x14ac:dyDescent="0.45">
      <c r="F1094" s="108"/>
    </row>
    <row r="1095" spans="6:6" s="1" customFormat="1" x14ac:dyDescent="0.45">
      <c r="F1095" s="108"/>
    </row>
    <row r="1096" spans="6:6" s="1" customFormat="1" x14ac:dyDescent="0.45">
      <c r="F1096" s="108"/>
    </row>
    <row r="1097" spans="6:6" s="1" customFormat="1" x14ac:dyDescent="0.45">
      <c r="F1097" s="108"/>
    </row>
    <row r="1098" spans="6:6" s="1" customFormat="1" x14ac:dyDescent="0.45">
      <c r="F1098" s="108"/>
    </row>
    <row r="1099" spans="6:6" s="1" customFormat="1" x14ac:dyDescent="0.45">
      <c r="F1099" s="108"/>
    </row>
    <row r="1100" spans="6:6" s="1" customFormat="1" x14ac:dyDescent="0.45">
      <c r="F1100" s="108"/>
    </row>
    <row r="1101" spans="6:6" s="1" customFormat="1" x14ac:dyDescent="0.45">
      <c r="F1101" s="108"/>
    </row>
    <row r="1102" spans="6:6" s="1" customFormat="1" x14ac:dyDescent="0.45">
      <c r="F1102" s="108"/>
    </row>
    <row r="1103" spans="6:6" s="1" customFormat="1" x14ac:dyDescent="0.45">
      <c r="F1103" s="108"/>
    </row>
    <row r="1104" spans="6:6" s="1" customFormat="1" x14ac:dyDescent="0.45">
      <c r="F1104" s="108"/>
    </row>
    <row r="1105" spans="6:6" s="1" customFormat="1" x14ac:dyDescent="0.45">
      <c r="F1105" s="108"/>
    </row>
    <row r="1106" spans="6:6" s="1" customFormat="1" x14ac:dyDescent="0.45">
      <c r="F1106" s="108"/>
    </row>
    <row r="1107" spans="6:6" s="1" customFormat="1" x14ac:dyDescent="0.45">
      <c r="F1107" s="108"/>
    </row>
    <row r="1108" spans="6:6" s="1" customFormat="1" x14ac:dyDescent="0.45">
      <c r="F1108" s="108"/>
    </row>
    <row r="1109" spans="6:6" s="1" customFormat="1" x14ac:dyDescent="0.45">
      <c r="F1109" s="108"/>
    </row>
    <row r="1110" spans="6:6" s="1" customFormat="1" x14ac:dyDescent="0.45">
      <c r="F1110" s="108"/>
    </row>
    <row r="1111" spans="6:6" s="1" customFormat="1" x14ac:dyDescent="0.45">
      <c r="F1111" s="108"/>
    </row>
    <row r="1112" spans="6:6" s="1" customFormat="1" x14ac:dyDescent="0.45">
      <c r="F1112" s="108"/>
    </row>
    <row r="1113" spans="6:6" s="1" customFormat="1" x14ac:dyDescent="0.45">
      <c r="F1113" s="108"/>
    </row>
    <row r="1114" spans="6:6" s="1" customFormat="1" x14ac:dyDescent="0.45">
      <c r="F1114" s="108"/>
    </row>
    <row r="1115" spans="6:6" s="1" customFormat="1" x14ac:dyDescent="0.45">
      <c r="F1115" s="108"/>
    </row>
    <row r="1116" spans="6:6" s="1" customFormat="1" x14ac:dyDescent="0.45">
      <c r="F1116" s="108"/>
    </row>
    <row r="1117" spans="6:6" s="1" customFormat="1" x14ac:dyDescent="0.45">
      <c r="F1117" s="108"/>
    </row>
    <row r="1118" spans="6:6" s="1" customFormat="1" x14ac:dyDescent="0.45">
      <c r="F1118" s="108"/>
    </row>
    <row r="1119" spans="6:6" s="1" customFormat="1" x14ac:dyDescent="0.45">
      <c r="F1119" s="108"/>
    </row>
    <row r="1120" spans="6:6" s="1" customFormat="1" x14ac:dyDescent="0.45">
      <c r="F1120" s="108"/>
    </row>
    <row r="1121" spans="6:6" s="1" customFormat="1" x14ac:dyDescent="0.45">
      <c r="F1121" s="108"/>
    </row>
    <row r="1122" spans="6:6" s="1" customFormat="1" x14ac:dyDescent="0.45">
      <c r="F1122" s="108"/>
    </row>
    <row r="1123" spans="6:6" s="1" customFormat="1" x14ac:dyDescent="0.45">
      <c r="F1123" s="108"/>
    </row>
    <row r="1124" spans="6:6" s="1" customFormat="1" x14ac:dyDescent="0.45">
      <c r="F1124" s="108"/>
    </row>
    <row r="1125" spans="6:6" s="1" customFormat="1" x14ac:dyDescent="0.45">
      <c r="F1125" s="108"/>
    </row>
    <row r="1126" spans="6:6" s="1" customFormat="1" x14ac:dyDescent="0.45">
      <c r="F1126" s="108"/>
    </row>
    <row r="1127" spans="6:6" s="1" customFormat="1" x14ac:dyDescent="0.45">
      <c r="F1127" s="108"/>
    </row>
    <row r="1128" spans="6:6" s="1" customFormat="1" x14ac:dyDescent="0.45">
      <c r="F1128" s="108"/>
    </row>
    <row r="1129" spans="6:6" s="1" customFormat="1" x14ac:dyDescent="0.45">
      <c r="F1129" s="108"/>
    </row>
    <row r="1130" spans="6:6" s="1" customFormat="1" x14ac:dyDescent="0.45">
      <c r="F1130" s="108"/>
    </row>
    <row r="1131" spans="6:6" s="1" customFormat="1" x14ac:dyDescent="0.45">
      <c r="F1131" s="108"/>
    </row>
    <row r="1132" spans="6:6" s="1" customFormat="1" x14ac:dyDescent="0.45">
      <c r="F1132" s="108"/>
    </row>
    <row r="1133" spans="6:6" s="1" customFormat="1" x14ac:dyDescent="0.45">
      <c r="F1133" s="108"/>
    </row>
    <row r="1134" spans="6:6" s="1" customFormat="1" x14ac:dyDescent="0.45">
      <c r="F1134" s="108"/>
    </row>
    <row r="1135" spans="6:6" s="1" customFormat="1" x14ac:dyDescent="0.45">
      <c r="F1135" s="108"/>
    </row>
    <row r="1136" spans="6:6" s="1" customFormat="1" x14ac:dyDescent="0.45">
      <c r="F1136" s="108"/>
    </row>
    <row r="1137" spans="6:6" s="1" customFormat="1" x14ac:dyDescent="0.45">
      <c r="F1137" s="108"/>
    </row>
    <row r="1138" spans="6:6" s="1" customFormat="1" x14ac:dyDescent="0.45">
      <c r="F1138" s="108"/>
    </row>
    <row r="1139" spans="6:6" s="1" customFormat="1" x14ac:dyDescent="0.45">
      <c r="F1139" s="108"/>
    </row>
    <row r="1140" spans="6:6" s="1" customFormat="1" x14ac:dyDescent="0.45">
      <c r="F1140" s="108"/>
    </row>
    <row r="1141" spans="6:6" s="1" customFormat="1" x14ac:dyDescent="0.45">
      <c r="F1141" s="108"/>
    </row>
    <row r="1142" spans="6:6" s="1" customFormat="1" x14ac:dyDescent="0.45">
      <c r="F1142" s="108"/>
    </row>
    <row r="1143" spans="6:6" s="1" customFormat="1" x14ac:dyDescent="0.45">
      <c r="F1143" s="108"/>
    </row>
    <row r="1144" spans="6:6" s="1" customFormat="1" x14ac:dyDescent="0.45">
      <c r="F1144" s="108"/>
    </row>
    <row r="1145" spans="6:6" s="1" customFormat="1" x14ac:dyDescent="0.45">
      <c r="F1145" s="108"/>
    </row>
    <row r="1146" spans="6:6" s="1" customFormat="1" x14ac:dyDescent="0.45">
      <c r="F1146" s="108"/>
    </row>
    <row r="1147" spans="6:6" s="1" customFormat="1" x14ac:dyDescent="0.45">
      <c r="F1147" s="108"/>
    </row>
    <row r="1148" spans="6:6" s="1" customFormat="1" x14ac:dyDescent="0.45">
      <c r="F1148" s="108"/>
    </row>
    <row r="1149" spans="6:6" s="1" customFormat="1" x14ac:dyDescent="0.45">
      <c r="F1149" s="108"/>
    </row>
    <row r="1150" spans="6:6" s="1" customFormat="1" x14ac:dyDescent="0.45">
      <c r="F1150" s="108"/>
    </row>
    <row r="1151" spans="6:6" s="1" customFormat="1" x14ac:dyDescent="0.45">
      <c r="F1151" s="108"/>
    </row>
    <row r="1152" spans="6:6" s="1" customFormat="1" x14ac:dyDescent="0.45">
      <c r="F1152" s="108"/>
    </row>
    <row r="1153" spans="6:6" s="1" customFormat="1" x14ac:dyDescent="0.45">
      <c r="F1153" s="108"/>
    </row>
    <row r="1154" spans="6:6" s="1" customFormat="1" x14ac:dyDescent="0.45">
      <c r="F1154" s="108"/>
    </row>
    <row r="1155" spans="6:6" s="1" customFormat="1" x14ac:dyDescent="0.45">
      <c r="F1155" s="108"/>
    </row>
    <row r="1156" spans="6:6" s="1" customFormat="1" x14ac:dyDescent="0.45">
      <c r="F1156" s="108"/>
    </row>
    <row r="1157" spans="6:6" s="1" customFormat="1" x14ac:dyDescent="0.45">
      <c r="F1157" s="108"/>
    </row>
    <row r="1158" spans="6:6" s="1" customFormat="1" x14ac:dyDescent="0.45">
      <c r="F1158" s="108"/>
    </row>
    <row r="1159" spans="6:6" s="1" customFormat="1" x14ac:dyDescent="0.45">
      <c r="F1159" s="108"/>
    </row>
    <row r="1160" spans="6:6" s="1" customFormat="1" x14ac:dyDescent="0.45">
      <c r="F1160" s="108"/>
    </row>
    <row r="1161" spans="6:6" s="1" customFormat="1" x14ac:dyDescent="0.45">
      <c r="F1161" s="108"/>
    </row>
    <row r="1162" spans="6:6" s="1" customFormat="1" x14ac:dyDescent="0.45">
      <c r="F1162" s="108"/>
    </row>
    <row r="1163" spans="6:6" s="1" customFormat="1" x14ac:dyDescent="0.45">
      <c r="F1163" s="108"/>
    </row>
    <row r="1164" spans="6:6" s="1" customFormat="1" x14ac:dyDescent="0.45">
      <c r="F1164" s="108"/>
    </row>
    <row r="1165" spans="6:6" s="1" customFormat="1" x14ac:dyDescent="0.45">
      <c r="F1165" s="108"/>
    </row>
    <row r="1166" spans="6:6" s="1" customFormat="1" x14ac:dyDescent="0.45">
      <c r="F1166" s="108"/>
    </row>
    <row r="1167" spans="6:6" s="1" customFormat="1" x14ac:dyDescent="0.45">
      <c r="F1167" s="108"/>
    </row>
    <row r="1168" spans="6:6" s="1" customFormat="1" x14ac:dyDescent="0.45">
      <c r="F1168" s="108"/>
    </row>
    <row r="1169" spans="6:6" s="1" customFormat="1" x14ac:dyDescent="0.45">
      <c r="F1169" s="108"/>
    </row>
    <row r="1170" spans="6:6" s="1" customFormat="1" x14ac:dyDescent="0.45">
      <c r="F1170" s="108"/>
    </row>
    <row r="1171" spans="6:6" s="1" customFormat="1" x14ac:dyDescent="0.45">
      <c r="F1171" s="108"/>
    </row>
    <row r="1172" spans="6:6" s="1" customFormat="1" x14ac:dyDescent="0.45">
      <c r="F1172" s="108"/>
    </row>
    <row r="1173" spans="6:6" s="1" customFormat="1" x14ac:dyDescent="0.45">
      <c r="F1173" s="108"/>
    </row>
    <row r="1174" spans="6:6" s="1" customFormat="1" x14ac:dyDescent="0.45">
      <c r="F1174" s="108"/>
    </row>
    <row r="1175" spans="6:6" s="1" customFormat="1" x14ac:dyDescent="0.45">
      <c r="F1175" s="108"/>
    </row>
    <row r="1176" spans="6:6" s="1" customFormat="1" x14ac:dyDescent="0.45">
      <c r="F1176" s="108"/>
    </row>
    <row r="1177" spans="6:6" s="1" customFormat="1" x14ac:dyDescent="0.45">
      <c r="F1177" s="108"/>
    </row>
    <row r="1178" spans="6:6" s="1" customFormat="1" x14ac:dyDescent="0.45">
      <c r="F1178" s="108"/>
    </row>
    <row r="1179" spans="6:6" s="1" customFormat="1" x14ac:dyDescent="0.45">
      <c r="F1179" s="108"/>
    </row>
    <row r="1180" spans="6:6" s="1" customFormat="1" x14ac:dyDescent="0.45">
      <c r="F1180" s="108"/>
    </row>
    <row r="1181" spans="6:6" s="1" customFormat="1" x14ac:dyDescent="0.45">
      <c r="F1181" s="108"/>
    </row>
    <row r="1182" spans="6:6" s="1" customFormat="1" x14ac:dyDescent="0.45">
      <c r="F1182" s="108"/>
    </row>
    <row r="1183" spans="6:6" s="1" customFormat="1" x14ac:dyDescent="0.45">
      <c r="F1183" s="108"/>
    </row>
    <row r="1184" spans="6:6" s="1" customFormat="1" x14ac:dyDescent="0.45">
      <c r="F1184" s="108"/>
    </row>
    <row r="1185" spans="6:6" s="1" customFormat="1" x14ac:dyDescent="0.45">
      <c r="F1185" s="108"/>
    </row>
    <row r="1186" spans="6:6" s="1" customFormat="1" x14ac:dyDescent="0.45">
      <c r="F1186" s="108"/>
    </row>
    <row r="1187" spans="6:6" s="1" customFormat="1" x14ac:dyDescent="0.45">
      <c r="F1187" s="108"/>
    </row>
    <row r="1188" spans="6:6" s="1" customFormat="1" x14ac:dyDescent="0.45">
      <c r="F1188" s="108"/>
    </row>
    <row r="1189" spans="6:6" s="1" customFormat="1" x14ac:dyDescent="0.45">
      <c r="F1189" s="108"/>
    </row>
    <row r="1190" spans="6:6" s="1" customFormat="1" x14ac:dyDescent="0.45">
      <c r="F1190" s="108"/>
    </row>
    <row r="1191" spans="6:6" s="1" customFormat="1" x14ac:dyDescent="0.45">
      <c r="F1191" s="108"/>
    </row>
    <row r="1192" spans="6:6" s="1" customFormat="1" x14ac:dyDescent="0.45">
      <c r="F1192" s="108"/>
    </row>
    <row r="1193" spans="6:6" s="1" customFormat="1" x14ac:dyDescent="0.45">
      <c r="F1193" s="108"/>
    </row>
    <row r="1194" spans="6:6" s="1" customFormat="1" x14ac:dyDescent="0.45">
      <c r="F1194" s="108"/>
    </row>
    <row r="1195" spans="6:6" s="1" customFormat="1" x14ac:dyDescent="0.45">
      <c r="F1195" s="108"/>
    </row>
    <row r="1196" spans="6:6" s="1" customFormat="1" x14ac:dyDescent="0.45">
      <c r="F1196" s="108"/>
    </row>
    <row r="1197" spans="6:6" s="1" customFormat="1" x14ac:dyDescent="0.45">
      <c r="F1197" s="108"/>
    </row>
    <row r="1198" spans="6:6" s="1" customFormat="1" x14ac:dyDescent="0.45">
      <c r="F1198" s="108"/>
    </row>
    <row r="1199" spans="6:6" s="1" customFormat="1" x14ac:dyDescent="0.45">
      <c r="F1199" s="108"/>
    </row>
    <row r="1200" spans="6:6" s="1" customFormat="1" x14ac:dyDescent="0.45">
      <c r="F1200" s="108"/>
    </row>
    <row r="1201" spans="6:6" s="1" customFormat="1" x14ac:dyDescent="0.45">
      <c r="F1201" s="108"/>
    </row>
    <row r="1202" spans="6:6" s="1" customFormat="1" x14ac:dyDescent="0.45">
      <c r="F1202" s="108"/>
    </row>
    <row r="1203" spans="6:6" s="1" customFormat="1" x14ac:dyDescent="0.45">
      <c r="F1203" s="108"/>
    </row>
    <row r="1204" spans="6:6" s="1" customFormat="1" x14ac:dyDescent="0.45">
      <c r="F1204" s="108"/>
    </row>
    <row r="1205" spans="6:6" s="1" customFormat="1" x14ac:dyDescent="0.45">
      <c r="F1205" s="108"/>
    </row>
    <row r="1206" spans="6:6" s="1" customFormat="1" x14ac:dyDescent="0.45">
      <c r="F1206" s="108"/>
    </row>
    <row r="1207" spans="6:6" s="1" customFormat="1" x14ac:dyDescent="0.45">
      <c r="F1207" s="108"/>
    </row>
    <row r="1208" spans="6:6" s="1" customFormat="1" x14ac:dyDescent="0.45">
      <c r="F1208" s="108"/>
    </row>
    <row r="1209" spans="6:6" s="1" customFormat="1" x14ac:dyDescent="0.45">
      <c r="F1209" s="108"/>
    </row>
    <row r="1210" spans="6:6" s="1" customFormat="1" x14ac:dyDescent="0.45">
      <c r="F1210" s="108"/>
    </row>
    <row r="1211" spans="6:6" s="1" customFormat="1" x14ac:dyDescent="0.45">
      <c r="F1211" s="108"/>
    </row>
    <row r="1212" spans="6:6" s="1" customFormat="1" x14ac:dyDescent="0.45">
      <c r="F1212" s="108"/>
    </row>
    <row r="1213" spans="6:6" s="1" customFormat="1" x14ac:dyDescent="0.45">
      <c r="F1213" s="108"/>
    </row>
    <row r="1214" spans="6:6" s="1" customFormat="1" x14ac:dyDescent="0.45">
      <c r="F1214" s="108"/>
    </row>
    <row r="1215" spans="6:6" s="1" customFormat="1" x14ac:dyDescent="0.45">
      <c r="F1215" s="108"/>
    </row>
    <row r="1216" spans="6:6" s="1" customFormat="1" x14ac:dyDescent="0.45">
      <c r="F1216" s="108"/>
    </row>
    <row r="1217" spans="6:6" s="1" customFormat="1" x14ac:dyDescent="0.45">
      <c r="F1217" s="108"/>
    </row>
    <row r="1218" spans="6:6" s="1" customFormat="1" x14ac:dyDescent="0.45">
      <c r="F1218" s="108"/>
    </row>
    <row r="1219" spans="6:6" s="1" customFormat="1" x14ac:dyDescent="0.45">
      <c r="F1219" s="108"/>
    </row>
    <row r="1220" spans="6:6" s="1" customFormat="1" x14ac:dyDescent="0.45">
      <c r="F1220" s="108"/>
    </row>
    <row r="1221" spans="6:6" s="1" customFormat="1" x14ac:dyDescent="0.45">
      <c r="F1221" s="108"/>
    </row>
    <row r="1222" spans="6:6" s="1" customFormat="1" x14ac:dyDescent="0.45">
      <c r="F1222" s="108"/>
    </row>
    <row r="1223" spans="6:6" s="1" customFormat="1" x14ac:dyDescent="0.45">
      <c r="F1223" s="108"/>
    </row>
    <row r="1224" spans="6:6" s="1" customFormat="1" x14ac:dyDescent="0.45">
      <c r="F1224" s="108"/>
    </row>
    <row r="1225" spans="6:6" s="1" customFormat="1" x14ac:dyDescent="0.45">
      <c r="F1225" s="108"/>
    </row>
    <row r="1226" spans="6:6" s="1" customFormat="1" x14ac:dyDescent="0.45">
      <c r="F1226" s="108"/>
    </row>
    <row r="1227" spans="6:6" s="1" customFormat="1" x14ac:dyDescent="0.45">
      <c r="F1227" s="108"/>
    </row>
    <row r="1228" spans="6:6" s="1" customFormat="1" x14ac:dyDescent="0.45">
      <c r="F1228" s="108"/>
    </row>
    <row r="1229" spans="6:6" s="1" customFormat="1" x14ac:dyDescent="0.45">
      <c r="F1229" s="108"/>
    </row>
    <row r="1230" spans="6:6" s="1" customFormat="1" x14ac:dyDescent="0.45">
      <c r="F1230" s="108"/>
    </row>
    <row r="1231" spans="6:6" s="1" customFormat="1" x14ac:dyDescent="0.45">
      <c r="F1231" s="108"/>
    </row>
    <row r="1232" spans="6:6" s="1" customFormat="1" x14ac:dyDescent="0.45">
      <c r="F1232" s="108"/>
    </row>
    <row r="1233" spans="6:6" s="1" customFormat="1" x14ac:dyDescent="0.45">
      <c r="F1233" s="108"/>
    </row>
    <row r="1234" spans="6:6" s="1" customFormat="1" x14ac:dyDescent="0.45">
      <c r="F1234" s="108"/>
    </row>
    <row r="1235" spans="6:6" s="1" customFormat="1" x14ac:dyDescent="0.45">
      <c r="F1235" s="108"/>
    </row>
    <row r="1236" spans="6:6" s="1" customFormat="1" x14ac:dyDescent="0.45">
      <c r="F1236" s="108"/>
    </row>
    <row r="1237" spans="6:6" s="1" customFormat="1" x14ac:dyDescent="0.45">
      <c r="F1237" s="108"/>
    </row>
    <row r="1238" spans="6:6" s="1" customFormat="1" x14ac:dyDescent="0.45">
      <c r="F1238" s="108"/>
    </row>
    <row r="1239" spans="6:6" s="1" customFormat="1" x14ac:dyDescent="0.45">
      <c r="F1239" s="108"/>
    </row>
    <row r="1240" spans="6:6" s="1" customFormat="1" x14ac:dyDescent="0.45">
      <c r="F1240" s="108"/>
    </row>
    <row r="1241" spans="6:6" s="1" customFormat="1" x14ac:dyDescent="0.45">
      <c r="F1241" s="108"/>
    </row>
    <row r="1242" spans="6:6" s="1" customFormat="1" x14ac:dyDescent="0.45">
      <c r="F1242" s="108"/>
    </row>
    <row r="1243" spans="6:6" s="1" customFormat="1" x14ac:dyDescent="0.45">
      <c r="F1243" s="108"/>
    </row>
    <row r="1244" spans="6:6" s="1" customFormat="1" x14ac:dyDescent="0.45">
      <c r="F1244" s="108"/>
    </row>
    <row r="1245" spans="6:6" s="1" customFormat="1" x14ac:dyDescent="0.45">
      <c r="F1245" s="108"/>
    </row>
    <row r="1246" spans="6:6" s="1" customFormat="1" x14ac:dyDescent="0.45">
      <c r="F1246" s="108"/>
    </row>
    <row r="1247" spans="6:6" s="1" customFormat="1" x14ac:dyDescent="0.45">
      <c r="F1247" s="108"/>
    </row>
    <row r="1248" spans="6:6" s="1" customFormat="1" x14ac:dyDescent="0.45">
      <c r="F1248" s="108"/>
    </row>
    <row r="1249" spans="6:6" s="1" customFormat="1" x14ac:dyDescent="0.45">
      <c r="F1249" s="108"/>
    </row>
    <row r="1250" spans="6:6" s="1" customFormat="1" x14ac:dyDescent="0.45">
      <c r="F1250" s="108"/>
    </row>
    <row r="1251" spans="6:6" s="1" customFormat="1" x14ac:dyDescent="0.45">
      <c r="F1251" s="108"/>
    </row>
    <row r="1252" spans="6:6" s="1" customFormat="1" x14ac:dyDescent="0.45">
      <c r="F1252" s="108"/>
    </row>
    <row r="1253" spans="6:6" s="1" customFormat="1" x14ac:dyDescent="0.45">
      <c r="F1253" s="108"/>
    </row>
    <row r="1254" spans="6:6" s="1" customFormat="1" x14ac:dyDescent="0.45">
      <c r="F1254" s="108"/>
    </row>
    <row r="1255" spans="6:6" s="1" customFormat="1" x14ac:dyDescent="0.45">
      <c r="F1255" s="108"/>
    </row>
    <row r="1256" spans="6:6" s="1" customFormat="1" x14ac:dyDescent="0.45">
      <c r="F1256" s="108"/>
    </row>
    <row r="1257" spans="6:6" s="1" customFormat="1" x14ac:dyDescent="0.45">
      <c r="F1257" s="108"/>
    </row>
    <row r="1258" spans="6:6" s="1" customFormat="1" x14ac:dyDescent="0.45">
      <c r="F1258" s="108"/>
    </row>
    <row r="1259" spans="6:6" s="1" customFormat="1" x14ac:dyDescent="0.45">
      <c r="F1259" s="108"/>
    </row>
    <row r="1260" spans="6:6" s="1" customFormat="1" x14ac:dyDescent="0.45">
      <c r="F1260" s="108"/>
    </row>
    <row r="1261" spans="6:6" s="1" customFormat="1" x14ac:dyDescent="0.45">
      <c r="F1261" s="108"/>
    </row>
    <row r="1262" spans="6:6" s="1" customFormat="1" x14ac:dyDescent="0.45">
      <c r="F1262" s="108"/>
    </row>
    <row r="1263" spans="6:6" s="1" customFormat="1" x14ac:dyDescent="0.45">
      <c r="F1263" s="108"/>
    </row>
    <row r="1264" spans="6:6" s="1" customFormat="1" x14ac:dyDescent="0.45">
      <c r="F1264" s="108"/>
    </row>
    <row r="1265" spans="6:6" s="1" customFormat="1" x14ac:dyDescent="0.45">
      <c r="F1265" s="108"/>
    </row>
    <row r="1266" spans="6:6" s="1" customFormat="1" x14ac:dyDescent="0.45">
      <c r="F1266" s="108"/>
    </row>
    <row r="1267" spans="6:6" s="1" customFormat="1" x14ac:dyDescent="0.45">
      <c r="F1267" s="108"/>
    </row>
    <row r="1268" spans="6:6" s="1" customFormat="1" x14ac:dyDescent="0.45">
      <c r="F1268" s="108"/>
    </row>
    <row r="1269" spans="6:6" s="1" customFormat="1" x14ac:dyDescent="0.45">
      <c r="F1269" s="108"/>
    </row>
    <row r="1270" spans="6:6" s="1" customFormat="1" x14ac:dyDescent="0.45">
      <c r="F1270" s="108"/>
    </row>
    <row r="1271" spans="6:6" s="1" customFormat="1" x14ac:dyDescent="0.45">
      <c r="F1271" s="108"/>
    </row>
    <row r="1272" spans="6:6" s="1" customFormat="1" x14ac:dyDescent="0.45">
      <c r="F1272" s="108"/>
    </row>
    <row r="1273" spans="6:6" s="1" customFormat="1" x14ac:dyDescent="0.45">
      <c r="F1273" s="108"/>
    </row>
    <row r="1274" spans="6:6" s="1" customFormat="1" x14ac:dyDescent="0.45">
      <c r="F1274" s="108"/>
    </row>
    <row r="1275" spans="6:6" s="1" customFormat="1" x14ac:dyDescent="0.45">
      <c r="F1275" s="108"/>
    </row>
    <row r="1276" spans="6:6" s="1" customFormat="1" x14ac:dyDescent="0.45">
      <c r="F1276" s="108"/>
    </row>
    <row r="1277" spans="6:6" s="1" customFormat="1" x14ac:dyDescent="0.45">
      <c r="F1277" s="108"/>
    </row>
    <row r="1278" spans="6:6" s="1" customFormat="1" x14ac:dyDescent="0.45">
      <c r="F1278" s="108"/>
    </row>
    <row r="1279" spans="6:6" s="1" customFormat="1" x14ac:dyDescent="0.45">
      <c r="F1279" s="108"/>
    </row>
    <row r="1280" spans="6:6" s="1" customFormat="1" x14ac:dyDescent="0.45">
      <c r="F1280" s="108"/>
    </row>
    <row r="1281" spans="6:6" s="1" customFormat="1" x14ac:dyDescent="0.45">
      <c r="F1281" s="108"/>
    </row>
    <row r="1282" spans="6:6" s="1" customFormat="1" x14ac:dyDescent="0.45">
      <c r="F1282" s="108"/>
    </row>
    <row r="1283" spans="6:6" s="1" customFormat="1" x14ac:dyDescent="0.45">
      <c r="F1283" s="108"/>
    </row>
    <row r="1284" spans="6:6" s="1" customFormat="1" x14ac:dyDescent="0.45">
      <c r="F1284" s="108"/>
    </row>
    <row r="1285" spans="6:6" s="1" customFormat="1" x14ac:dyDescent="0.45">
      <c r="F1285" s="108"/>
    </row>
    <row r="1286" spans="6:6" s="1" customFormat="1" x14ac:dyDescent="0.45">
      <c r="F1286" s="108"/>
    </row>
    <row r="1287" spans="6:6" s="1" customFormat="1" x14ac:dyDescent="0.45">
      <c r="F1287" s="108"/>
    </row>
    <row r="1288" spans="6:6" s="1" customFormat="1" x14ac:dyDescent="0.45">
      <c r="F1288" s="108"/>
    </row>
    <row r="1289" spans="6:6" s="1" customFormat="1" x14ac:dyDescent="0.45">
      <c r="F1289" s="108"/>
    </row>
    <row r="1290" spans="6:6" s="1" customFormat="1" x14ac:dyDescent="0.45">
      <c r="F1290" s="108"/>
    </row>
    <row r="1291" spans="6:6" s="1" customFormat="1" x14ac:dyDescent="0.45">
      <c r="F1291" s="108"/>
    </row>
    <row r="1292" spans="6:6" s="1" customFormat="1" x14ac:dyDescent="0.45">
      <c r="F1292" s="108"/>
    </row>
    <row r="1293" spans="6:6" s="1" customFormat="1" x14ac:dyDescent="0.45">
      <c r="F1293" s="108"/>
    </row>
    <row r="1294" spans="6:6" s="1" customFormat="1" x14ac:dyDescent="0.45">
      <c r="F1294" s="108"/>
    </row>
    <row r="1295" spans="6:6" s="1" customFormat="1" x14ac:dyDescent="0.45">
      <c r="F1295" s="108"/>
    </row>
    <row r="1296" spans="6:6" s="1" customFormat="1" x14ac:dyDescent="0.45">
      <c r="F1296" s="108"/>
    </row>
    <row r="1297" spans="6:6" s="1" customFormat="1" x14ac:dyDescent="0.45">
      <c r="F1297" s="108"/>
    </row>
    <row r="1298" spans="6:6" s="1" customFormat="1" x14ac:dyDescent="0.45">
      <c r="F1298" s="108"/>
    </row>
    <row r="1299" spans="6:6" s="1" customFormat="1" x14ac:dyDescent="0.45">
      <c r="F1299" s="108"/>
    </row>
    <row r="1300" spans="6:6" s="1" customFormat="1" x14ac:dyDescent="0.45">
      <c r="F1300" s="108"/>
    </row>
    <row r="1301" spans="6:6" s="1" customFormat="1" x14ac:dyDescent="0.45">
      <c r="F1301" s="108"/>
    </row>
    <row r="1302" spans="6:6" s="1" customFormat="1" x14ac:dyDescent="0.45">
      <c r="F1302" s="108"/>
    </row>
    <row r="1303" spans="6:6" s="1" customFormat="1" x14ac:dyDescent="0.45">
      <c r="F1303" s="108"/>
    </row>
    <row r="1304" spans="6:6" s="1" customFormat="1" x14ac:dyDescent="0.45">
      <c r="F1304" s="108"/>
    </row>
    <row r="1305" spans="6:6" s="1" customFormat="1" x14ac:dyDescent="0.45">
      <c r="F1305" s="108"/>
    </row>
    <row r="1306" spans="6:6" s="1" customFormat="1" x14ac:dyDescent="0.45">
      <c r="F1306" s="108"/>
    </row>
    <row r="1307" spans="6:6" s="1" customFormat="1" x14ac:dyDescent="0.45">
      <c r="F1307" s="108"/>
    </row>
    <row r="1308" spans="6:6" s="1" customFormat="1" x14ac:dyDescent="0.45">
      <c r="F1308" s="108"/>
    </row>
    <row r="1309" spans="6:6" s="1" customFormat="1" x14ac:dyDescent="0.45">
      <c r="F1309" s="108"/>
    </row>
    <row r="1310" spans="6:6" s="1" customFormat="1" x14ac:dyDescent="0.45">
      <c r="F1310" s="108"/>
    </row>
    <row r="1311" spans="6:6" s="1" customFormat="1" x14ac:dyDescent="0.45">
      <c r="F1311" s="108"/>
    </row>
    <row r="1312" spans="6:6" s="1" customFormat="1" x14ac:dyDescent="0.45">
      <c r="F1312" s="108"/>
    </row>
    <row r="1313" spans="6:6" s="1" customFormat="1" x14ac:dyDescent="0.45">
      <c r="F1313" s="108"/>
    </row>
    <row r="1314" spans="6:6" s="1" customFormat="1" x14ac:dyDescent="0.45">
      <c r="F1314" s="108"/>
    </row>
    <row r="1315" spans="6:6" s="1" customFormat="1" x14ac:dyDescent="0.45">
      <c r="F1315" s="108"/>
    </row>
    <row r="1316" spans="6:6" s="1" customFormat="1" x14ac:dyDescent="0.45">
      <c r="F1316" s="108"/>
    </row>
    <row r="1317" spans="6:6" s="1" customFormat="1" x14ac:dyDescent="0.45">
      <c r="F1317" s="108"/>
    </row>
    <row r="1318" spans="6:6" s="1" customFormat="1" x14ac:dyDescent="0.45">
      <c r="F1318" s="108"/>
    </row>
    <row r="1319" spans="6:6" s="1" customFormat="1" x14ac:dyDescent="0.45">
      <c r="F1319" s="108"/>
    </row>
    <row r="1320" spans="6:6" s="1" customFormat="1" x14ac:dyDescent="0.45">
      <c r="F1320" s="108"/>
    </row>
    <row r="1321" spans="6:6" s="1" customFormat="1" x14ac:dyDescent="0.45">
      <c r="F1321" s="108"/>
    </row>
    <row r="1322" spans="6:6" s="1" customFormat="1" x14ac:dyDescent="0.45">
      <c r="F1322" s="108"/>
    </row>
    <row r="1323" spans="6:6" s="1" customFormat="1" x14ac:dyDescent="0.45">
      <c r="F1323" s="108"/>
    </row>
    <row r="1324" spans="6:6" s="1" customFormat="1" x14ac:dyDescent="0.45">
      <c r="F1324" s="108"/>
    </row>
    <row r="1325" spans="6:6" s="1" customFormat="1" x14ac:dyDescent="0.45">
      <c r="F1325" s="108"/>
    </row>
    <row r="1326" spans="6:6" s="1" customFormat="1" x14ac:dyDescent="0.45">
      <c r="F1326" s="108"/>
    </row>
    <row r="1327" spans="6:6" s="1" customFormat="1" x14ac:dyDescent="0.45">
      <c r="F1327" s="108"/>
    </row>
    <row r="1328" spans="6:6" s="1" customFormat="1" x14ac:dyDescent="0.45">
      <c r="F1328" s="108"/>
    </row>
    <row r="1329" spans="6:6" s="1" customFormat="1" x14ac:dyDescent="0.45">
      <c r="F1329" s="108"/>
    </row>
    <row r="1330" spans="6:6" s="1" customFormat="1" x14ac:dyDescent="0.45">
      <c r="F1330" s="108"/>
    </row>
    <row r="1331" spans="6:6" s="1" customFormat="1" x14ac:dyDescent="0.45">
      <c r="F1331" s="108"/>
    </row>
    <row r="1332" spans="6:6" s="1" customFormat="1" x14ac:dyDescent="0.45">
      <c r="F1332" s="108"/>
    </row>
    <row r="1333" spans="6:6" s="1" customFormat="1" x14ac:dyDescent="0.45">
      <c r="F1333" s="108"/>
    </row>
    <row r="1334" spans="6:6" s="1" customFormat="1" x14ac:dyDescent="0.45">
      <c r="F1334" s="108"/>
    </row>
    <row r="1335" spans="6:6" s="1" customFormat="1" x14ac:dyDescent="0.45">
      <c r="F1335" s="108"/>
    </row>
    <row r="1336" spans="6:6" s="1" customFormat="1" x14ac:dyDescent="0.45">
      <c r="F1336" s="108"/>
    </row>
    <row r="1337" spans="6:6" s="1" customFormat="1" x14ac:dyDescent="0.45">
      <c r="F1337" s="108"/>
    </row>
    <row r="1338" spans="6:6" s="1" customFormat="1" x14ac:dyDescent="0.45">
      <c r="F1338" s="108"/>
    </row>
    <row r="1339" spans="6:6" s="1" customFormat="1" x14ac:dyDescent="0.45">
      <c r="F1339" s="108"/>
    </row>
    <row r="1340" spans="6:6" s="1" customFormat="1" x14ac:dyDescent="0.45">
      <c r="F1340" s="108"/>
    </row>
    <row r="1341" spans="6:6" s="1" customFormat="1" x14ac:dyDescent="0.45">
      <c r="F1341" s="108"/>
    </row>
    <row r="1342" spans="6:6" s="1" customFormat="1" x14ac:dyDescent="0.45">
      <c r="F1342" s="108"/>
    </row>
    <row r="1343" spans="6:6" s="1" customFormat="1" x14ac:dyDescent="0.45">
      <c r="F1343" s="108"/>
    </row>
    <row r="1344" spans="6:6" s="1" customFormat="1" x14ac:dyDescent="0.45">
      <c r="F1344" s="108"/>
    </row>
    <row r="1345" spans="6:6" s="1" customFormat="1" x14ac:dyDescent="0.45">
      <c r="F1345" s="108"/>
    </row>
    <row r="1346" spans="6:6" s="1" customFormat="1" x14ac:dyDescent="0.45">
      <c r="F1346" s="108"/>
    </row>
    <row r="1347" spans="6:6" s="1" customFormat="1" x14ac:dyDescent="0.45">
      <c r="F1347" s="108"/>
    </row>
    <row r="1348" spans="6:6" s="1" customFormat="1" x14ac:dyDescent="0.45">
      <c r="F1348" s="108"/>
    </row>
    <row r="1349" spans="6:6" s="1" customFormat="1" x14ac:dyDescent="0.45">
      <c r="F1349" s="108"/>
    </row>
    <row r="1350" spans="6:6" s="1" customFormat="1" x14ac:dyDescent="0.45">
      <c r="F1350" s="108"/>
    </row>
    <row r="1351" spans="6:6" s="1" customFormat="1" x14ac:dyDescent="0.45">
      <c r="F1351" s="108"/>
    </row>
    <row r="1352" spans="6:6" s="1" customFormat="1" x14ac:dyDescent="0.45">
      <c r="F1352" s="108"/>
    </row>
    <row r="1353" spans="6:6" s="1" customFormat="1" x14ac:dyDescent="0.45">
      <c r="F1353" s="108"/>
    </row>
    <row r="1354" spans="6:6" s="1" customFormat="1" x14ac:dyDescent="0.45">
      <c r="F1354" s="108"/>
    </row>
    <row r="1355" spans="6:6" s="1" customFormat="1" x14ac:dyDescent="0.45">
      <c r="F1355" s="108"/>
    </row>
    <row r="1356" spans="6:6" s="1" customFormat="1" x14ac:dyDescent="0.45">
      <c r="F1356" s="108"/>
    </row>
    <row r="1357" spans="6:6" s="1" customFormat="1" x14ac:dyDescent="0.45">
      <c r="F1357" s="108"/>
    </row>
    <row r="1358" spans="6:6" s="1" customFormat="1" x14ac:dyDescent="0.45">
      <c r="F1358" s="108"/>
    </row>
    <row r="1359" spans="6:6" s="1" customFormat="1" x14ac:dyDescent="0.45">
      <c r="F1359" s="108"/>
    </row>
    <row r="1360" spans="6:6" s="1" customFormat="1" x14ac:dyDescent="0.45">
      <c r="F1360" s="108"/>
    </row>
    <row r="1361" spans="6:6" s="1" customFormat="1" x14ac:dyDescent="0.45">
      <c r="F1361" s="108"/>
    </row>
    <row r="1362" spans="6:6" s="1" customFormat="1" x14ac:dyDescent="0.45">
      <c r="F1362" s="108"/>
    </row>
    <row r="1363" spans="6:6" s="1" customFormat="1" x14ac:dyDescent="0.45">
      <c r="F1363" s="108"/>
    </row>
    <row r="1364" spans="6:6" s="1" customFormat="1" x14ac:dyDescent="0.45">
      <c r="F1364" s="108"/>
    </row>
    <row r="1365" spans="6:6" s="1" customFormat="1" x14ac:dyDescent="0.45">
      <c r="F1365" s="108"/>
    </row>
    <row r="1366" spans="6:6" s="1" customFormat="1" x14ac:dyDescent="0.45">
      <c r="F1366" s="108"/>
    </row>
    <row r="1367" spans="6:6" s="1" customFormat="1" x14ac:dyDescent="0.45">
      <c r="F1367" s="108"/>
    </row>
    <row r="1368" spans="6:6" s="1" customFormat="1" x14ac:dyDescent="0.45">
      <c r="F1368" s="108"/>
    </row>
    <row r="1369" spans="6:6" s="1" customFormat="1" x14ac:dyDescent="0.45">
      <c r="F1369" s="108"/>
    </row>
    <row r="1370" spans="6:6" s="1" customFormat="1" x14ac:dyDescent="0.45">
      <c r="F1370" s="108"/>
    </row>
    <row r="1371" spans="6:6" s="1" customFormat="1" x14ac:dyDescent="0.45">
      <c r="F1371" s="108"/>
    </row>
    <row r="1372" spans="6:6" s="1" customFormat="1" x14ac:dyDescent="0.45">
      <c r="F1372" s="108"/>
    </row>
    <row r="1373" spans="6:6" s="1" customFormat="1" x14ac:dyDescent="0.45">
      <c r="F1373" s="108"/>
    </row>
    <row r="1374" spans="6:6" s="1" customFormat="1" x14ac:dyDescent="0.45">
      <c r="F1374" s="108"/>
    </row>
    <row r="1375" spans="6:6" s="1" customFormat="1" x14ac:dyDescent="0.45">
      <c r="F1375" s="108"/>
    </row>
    <row r="1376" spans="6:6" s="1" customFormat="1" x14ac:dyDescent="0.45">
      <c r="F1376" s="108"/>
    </row>
    <row r="1377" spans="6:6" s="1" customFormat="1" x14ac:dyDescent="0.45">
      <c r="F1377" s="108"/>
    </row>
    <row r="1378" spans="6:6" s="1" customFormat="1" x14ac:dyDescent="0.45">
      <c r="F1378" s="108"/>
    </row>
    <row r="1379" spans="6:6" s="1" customFormat="1" x14ac:dyDescent="0.45">
      <c r="F1379" s="108"/>
    </row>
    <row r="1380" spans="6:6" s="1" customFormat="1" x14ac:dyDescent="0.45">
      <c r="F1380" s="108"/>
    </row>
    <row r="1381" spans="6:6" s="1" customFormat="1" x14ac:dyDescent="0.45">
      <c r="F1381" s="108"/>
    </row>
    <row r="1382" spans="6:6" s="1" customFormat="1" x14ac:dyDescent="0.45">
      <c r="F1382" s="108"/>
    </row>
    <row r="1383" spans="6:6" s="1" customFormat="1" x14ac:dyDescent="0.45">
      <c r="F1383" s="108"/>
    </row>
    <row r="1384" spans="6:6" s="1" customFormat="1" x14ac:dyDescent="0.45">
      <c r="F1384" s="108"/>
    </row>
    <row r="1385" spans="6:6" s="1" customFormat="1" x14ac:dyDescent="0.45">
      <c r="F1385" s="108"/>
    </row>
    <row r="1386" spans="6:6" s="1" customFormat="1" x14ac:dyDescent="0.45">
      <c r="F1386" s="108"/>
    </row>
    <row r="1387" spans="6:6" s="1" customFormat="1" x14ac:dyDescent="0.45">
      <c r="F1387" s="108"/>
    </row>
    <row r="1388" spans="6:6" s="1" customFormat="1" x14ac:dyDescent="0.45">
      <c r="F1388" s="108"/>
    </row>
    <row r="1389" spans="6:6" s="1" customFormat="1" x14ac:dyDescent="0.45">
      <c r="F1389" s="108"/>
    </row>
    <row r="1390" spans="6:6" s="1" customFormat="1" x14ac:dyDescent="0.45">
      <c r="F1390" s="108"/>
    </row>
    <row r="1391" spans="6:6" s="1" customFormat="1" x14ac:dyDescent="0.45">
      <c r="F1391" s="108"/>
    </row>
    <row r="1392" spans="6:6" s="1" customFormat="1" x14ac:dyDescent="0.45">
      <c r="F1392" s="108"/>
    </row>
    <row r="1393" spans="6:6" s="1" customFormat="1" x14ac:dyDescent="0.45">
      <c r="F1393" s="108"/>
    </row>
    <row r="1394" spans="6:6" s="1" customFormat="1" x14ac:dyDescent="0.45">
      <c r="F1394" s="108"/>
    </row>
    <row r="1395" spans="6:6" s="1" customFormat="1" x14ac:dyDescent="0.45">
      <c r="F1395" s="108"/>
    </row>
    <row r="1396" spans="6:6" s="1" customFormat="1" x14ac:dyDescent="0.45">
      <c r="F1396" s="108"/>
    </row>
    <row r="1397" spans="6:6" s="1" customFormat="1" x14ac:dyDescent="0.45">
      <c r="F1397" s="108"/>
    </row>
    <row r="1398" spans="6:6" s="1" customFormat="1" x14ac:dyDescent="0.45">
      <c r="F1398" s="108"/>
    </row>
    <row r="1399" spans="6:6" s="1" customFormat="1" x14ac:dyDescent="0.45">
      <c r="F1399" s="108"/>
    </row>
    <row r="1400" spans="6:6" s="1" customFormat="1" x14ac:dyDescent="0.45">
      <c r="F1400" s="108"/>
    </row>
    <row r="1401" spans="6:6" s="1" customFormat="1" x14ac:dyDescent="0.45">
      <c r="F1401" s="108"/>
    </row>
    <row r="1402" spans="6:6" s="1" customFormat="1" x14ac:dyDescent="0.45">
      <c r="F1402" s="108"/>
    </row>
    <row r="1403" spans="6:6" s="1" customFormat="1" x14ac:dyDescent="0.45">
      <c r="F1403" s="108"/>
    </row>
    <row r="1404" spans="6:6" s="1" customFormat="1" x14ac:dyDescent="0.45">
      <c r="F1404" s="108"/>
    </row>
    <row r="1405" spans="6:6" s="1" customFormat="1" x14ac:dyDescent="0.45">
      <c r="F1405" s="108"/>
    </row>
    <row r="1406" spans="6:6" s="1" customFormat="1" x14ac:dyDescent="0.45">
      <c r="F1406" s="108"/>
    </row>
    <row r="1407" spans="6:6" s="1" customFormat="1" x14ac:dyDescent="0.45">
      <c r="F1407" s="108"/>
    </row>
    <row r="1408" spans="6:6" s="1" customFormat="1" x14ac:dyDescent="0.45">
      <c r="F1408" s="108"/>
    </row>
    <row r="1409" spans="6:6" s="1" customFormat="1" x14ac:dyDescent="0.45">
      <c r="F1409" s="108"/>
    </row>
    <row r="1410" spans="6:6" s="1" customFormat="1" x14ac:dyDescent="0.45">
      <c r="F1410" s="108"/>
    </row>
    <row r="1411" spans="6:6" s="1" customFormat="1" x14ac:dyDescent="0.45">
      <c r="F1411" s="108"/>
    </row>
    <row r="1412" spans="6:6" s="1" customFormat="1" x14ac:dyDescent="0.45">
      <c r="F1412" s="108"/>
    </row>
    <row r="1413" spans="6:6" s="1" customFormat="1" x14ac:dyDescent="0.45">
      <c r="F1413" s="108"/>
    </row>
    <row r="1414" spans="6:6" s="1" customFormat="1" x14ac:dyDescent="0.45">
      <c r="F1414" s="108"/>
    </row>
    <row r="1415" spans="6:6" s="1" customFormat="1" x14ac:dyDescent="0.45">
      <c r="F1415" s="108"/>
    </row>
    <row r="1416" spans="6:6" s="1" customFormat="1" x14ac:dyDescent="0.45">
      <c r="F1416" s="108"/>
    </row>
    <row r="1417" spans="6:6" s="1" customFormat="1" x14ac:dyDescent="0.45">
      <c r="F1417" s="108"/>
    </row>
    <row r="1418" spans="6:6" s="1" customFormat="1" x14ac:dyDescent="0.45">
      <c r="F1418" s="108"/>
    </row>
    <row r="1419" spans="6:6" s="1" customFormat="1" x14ac:dyDescent="0.45">
      <c r="F1419" s="108"/>
    </row>
    <row r="1420" spans="6:6" s="1" customFormat="1" x14ac:dyDescent="0.45">
      <c r="F1420" s="108"/>
    </row>
    <row r="1421" spans="6:6" s="1" customFormat="1" x14ac:dyDescent="0.45">
      <c r="F1421" s="108"/>
    </row>
    <row r="1422" spans="6:6" s="1" customFormat="1" x14ac:dyDescent="0.45">
      <c r="F1422" s="108"/>
    </row>
    <row r="1423" spans="6:6" s="1" customFormat="1" x14ac:dyDescent="0.45">
      <c r="F1423" s="108"/>
    </row>
    <row r="1424" spans="6:6" s="1" customFormat="1" x14ac:dyDescent="0.45">
      <c r="F1424" s="108"/>
    </row>
    <row r="1425" spans="6:6" s="1" customFormat="1" x14ac:dyDescent="0.45">
      <c r="F1425" s="108"/>
    </row>
    <row r="1426" spans="6:6" s="1" customFormat="1" x14ac:dyDescent="0.45">
      <c r="F1426" s="108"/>
    </row>
    <row r="1427" spans="6:6" s="1" customFormat="1" x14ac:dyDescent="0.45">
      <c r="F1427" s="108"/>
    </row>
    <row r="1428" spans="6:6" s="1" customFormat="1" x14ac:dyDescent="0.45">
      <c r="F1428" s="108"/>
    </row>
    <row r="1429" spans="6:6" s="1" customFormat="1" x14ac:dyDescent="0.45">
      <c r="F1429" s="108"/>
    </row>
    <row r="1430" spans="6:6" s="1" customFormat="1" x14ac:dyDescent="0.45">
      <c r="F1430" s="108"/>
    </row>
    <row r="1431" spans="6:6" s="1" customFormat="1" x14ac:dyDescent="0.45">
      <c r="F1431" s="108"/>
    </row>
    <row r="1432" spans="6:6" s="1" customFormat="1" x14ac:dyDescent="0.45">
      <c r="F1432" s="108"/>
    </row>
    <row r="1433" spans="6:6" s="1" customFormat="1" x14ac:dyDescent="0.45">
      <c r="F1433" s="108"/>
    </row>
    <row r="1434" spans="6:6" s="1" customFormat="1" x14ac:dyDescent="0.45">
      <c r="F1434" s="108"/>
    </row>
    <row r="1435" spans="6:6" s="1" customFormat="1" x14ac:dyDescent="0.45">
      <c r="F1435" s="108"/>
    </row>
    <row r="1436" spans="6:6" s="1" customFormat="1" x14ac:dyDescent="0.45">
      <c r="F1436" s="108"/>
    </row>
    <row r="1437" spans="6:6" s="1" customFormat="1" x14ac:dyDescent="0.45">
      <c r="F1437" s="108"/>
    </row>
    <row r="1438" spans="6:6" s="1" customFormat="1" x14ac:dyDescent="0.45">
      <c r="F1438" s="108"/>
    </row>
    <row r="1439" spans="6:6" s="1" customFormat="1" x14ac:dyDescent="0.45">
      <c r="F1439" s="108"/>
    </row>
    <row r="1440" spans="6:6" s="1" customFormat="1" x14ac:dyDescent="0.45">
      <c r="F1440" s="108"/>
    </row>
    <row r="1441" spans="6:6" s="1" customFormat="1" x14ac:dyDescent="0.45">
      <c r="F1441" s="108"/>
    </row>
    <row r="1442" spans="6:6" s="1" customFormat="1" x14ac:dyDescent="0.45">
      <c r="F1442" s="108"/>
    </row>
    <row r="1443" spans="6:6" s="1" customFormat="1" x14ac:dyDescent="0.45">
      <c r="F1443" s="108"/>
    </row>
    <row r="1444" spans="6:6" s="1" customFormat="1" x14ac:dyDescent="0.45">
      <c r="F1444" s="108"/>
    </row>
    <row r="1445" spans="6:6" s="1" customFormat="1" x14ac:dyDescent="0.45">
      <c r="F1445" s="108"/>
    </row>
    <row r="1446" spans="6:6" s="1" customFormat="1" x14ac:dyDescent="0.45">
      <c r="F1446" s="108"/>
    </row>
    <row r="1447" spans="6:6" s="1" customFormat="1" x14ac:dyDescent="0.45">
      <c r="F1447" s="108"/>
    </row>
    <row r="1448" spans="6:6" s="1" customFormat="1" x14ac:dyDescent="0.45">
      <c r="F1448" s="108"/>
    </row>
    <row r="1449" spans="6:6" s="1" customFormat="1" x14ac:dyDescent="0.45">
      <c r="F1449" s="108"/>
    </row>
    <row r="1450" spans="6:6" s="1" customFormat="1" x14ac:dyDescent="0.45">
      <c r="F1450" s="108"/>
    </row>
    <row r="1451" spans="6:6" s="1" customFormat="1" x14ac:dyDescent="0.45">
      <c r="F1451" s="108"/>
    </row>
    <row r="1452" spans="6:6" s="1" customFormat="1" x14ac:dyDescent="0.45">
      <c r="F1452" s="108"/>
    </row>
    <row r="1453" spans="6:6" s="1" customFormat="1" x14ac:dyDescent="0.45">
      <c r="F1453" s="108"/>
    </row>
    <row r="1454" spans="6:6" s="1" customFormat="1" x14ac:dyDescent="0.45">
      <c r="F1454" s="108"/>
    </row>
    <row r="1455" spans="6:6" s="1" customFormat="1" x14ac:dyDescent="0.45">
      <c r="F1455" s="108"/>
    </row>
    <row r="1456" spans="6:6" s="1" customFormat="1" x14ac:dyDescent="0.45">
      <c r="F1456" s="108"/>
    </row>
    <row r="1457" spans="6:6" s="1" customFormat="1" x14ac:dyDescent="0.45">
      <c r="F1457" s="108"/>
    </row>
    <row r="1458" spans="6:6" s="1" customFormat="1" x14ac:dyDescent="0.45">
      <c r="F1458" s="108"/>
    </row>
    <row r="1459" spans="6:6" s="1" customFormat="1" x14ac:dyDescent="0.45">
      <c r="F1459" s="108"/>
    </row>
    <row r="1460" spans="6:6" s="1" customFormat="1" x14ac:dyDescent="0.45">
      <c r="F1460" s="108"/>
    </row>
    <row r="1461" spans="6:6" s="1" customFormat="1" x14ac:dyDescent="0.45">
      <c r="F1461" s="108"/>
    </row>
    <row r="1462" spans="6:6" s="1" customFormat="1" x14ac:dyDescent="0.45">
      <c r="F1462" s="108"/>
    </row>
    <row r="1463" spans="6:6" s="1" customFormat="1" x14ac:dyDescent="0.45">
      <c r="F1463" s="108"/>
    </row>
    <row r="1464" spans="6:6" s="1" customFormat="1" x14ac:dyDescent="0.45">
      <c r="F1464" s="108"/>
    </row>
    <row r="1465" spans="6:6" s="1" customFormat="1" x14ac:dyDescent="0.45">
      <c r="F1465" s="108"/>
    </row>
    <row r="1466" spans="6:6" s="1" customFormat="1" x14ac:dyDescent="0.45">
      <c r="F1466" s="108"/>
    </row>
    <row r="1467" spans="6:6" s="1" customFormat="1" x14ac:dyDescent="0.45">
      <c r="F1467" s="108"/>
    </row>
    <row r="1468" spans="6:6" s="1" customFormat="1" x14ac:dyDescent="0.45">
      <c r="F1468" s="108"/>
    </row>
    <row r="1469" spans="6:6" s="1" customFormat="1" x14ac:dyDescent="0.45">
      <c r="F1469" s="108"/>
    </row>
    <row r="1470" spans="6:6" s="1" customFormat="1" x14ac:dyDescent="0.45">
      <c r="F1470" s="108"/>
    </row>
    <row r="1471" spans="6:6" s="1" customFormat="1" x14ac:dyDescent="0.45">
      <c r="F1471" s="108"/>
    </row>
    <row r="1472" spans="6:6" s="1" customFormat="1" x14ac:dyDescent="0.45">
      <c r="F1472" s="108"/>
    </row>
    <row r="1473" spans="6:6" s="1" customFormat="1" x14ac:dyDescent="0.45">
      <c r="F1473" s="108"/>
    </row>
    <row r="1474" spans="6:6" s="1" customFormat="1" x14ac:dyDescent="0.45">
      <c r="F1474" s="108"/>
    </row>
    <row r="1475" spans="6:6" s="1" customFormat="1" x14ac:dyDescent="0.45">
      <c r="F1475" s="108"/>
    </row>
    <row r="1476" spans="6:6" s="1" customFormat="1" x14ac:dyDescent="0.45">
      <c r="F1476" s="108"/>
    </row>
    <row r="1477" spans="6:6" s="1" customFormat="1" x14ac:dyDescent="0.45">
      <c r="F1477" s="108"/>
    </row>
    <row r="1478" spans="6:6" s="1" customFormat="1" x14ac:dyDescent="0.45">
      <c r="F1478" s="108"/>
    </row>
    <row r="1479" spans="6:6" s="1" customFormat="1" x14ac:dyDescent="0.45">
      <c r="F1479" s="108"/>
    </row>
    <row r="1480" spans="6:6" s="1" customFormat="1" x14ac:dyDescent="0.45">
      <c r="F1480" s="108"/>
    </row>
    <row r="1481" spans="6:6" s="1" customFormat="1" x14ac:dyDescent="0.45">
      <c r="F1481" s="108"/>
    </row>
    <row r="1482" spans="6:6" s="1" customFormat="1" x14ac:dyDescent="0.45">
      <c r="F1482" s="108"/>
    </row>
    <row r="1483" spans="6:6" s="1" customFormat="1" x14ac:dyDescent="0.45">
      <c r="F1483" s="108"/>
    </row>
    <row r="1484" spans="6:6" s="1" customFormat="1" x14ac:dyDescent="0.45">
      <c r="F1484" s="108"/>
    </row>
    <row r="1485" spans="6:6" s="1" customFormat="1" x14ac:dyDescent="0.45">
      <c r="F1485" s="108"/>
    </row>
    <row r="1486" spans="6:6" s="1" customFormat="1" x14ac:dyDescent="0.45">
      <c r="F1486" s="108"/>
    </row>
    <row r="1487" spans="6:6" s="1" customFormat="1" x14ac:dyDescent="0.45">
      <c r="F1487" s="108"/>
    </row>
    <row r="1488" spans="6:6" s="1" customFormat="1" x14ac:dyDescent="0.45">
      <c r="F1488" s="108"/>
    </row>
    <row r="1489" spans="6:6" s="1" customFormat="1" x14ac:dyDescent="0.45">
      <c r="F1489" s="108"/>
    </row>
    <row r="1490" spans="6:6" s="1" customFormat="1" x14ac:dyDescent="0.45">
      <c r="F1490" s="108"/>
    </row>
    <row r="1491" spans="6:6" s="1" customFormat="1" x14ac:dyDescent="0.45">
      <c r="F1491" s="108"/>
    </row>
    <row r="1492" spans="6:6" s="1" customFormat="1" x14ac:dyDescent="0.45">
      <c r="F1492" s="108"/>
    </row>
    <row r="1493" spans="6:6" s="1" customFormat="1" x14ac:dyDescent="0.45">
      <c r="F1493" s="108"/>
    </row>
    <row r="1494" spans="6:6" s="1" customFormat="1" x14ac:dyDescent="0.45">
      <c r="F1494" s="108"/>
    </row>
    <row r="1495" spans="6:6" s="1" customFormat="1" x14ac:dyDescent="0.45">
      <c r="F1495" s="108"/>
    </row>
    <row r="1496" spans="6:6" s="1" customFormat="1" x14ac:dyDescent="0.45">
      <c r="F1496" s="108"/>
    </row>
    <row r="1497" spans="6:6" s="1" customFormat="1" x14ac:dyDescent="0.45">
      <c r="F1497" s="108"/>
    </row>
    <row r="1498" spans="6:6" s="1" customFormat="1" x14ac:dyDescent="0.45">
      <c r="F1498" s="108"/>
    </row>
    <row r="1499" spans="6:6" s="1" customFormat="1" x14ac:dyDescent="0.45">
      <c r="F1499" s="108"/>
    </row>
    <row r="1500" spans="6:6" s="1" customFormat="1" x14ac:dyDescent="0.45">
      <c r="F1500" s="108"/>
    </row>
    <row r="1501" spans="6:6" s="1" customFormat="1" x14ac:dyDescent="0.45">
      <c r="F1501" s="108"/>
    </row>
    <row r="1502" spans="6:6" s="1" customFormat="1" x14ac:dyDescent="0.45">
      <c r="F1502" s="108"/>
    </row>
    <row r="1503" spans="6:6" s="1" customFormat="1" x14ac:dyDescent="0.45">
      <c r="F1503" s="108"/>
    </row>
    <row r="1504" spans="6:6" s="1" customFormat="1" x14ac:dyDescent="0.45">
      <c r="F1504" s="108"/>
    </row>
    <row r="1505" spans="6:6" s="1" customFormat="1" x14ac:dyDescent="0.45">
      <c r="F1505" s="108"/>
    </row>
    <row r="1506" spans="6:6" s="1" customFormat="1" x14ac:dyDescent="0.45">
      <c r="F1506" s="108"/>
    </row>
    <row r="1507" spans="6:6" s="1" customFormat="1" x14ac:dyDescent="0.45">
      <c r="F1507" s="108"/>
    </row>
    <row r="1508" spans="6:6" s="1" customFormat="1" x14ac:dyDescent="0.45">
      <c r="F1508" s="108"/>
    </row>
    <row r="1509" spans="6:6" s="1" customFormat="1" x14ac:dyDescent="0.45">
      <c r="F1509" s="108"/>
    </row>
    <row r="1510" spans="6:6" s="1" customFormat="1" x14ac:dyDescent="0.45">
      <c r="F1510" s="108"/>
    </row>
    <row r="1511" spans="6:6" s="1" customFormat="1" x14ac:dyDescent="0.45">
      <c r="F1511" s="108"/>
    </row>
    <row r="1512" spans="6:6" s="1" customFormat="1" x14ac:dyDescent="0.45">
      <c r="F1512" s="108"/>
    </row>
    <row r="1513" spans="6:6" s="1" customFormat="1" x14ac:dyDescent="0.45">
      <c r="F1513" s="108"/>
    </row>
    <row r="1514" spans="6:6" s="1" customFormat="1" x14ac:dyDescent="0.45">
      <c r="F1514" s="108"/>
    </row>
    <row r="1515" spans="6:6" s="1" customFormat="1" x14ac:dyDescent="0.45">
      <c r="F1515" s="108"/>
    </row>
    <row r="1516" spans="6:6" s="1" customFormat="1" x14ac:dyDescent="0.45">
      <c r="F1516" s="108"/>
    </row>
    <row r="1517" spans="6:6" s="1" customFormat="1" x14ac:dyDescent="0.45">
      <c r="F1517" s="108"/>
    </row>
    <row r="1518" spans="6:6" s="1" customFormat="1" x14ac:dyDescent="0.45">
      <c r="F1518" s="108"/>
    </row>
    <row r="1519" spans="6:6" s="1" customFormat="1" x14ac:dyDescent="0.45">
      <c r="F1519" s="108"/>
    </row>
    <row r="1520" spans="6:6" s="1" customFormat="1" x14ac:dyDescent="0.45">
      <c r="F1520" s="108"/>
    </row>
    <row r="1521" spans="6:6" s="1" customFormat="1" x14ac:dyDescent="0.45">
      <c r="F1521" s="108"/>
    </row>
    <row r="1522" spans="6:6" s="1" customFormat="1" x14ac:dyDescent="0.45">
      <c r="F1522" s="108"/>
    </row>
    <row r="1523" spans="6:6" s="1" customFormat="1" x14ac:dyDescent="0.45">
      <c r="F1523" s="108"/>
    </row>
    <row r="1524" spans="6:6" s="1" customFormat="1" x14ac:dyDescent="0.45">
      <c r="F1524" s="108"/>
    </row>
    <row r="1525" spans="6:6" s="1" customFormat="1" x14ac:dyDescent="0.45">
      <c r="F1525" s="108"/>
    </row>
    <row r="1526" spans="6:6" s="1" customFormat="1" x14ac:dyDescent="0.45">
      <c r="F1526" s="108"/>
    </row>
    <row r="1527" spans="6:6" s="1" customFormat="1" x14ac:dyDescent="0.45">
      <c r="F1527" s="108"/>
    </row>
    <row r="1528" spans="6:6" s="1" customFormat="1" x14ac:dyDescent="0.45">
      <c r="F1528" s="108"/>
    </row>
    <row r="1529" spans="6:6" s="1" customFormat="1" x14ac:dyDescent="0.45">
      <c r="F1529" s="108"/>
    </row>
    <row r="1530" spans="6:6" s="1" customFormat="1" x14ac:dyDescent="0.45">
      <c r="F1530" s="108"/>
    </row>
    <row r="1531" spans="6:6" s="1" customFormat="1" x14ac:dyDescent="0.45">
      <c r="F1531" s="108"/>
    </row>
    <row r="1532" spans="6:6" s="1" customFormat="1" x14ac:dyDescent="0.45">
      <c r="F1532" s="108"/>
    </row>
    <row r="1533" spans="6:6" s="1" customFormat="1" x14ac:dyDescent="0.45">
      <c r="F1533" s="108"/>
    </row>
    <row r="1534" spans="6:6" s="1" customFormat="1" x14ac:dyDescent="0.45">
      <c r="F1534" s="108"/>
    </row>
    <row r="1535" spans="6:6" s="1" customFormat="1" x14ac:dyDescent="0.45">
      <c r="F1535" s="108"/>
    </row>
    <row r="1536" spans="6:6" s="1" customFormat="1" x14ac:dyDescent="0.45">
      <c r="F1536" s="108"/>
    </row>
    <row r="1537" spans="6:6" s="1" customFormat="1" x14ac:dyDescent="0.45">
      <c r="F1537" s="108"/>
    </row>
    <row r="1538" spans="6:6" s="1" customFormat="1" x14ac:dyDescent="0.45">
      <c r="F1538" s="108"/>
    </row>
    <row r="1539" spans="6:6" s="1" customFormat="1" x14ac:dyDescent="0.45">
      <c r="F1539" s="108"/>
    </row>
    <row r="1540" spans="6:6" s="1" customFormat="1" x14ac:dyDescent="0.45">
      <c r="F1540" s="108"/>
    </row>
    <row r="1541" spans="6:6" s="1" customFormat="1" x14ac:dyDescent="0.45">
      <c r="F1541" s="108"/>
    </row>
    <row r="1542" spans="6:6" s="1" customFormat="1" x14ac:dyDescent="0.45">
      <c r="F1542" s="108"/>
    </row>
    <row r="1543" spans="6:6" s="1" customFormat="1" x14ac:dyDescent="0.45">
      <c r="F1543" s="108"/>
    </row>
    <row r="1544" spans="6:6" s="1" customFormat="1" x14ac:dyDescent="0.45">
      <c r="F1544" s="108"/>
    </row>
    <row r="1545" spans="6:6" s="1" customFormat="1" x14ac:dyDescent="0.45">
      <c r="F1545" s="108"/>
    </row>
    <row r="1546" spans="6:6" s="1" customFormat="1" x14ac:dyDescent="0.45">
      <c r="F1546" s="108"/>
    </row>
    <row r="1547" spans="6:6" s="1" customFormat="1" x14ac:dyDescent="0.45">
      <c r="F1547" s="108"/>
    </row>
    <row r="1548" spans="6:6" s="1" customFormat="1" x14ac:dyDescent="0.45">
      <c r="F1548" s="108"/>
    </row>
    <row r="1549" spans="6:6" s="1" customFormat="1" x14ac:dyDescent="0.45">
      <c r="F1549" s="108"/>
    </row>
    <row r="1550" spans="6:6" s="1" customFormat="1" x14ac:dyDescent="0.45">
      <c r="F1550" s="108"/>
    </row>
    <row r="1551" spans="6:6" s="1" customFormat="1" x14ac:dyDescent="0.45">
      <c r="F1551" s="108"/>
    </row>
    <row r="1552" spans="6:6" s="1" customFormat="1" x14ac:dyDescent="0.45">
      <c r="F1552" s="108"/>
    </row>
    <row r="1553" spans="6:6" s="1" customFormat="1" x14ac:dyDescent="0.45">
      <c r="F1553" s="108"/>
    </row>
    <row r="1554" spans="6:6" s="1" customFormat="1" x14ac:dyDescent="0.45">
      <c r="F1554" s="108"/>
    </row>
    <row r="1555" spans="6:6" s="1" customFormat="1" x14ac:dyDescent="0.45">
      <c r="F1555" s="108"/>
    </row>
    <row r="1556" spans="6:6" s="1" customFormat="1" x14ac:dyDescent="0.45">
      <c r="F1556" s="108"/>
    </row>
    <row r="1557" spans="6:6" s="1" customFormat="1" x14ac:dyDescent="0.45">
      <c r="F1557" s="108"/>
    </row>
    <row r="1558" spans="6:6" s="1" customFormat="1" x14ac:dyDescent="0.45">
      <c r="F1558" s="108"/>
    </row>
    <row r="1559" spans="6:6" s="1" customFormat="1" x14ac:dyDescent="0.45">
      <c r="F1559" s="108"/>
    </row>
    <row r="1560" spans="6:6" s="1" customFormat="1" x14ac:dyDescent="0.45">
      <c r="F1560" s="108"/>
    </row>
    <row r="1561" spans="6:6" s="1" customFormat="1" x14ac:dyDescent="0.45">
      <c r="F1561" s="108"/>
    </row>
    <row r="1562" spans="6:6" s="1" customFormat="1" x14ac:dyDescent="0.45">
      <c r="F1562" s="108"/>
    </row>
    <row r="1563" spans="6:6" s="1" customFormat="1" x14ac:dyDescent="0.45">
      <c r="F1563" s="108"/>
    </row>
    <row r="1564" spans="6:6" s="1" customFormat="1" x14ac:dyDescent="0.45">
      <c r="F1564" s="108"/>
    </row>
    <row r="1565" spans="6:6" s="1" customFormat="1" x14ac:dyDescent="0.45">
      <c r="F1565" s="108"/>
    </row>
    <row r="1566" spans="6:6" s="1" customFormat="1" x14ac:dyDescent="0.45">
      <c r="F1566" s="108"/>
    </row>
    <row r="1567" spans="6:6" s="1" customFormat="1" x14ac:dyDescent="0.45">
      <c r="F1567" s="108"/>
    </row>
    <row r="1568" spans="6:6" s="1" customFormat="1" x14ac:dyDescent="0.45">
      <c r="F1568" s="108"/>
    </row>
    <row r="1569" spans="6:6" s="1" customFormat="1" x14ac:dyDescent="0.45">
      <c r="F1569" s="108"/>
    </row>
    <row r="1570" spans="6:6" s="1" customFormat="1" x14ac:dyDescent="0.45">
      <c r="F1570" s="108"/>
    </row>
    <row r="1571" spans="6:6" s="1" customFormat="1" x14ac:dyDescent="0.45">
      <c r="F1571" s="108"/>
    </row>
    <row r="1572" spans="6:6" s="1" customFormat="1" x14ac:dyDescent="0.45">
      <c r="F1572" s="108"/>
    </row>
    <row r="1573" spans="6:6" s="1" customFormat="1" x14ac:dyDescent="0.45">
      <c r="F1573" s="108"/>
    </row>
    <row r="1574" spans="6:6" s="1" customFormat="1" x14ac:dyDescent="0.45">
      <c r="F1574" s="108"/>
    </row>
    <row r="1575" spans="6:6" s="1" customFormat="1" x14ac:dyDescent="0.45">
      <c r="F1575" s="108"/>
    </row>
    <row r="1576" spans="6:6" s="1" customFormat="1" x14ac:dyDescent="0.45">
      <c r="F1576" s="108"/>
    </row>
    <row r="1577" spans="6:6" s="1" customFormat="1" x14ac:dyDescent="0.45">
      <c r="F1577" s="108"/>
    </row>
    <row r="1578" spans="6:6" s="1" customFormat="1" x14ac:dyDescent="0.45">
      <c r="F1578" s="108"/>
    </row>
    <row r="1579" spans="6:6" s="1" customFormat="1" x14ac:dyDescent="0.45">
      <c r="F1579" s="108"/>
    </row>
    <row r="1580" spans="6:6" s="1" customFormat="1" x14ac:dyDescent="0.45">
      <c r="F1580" s="108"/>
    </row>
    <row r="1581" spans="6:6" s="1" customFormat="1" x14ac:dyDescent="0.45">
      <c r="F1581" s="108"/>
    </row>
    <row r="1582" spans="6:6" s="1" customFormat="1" x14ac:dyDescent="0.45">
      <c r="F1582" s="108"/>
    </row>
    <row r="1583" spans="6:6" s="1" customFormat="1" x14ac:dyDescent="0.45">
      <c r="F1583" s="108"/>
    </row>
    <row r="1584" spans="6:6" s="1" customFormat="1" x14ac:dyDescent="0.45">
      <c r="F1584" s="108"/>
    </row>
    <row r="1585" spans="6:6" s="1" customFormat="1" x14ac:dyDescent="0.45">
      <c r="F1585" s="108"/>
    </row>
    <row r="1586" spans="6:6" s="1" customFormat="1" x14ac:dyDescent="0.45">
      <c r="F1586" s="108"/>
    </row>
    <row r="1587" spans="6:6" s="1" customFormat="1" x14ac:dyDescent="0.45">
      <c r="F1587" s="108"/>
    </row>
    <row r="1588" spans="6:6" s="1" customFormat="1" x14ac:dyDescent="0.45">
      <c r="F1588" s="108"/>
    </row>
    <row r="1589" spans="6:6" s="1" customFormat="1" x14ac:dyDescent="0.45">
      <c r="F1589" s="108"/>
    </row>
    <row r="1590" spans="6:6" s="1" customFormat="1" x14ac:dyDescent="0.45">
      <c r="F1590" s="108"/>
    </row>
    <row r="1591" spans="6:6" s="1" customFormat="1" x14ac:dyDescent="0.45">
      <c r="F1591" s="108"/>
    </row>
    <row r="1592" spans="6:6" s="1" customFormat="1" x14ac:dyDescent="0.45">
      <c r="F1592" s="108"/>
    </row>
    <row r="1593" spans="6:6" s="1" customFormat="1" x14ac:dyDescent="0.45">
      <c r="F1593" s="108"/>
    </row>
    <row r="1594" spans="6:6" s="1" customFormat="1" x14ac:dyDescent="0.45">
      <c r="F1594" s="108"/>
    </row>
    <row r="1595" spans="6:6" s="1" customFormat="1" x14ac:dyDescent="0.45">
      <c r="F1595" s="108"/>
    </row>
    <row r="1596" spans="6:6" s="1" customFormat="1" x14ac:dyDescent="0.45">
      <c r="F1596" s="108"/>
    </row>
    <row r="1597" spans="6:6" s="1" customFormat="1" x14ac:dyDescent="0.45">
      <c r="F1597" s="108"/>
    </row>
    <row r="1598" spans="6:6" s="1" customFormat="1" x14ac:dyDescent="0.45">
      <c r="F1598" s="108"/>
    </row>
    <row r="1599" spans="6:6" s="1" customFormat="1" x14ac:dyDescent="0.45">
      <c r="F1599" s="108"/>
    </row>
    <row r="1600" spans="6:6" s="1" customFormat="1" x14ac:dyDescent="0.45">
      <c r="F1600" s="108"/>
    </row>
    <row r="1601" spans="6:6" s="1" customFormat="1" x14ac:dyDescent="0.45">
      <c r="F1601" s="108"/>
    </row>
    <row r="1602" spans="6:6" s="1" customFormat="1" x14ac:dyDescent="0.45">
      <c r="F1602" s="108"/>
    </row>
    <row r="1603" spans="6:6" s="1" customFormat="1" x14ac:dyDescent="0.45">
      <c r="F1603" s="108"/>
    </row>
    <row r="1604" spans="6:6" s="1" customFormat="1" x14ac:dyDescent="0.45">
      <c r="F1604" s="108"/>
    </row>
    <row r="1605" spans="6:6" s="1" customFormat="1" x14ac:dyDescent="0.45">
      <c r="F1605" s="108"/>
    </row>
    <row r="1606" spans="6:6" s="1" customFormat="1" x14ac:dyDescent="0.45">
      <c r="F1606" s="108"/>
    </row>
    <row r="1607" spans="6:6" s="1" customFormat="1" x14ac:dyDescent="0.45">
      <c r="F1607" s="108"/>
    </row>
    <row r="1608" spans="6:6" s="1" customFormat="1" x14ac:dyDescent="0.45">
      <c r="F1608" s="108"/>
    </row>
    <row r="1609" spans="6:6" s="1" customFormat="1" x14ac:dyDescent="0.45">
      <c r="F1609" s="108"/>
    </row>
    <row r="1610" spans="6:6" s="1" customFormat="1" x14ac:dyDescent="0.45">
      <c r="F1610" s="108"/>
    </row>
    <row r="1611" spans="6:6" s="1" customFormat="1" x14ac:dyDescent="0.45">
      <c r="F1611" s="108"/>
    </row>
    <row r="1612" spans="6:6" s="1" customFormat="1" x14ac:dyDescent="0.45">
      <c r="F1612" s="108"/>
    </row>
    <row r="1613" spans="6:6" s="1" customFormat="1" x14ac:dyDescent="0.45">
      <c r="F1613" s="108"/>
    </row>
    <row r="1614" spans="6:6" s="1" customFormat="1" x14ac:dyDescent="0.45">
      <c r="F1614" s="108"/>
    </row>
    <row r="1615" spans="6:6" s="1" customFormat="1" x14ac:dyDescent="0.45">
      <c r="F1615" s="108"/>
    </row>
    <row r="1616" spans="6:6" s="1" customFormat="1" x14ac:dyDescent="0.45">
      <c r="F1616" s="108"/>
    </row>
    <row r="1617" spans="6:6" s="1" customFormat="1" x14ac:dyDescent="0.45">
      <c r="F1617" s="108"/>
    </row>
    <row r="1618" spans="6:6" s="1" customFormat="1" x14ac:dyDescent="0.45">
      <c r="F1618" s="108"/>
    </row>
    <row r="1619" spans="6:6" s="1" customFormat="1" x14ac:dyDescent="0.45">
      <c r="F1619" s="108"/>
    </row>
    <row r="1620" spans="6:6" s="1" customFormat="1" x14ac:dyDescent="0.45">
      <c r="F1620" s="108"/>
    </row>
    <row r="1621" spans="6:6" s="1" customFormat="1" x14ac:dyDescent="0.45">
      <c r="F1621" s="108"/>
    </row>
    <row r="1622" spans="6:6" s="1" customFormat="1" x14ac:dyDescent="0.45">
      <c r="F1622" s="108"/>
    </row>
    <row r="1623" spans="6:6" s="1" customFormat="1" x14ac:dyDescent="0.45">
      <c r="F1623" s="108"/>
    </row>
    <row r="1624" spans="6:6" s="1" customFormat="1" x14ac:dyDescent="0.45">
      <c r="F1624" s="108"/>
    </row>
    <row r="1625" spans="6:6" s="1" customFormat="1" x14ac:dyDescent="0.45">
      <c r="F1625" s="108"/>
    </row>
    <row r="1626" spans="6:6" s="1" customFormat="1" x14ac:dyDescent="0.45">
      <c r="F1626" s="108"/>
    </row>
    <row r="1627" spans="6:6" s="1" customFormat="1" x14ac:dyDescent="0.45">
      <c r="F1627" s="108"/>
    </row>
    <row r="1628" spans="6:6" s="1" customFormat="1" x14ac:dyDescent="0.45">
      <c r="F1628" s="108"/>
    </row>
    <row r="1629" spans="6:6" s="1" customFormat="1" x14ac:dyDescent="0.45">
      <c r="F1629" s="108"/>
    </row>
    <row r="1630" spans="6:6" s="1" customFormat="1" x14ac:dyDescent="0.45">
      <c r="F1630" s="108"/>
    </row>
    <row r="1631" spans="6:6" s="1" customFormat="1" x14ac:dyDescent="0.45">
      <c r="F1631" s="108"/>
    </row>
    <row r="1632" spans="6:6" s="1" customFormat="1" x14ac:dyDescent="0.45">
      <c r="F1632" s="108"/>
    </row>
    <row r="1633" spans="6:6" s="1" customFormat="1" x14ac:dyDescent="0.45">
      <c r="F1633" s="108"/>
    </row>
    <row r="1634" spans="6:6" s="1" customFormat="1" x14ac:dyDescent="0.45">
      <c r="F1634" s="108"/>
    </row>
    <row r="1635" spans="6:6" s="1" customFormat="1" x14ac:dyDescent="0.45">
      <c r="F1635" s="108"/>
    </row>
    <row r="1636" spans="6:6" s="1" customFormat="1" x14ac:dyDescent="0.45">
      <c r="F1636" s="108"/>
    </row>
    <row r="1637" spans="6:6" s="1" customFormat="1" x14ac:dyDescent="0.45">
      <c r="F1637" s="108"/>
    </row>
    <row r="1638" spans="6:6" s="1" customFormat="1" x14ac:dyDescent="0.45">
      <c r="F1638" s="108"/>
    </row>
    <row r="1639" spans="6:6" s="1" customFormat="1" x14ac:dyDescent="0.45">
      <c r="F1639" s="108"/>
    </row>
    <row r="1640" spans="6:6" s="1" customFormat="1" x14ac:dyDescent="0.45">
      <c r="F1640" s="108"/>
    </row>
    <row r="1641" spans="6:6" s="1" customFormat="1" x14ac:dyDescent="0.45">
      <c r="F1641" s="108"/>
    </row>
    <row r="1642" spans="6:6" s="1" customFormat="1" x14ac:dyDescent="0.45">
      <c r="F1642" s="108"/>
    </row>
    <row r="1643" spans="6:6" s="1" customFormat="1" x14ac:dyDescent="0.45">
      <c r="F1643" s="108"/>
    </row>
    <row r="1644" spans="6:6" s="1" customFormat="1" x14ac:dyDescent="0.45">
      <c r="F1644" s="108"/>
    </row>
    <row r="1645" spans="6:6" s="1" customFormat="1" x14ac:dyDescent="0.45">
      <c r="F1645" s="108"/>
    </row>
    <row r="1646" spans="6:6" s="1" customFormat="1" x14ac:dyDescent="0.45">
      <c r="F1646" s="108"/>
    </row>
    <row r="1647" spans="6:6" s="1" customFormat="1" x14ac:dyDescent="0.45">
      <c r="F1647" s="108"/>
    </row>
    <row r="1648" spans="6:6" s="1" customFormat="1" x14ac:dyDescent="0.45">
      <c r="F1648" s="108"/>
    </row>
    <row r="1649" spans="6:6" s="1" customFormat="1" x14ac:dyDescent="0.45">
      <c r="F1649" s="108"/>
    </row>
    <row r="1650" spans="6:6" s="1" customFormat="1" x14ac:dyDescent="0.45">
      <c r="F1650" s="108"/>
    </row>
    <row r="1651" spans="6:6" s="1" customFormat="1" x14ac:dyDescent="0.45">
      <c r="F1651" s="108"/>
    </row>
    <row r="1652" spans="6:6" s="1" customFormat="1" x14ac:dyDescent="0.45">
      <c r="F1652" s="108"/>
    </row>
    <row r="1653" spans="6:6" s="1" customFormat="1" x14ac:dyDescent="0.45">
      <c r="F1653" s="108"/>
    </row>
    <row r="1654" spans="6:6" s="1" customFormat="1" x14ac:dyDescent="0.45">
      <c r="F1654" s="108"/>
    </row>
    <row r="1655" spans="6:6" s="1" customFormat="1" x14ac:dyDescent="0.45">
      <c r="F1655" s="108"/>
    </row>
    <row r="1656" spans="6:6" s="1" customFormat="1" x14ac:dyDescent="0.45">
      <c r="F1656" s="108"/>
    </row>
    <row r="1657" spans="6:6" s="1" customFormat="1" x14ac:dyDescent="0.45">
      <c r="F1657" s="108"/>
    </row>
    <row r="1658" spans="6:6" s="1" customFormat="1" x14ac:dyDescent="0.45">
      <c r="F1658" s="108"/>
    </row>
    <row r="1659" spans="6:6" s="1" customFormat="1" x14ac:dyDescent="0.45">
      <c r="F1659" s="108"/>
    </row>
    <row r="1660" spans="6:6" s="1" customFormat="1" x14ac:dyDescent="0.45">
      <c r="F1660" s="108"/>
    </row>
    <row r="1661" spans="6:6" s="1" customFormat="1" x14ac:dyDescent="0.45">
      <c r="F1661" s="108"/>
    </row>
    <row r="1662" spans="6:6" s="1" customFormat="1" x14ac:dyDescent="0.45">
      <c r="F1662" s="108"/>
    </row>
    <row r="1663" spans="6:6" s="1" customFormat="1" x14ac:dyDescent="0.45">
      <c r="F1663" s="108"/>
    </row>
    <row r="1664" spans="6:6" s="1" customFormat="1" x14ac:dyDescent="0.45">
      <c r="F1664" s="108"/>
    </row>
    <row r="1665" spans="6:6" s="1" customFormat="1" x14ac:dyDescent="0.45">
      <c r="F1665" s="108"/>
    </row>
    <row r="1666" spans="6:6" s="1" customFormat="1" x14ac:dyDescent="0.45">
      <c r="F1666" s="108"/>
    </row>
    <row r="1667" spans="6:6" s="1" customFormat="1" x14ac:dyDescent="0.45">
      <c r="F1667" s="108"/>
    </row>
    <row r="1668" spans="6:6" s="1" customFormat="1" x14ac:dyDescent="0.45">
      <c r="F1668" s="108"/>
    </row>
    <row r="1669" spans="6:6" s="1" customFormat="1" x14ac:dyDescent="0.45">
      <c r="F1669" s="108"/>
    </row>
    <row r="1670" spans="6:6" s="1" customFormat="1" x14ac:dyDescent="0.45">
      <c r="F1670" s="108"/>
    </row>
    <row r="1671" spans="6:6" s="1" customFormat="1" x14ac:dyDescent="0.45">
      <c r="F1671" s="108"/>
    </row>
    <row r="1672" spans="6:6" s="1" customFormat="1" x14ac:dyDescent="0.45">
      <c r="F1672" s="108"/>
    </row>
    <row r="1673" spans="6:6" s="1" customFormat="1" x14ac:dyDescent="0.45">
      <c r="F1673" s="108"/>
    </row>
    <row r="1674" spans="6:6" s="1" customFormat="1" x14ac:dyDescent="0.45">
      <c r="F1674" s="108"/>
    </row>
    <row r="1675" spans="6:6" s="1" customFormat="1" x14ac:dyDescent="0.45">
      <c r="F1675" s="108"/>
    </row>
    <row r="1676" spans="6:6" s="1" customFormat="1" x14ac:dyDescent="0.45">
      <c r="F1676" s="108"/>
    </row>
    <row r="1677" spans="6:6" s="1" customFormat="1" x14ac:dyDescent="0.45">
      <c r="F1677" s="108"/>
    </row>
    <row r="1678" spans="6:6" s="1" customFormat="1" x14ac:dyDescent="0.45">
      <c r="F1678" s="108"/>
    </row>
    <row r="1679" spans="6:6" s="1" customFormat="1" x14ac:dyDescent="0.45">
      <c r="F1679" s="108"/>
    </row>
    <row r="1680" spans="6:6" s="1" customFormat="1" x14ac:dyDescent="0.45">
      <c r="F1680" s="108"/>
    </row>
    <row r="1681" spans="6:6" s="1" customFormat="1" x14ac:dyDescent="0.45">
      <c r="F1681" s="108"/>
    </row>
    <row r="1682" spans="6:6" s="1" customFormat="1" x14ac:dyDescent="0.45">
      <c r="F1682" s="108"/>
    </row>
    <row r="1683" spans="6:6" s="1" customFormat="1" x14ac:dyDescent="0.45">
      <c r="F1683" s="108"/>
    </row>
    <row r="1684" spans="6:6" s="1" customFormat="1" x14ac:dyDescent="0.45">
      <c r="F1684" s="108"/>
    </row>
    <row r="1685" spans="6:6" s="1" customFormat="1" x14ac:dyDescent="0.45">
      <c r="F1685" s="108"/>
    </row>
    <row r="1686" spans="6:6" s="1" customFormat="1" x14ac:dyDescent="0.45">
      <c r="F1686" s="108"/>
    </row>
    <row r="1687" spans="6:6" s="1" customFormat="1" x14ac:dyDescent="0.45">
      <c r="F1687" s="108"/>
    </row>
    <row r="1688" spans="6:6" s="1" customFormat="1" x14ac:dyDescent="0.45">
      <c r="F1688" s="108"/>
    </row>
    <row r="1689" spans="6:6" s="1" customFormat="1" x14ac:dyDescent="0.45">
      <c r="F1689" s="108"/>
    </row>
    <row r="1690" spans="6:6" s="1" customFormat="1" x14ac:dyDescent="0.45">
      <c r="F1690" s="108"/>
    </row>
    <row r="1691" spans="6:6" s="1" customFormat="1" x14ac:dyDescent="0.45">
      <c r="F1691" s="108"/>
    </row>
    <row r="1692" spans="6:6" s="1" customFormat="1" x14ac:dyDescent="0.45">
      <c r="F1692" s="108"/>
    </row>
    <row r="1693" spans="6:6" s="1" customFormat="1" x14ac:dyDescent="0.45">
      <c r="F1693" s="108"/>
    </row>
    <row r="1694" spans="6:6" s="1" customFormat="1" x14ac:dyDescent="0.45">
      <c r="F1694" s="108"/>
    </row>
    <row r="1695" spans="6:6" s="1" customFormat="1" x14ac:dyDescent="0.45">
      <c r="F1695" s="108"/>
    </row>
    <row r="1696" spans="6:6" s="1" customFormat="1" x14ac:dyDescent="0.45">
      <c r="F1696" s="108"/>
    </row>
    <row r="1697" spans="6:6" s="1" customFormat="1" x14ac:dyDescent="0.45">
      <c r="F1697" s="108"/>
    </row>
    <row r="1698" spans="6:6" s="1" customFormat="1" x14ac:dyDescent="0.45">
      <c r="F1698" s="108"/>
    </row>
    <row r="1699" spans="6:6" s="1" customFormat="1" x14ac:dyDescent="0.45">
      <c r="F1699" s="108"/>
    </row>
    <row r="1700" spans="6:6" s="1" customFormat="1" x14ac:dyDescent="0.45">
      <c r="F1700" s="108"/>
    </row>
    <row r="1701" spans="6:6" s="1" customFormat="1" x14ac:dyDescent="0.45">
      <c r="F1701" s="108"/>
    </row>
    <row r="1702" spans="6:6" s="1" customFormat="1" x14ac:dyDescent="0.45">
      <c r="F1702" s="108"/>
    </row>
    <row r="1703" spans="6:6" s="1" customFormat="1" x14ac:dyDescent="0.45">
      <c r="F1703" s="108"/>
    </row>
    <row r="1704" spans="6:6" s="1" customFormat="1" x14ac:dyDescent="0.45">
      <c r="F1704" s="108"/>
    </row>
    <row r="1705" spans="6:6" s="1" customFormat="1" x14ac:dyDescent="0.45">
      <c r="F1705" s="108"/>
    </row>
    <row r="1706" spans="6:6" s="1" customFormat="1" x14ac:dyDescent="0.45">
      <c r="F1706" s="108"/>
    </row>
    <row r="1707" spans="6:6" s="1" customFormat="1" x14ac:dyDescent="0.45">
      <c r="F1707" s="108"/>
    </row>
    <row r="1708" spans="6:6" s="1" customFormat="1" x14ac:dyDescent="0.45">
      <c r="F1708" s="108"/>
    </row>
    <row r="1709" spans="6:6" s="1" customFormat="1" x14ac:dyDescent="0.45">
      <c r="F1709" s="108"/>
    </row>
    <row r="1710" spans="6:6" s="1" customFormat="1" x14ac:dyDescent="0.45">
      <c r="F1710" s="108"/>
    </row>
    <row r="1711" spans="6:6" s="1" customFormat="1" x14ac:dyDescent="0.45">
      <c r="F1711" s="108"/>
    </row>
    <row r="1712" spans="6:6" s="1" customFormat="1" x14ac:dyDescent="0.45">
      <c r="F1712" s="108"/>
    </row>
    <row r="1713" spans="6:6" s="1" customFormat="1" x14ac:dyDescent="0.45">
      <c r="F1713" s="108"/>
    </row>
    <row r="1714" spans="6:6" s="1" customFormat="1" x14ac:dyDescent="0.45">
      <c r="F1714" s="108"/>
    </row>
    <row r="1715" spans="6:6" s="1" customFormat="1" x14ac:dyDescent="0.45">
      <c r="F1715" s="108"/>
    </row>
    <row r="1716" spans="6:6" s="1" customFormat="1" x14ac:dyDescent="0.45">
      <c r="F1716" s="108"/>
    </row>
    <row r="1717" spans="6:6" s="1" customFormat="1" x14ac:dyDescent="0.45">
      <c r="F1717" s="108"/>
    </row>
    <row r="1718" spans="6:6" s="1" customFormat="1" x14ac:dyDescent="0.45">
      <c r="F1718" s="108"/>
    </row>
    <row r="1719" spans="6:6" s="1" customFormat="1" x14ac:dyDescent="0.45">
      <c r="F1719" s="108"/>
    </row>
    <row r="1720" spans="6:6" s="1" customFormat="1" x14ac:dyDescent="0.45">
      <c r="F1720" s="108"/>
    </row>
    <row r="1721" spans="6:6" s="1" customFormat="1" x14ac:dyDescent="0.45">
      <c r="F1721" s="108"/>
    </row>
    <row r="1722" spans="6:6" s="1" customFormat="1" x14ac:dyDescent="0.45">
      <c r="F1722" s="108"/>
    </row>
    <row r="1723" spans="6:6" s="1" customFormat="1" x14ac:dyDescent="0.45">
      <c r="F1723" s="108"/>
    </row>
    <row r="1724" spans="6:6" s="1" customFormat="1" x14ac:dyDescent="0.45">
      <c r="F1724" s="108"/>
    </row>
    <row r="1725" spans="6:6" s="1" customFormat="1" x14ac:dyDescent="0.45">
      <c r="F1725" s="108"/>
    </row>
    <row r="1726" spans="6:6" s="1" customFormat="1" x14ac:dyDescent="0.45">
      <c r="F1726" s="108"/>
    </row>
    <row r="1727" spans="6:6" s="1" customFormat="1" x14ac:dyDescent="0.45">
      <c r="F1727" s="108"/>
    </row>
    <row r="1728" spans="6:6" s="1" customFormat="1" x14ac:dyDescent="0.45">
      <c r="F1728" s="108"/>
    </row>
    <row r="1729" spans="6:6" s="1" customFormat="1" x14ac:dyDescent="0.45">
      <c r="F1729" s="108"/>
    </row>
    <row r="1730" spans="6:6" s="1" customFormat="1" x14ac:dyDescent="0.45">
      <c r="F1730" s="108"/>
    </row>
    <row r="1731" spans="6:6" s="1" customFormat="1" x14ac:dyDescent="0.45">
      <c r="F1731" s="108"/>
    </row>
    <row r="1732" spans="6:6" s="1" customFormat="1" x14ac:dyDescent="0.45">
      <c r="F1732" s="108"/>
    </row>
    <row r="1733" spans="6:6" s="1" customFormat="1" x14ac:dyDescent="0.45">
      <c r="F1733" s="108"/>
    </row>
    <row r="1734" spans="6:6" s="1" customFormat="1" x14ac:dyDescent="0.45">
      <c r="F1734" s="108"/>
    </row>
    <row r="1735" spans="6:6" s="1" customFormat="1" x14ac:dyDescent="0.45">
      <c r="F1735" s="108"/>
    </row>
    <row r="1736" spans="6:6" s="1" customFormat="1" x14ac:dyDescent="0.45">
      <c r="F1736" s="108"/>
    </row>
    <row r="1737" spans="6:6" s="1" customFormat="1" x14ac:dyDescent="0.45">
      <c r="F1737" s="108"/>
    </row>
    <row r="1738" spans="6:6" s="1" customFormat="1" x14ac:dyDescent="0.45">
      <c r="F1738" s="108"/>
    </row>
    <row r="1739" spans="6:6" s="1" customFormat="1" x14ac:dyDescent="0.45">
      <c r="F1739" s="108"/>
    </row>
    <row r="1740" spans="6:6" s="1" customFormat="1" x14ac:dyDescent="0.45">
      <c r="F1740" s="108"/>
    </row>
    <row r="1741" spans="6:6" s="1" customFormat="1" x14ac:dyDescent="0.45">
      <c r="F1741" s="108"/>
    </row>
    <row r="1742" spans="6:6" s="1" customFormat="1" x14ac:dyDescent="0.45">
      <c r="F1742" s="108"/>
    </row>
    <row r="1743" spans="6:6" s="1" customFormat="1" x14ac:dyDescent="0.45">
      <c r="F1743" s="108"/>
    </row>
    <row r="1744" spans="6:6" s="1" customFormat="1" x14ac:dyDescent="0.45">
      <c r="F1744" s="108"/>
    </row>
    <row r="1745" spans="6:6" s="1" customFormat="1" x14ac:dyDescent="0.45">
      <c r="F1745" s="108"/>
    </row>
    <row r="1746" spans="6:6" s="1" customFormat="1" x14ac:dyDescent="0.45">
      <c r="F1746" s="108"/>
    </row>
    <row r="1747" spans="6:6" s="1" customFormat="1" x14ac:dyDescent="0.45">
      <c r="F1747" s="108"/>
    </row>
    <row r="1748" spans="6:6" s="1" customFormat="1" x14ac:dyDescent="0.45">
      <c r="F1748" s="108"/>
    </row>
    <row r="1749" spans="6:6" s="1" customFormat="1" x14ac:dyDescent="0.45">
      <c r="F1749" s="108"/>
    </row>
    <row r="1750" spans="6:6" s="1" customFormat="1" x14ac:dyDescent="0.45">
      <c r="F1750" s="108"/>
    </row>
    <row r="1751" spans="6:6" s="1" customFormat="1" x14ac:dyDescent="0.45">
      <c r="F1751" s="108"/>
    </row>
    <row r="1752" spans="6:6" s="1" customFormat="1" x14ac:dyDescent="0.45">
      <c r="F1752" s="108"/>
    </row>
    <row r="1753" spans="6:6" s="1" customFormat="1" x14ac:dyDescent="0.45">
      <c r="F1753" s="108"/>
    </row>
    <row r="1754" spans="6:6" s="1" customFormat="1" x14ac:dyDescent="0.45">
      <c r="F1754" s="108"/>
    </row>
    <row r="1755" spans="6:6" s="1" customFormat="1" x14ac:dyDescent="0.45">
      <c r="F1755" s="108"/>
    </row>
    <row r="1756" spans="6:6" s="1" customFormat="1" x14ac:dyDescent="0.45">
      <c r="F1756" s="108"/>
    </row>
    <row r="1757" spans="6:6" s="1" customFormat="1" x14ac:dyDescent="0.45">
      <c r="F1757" s="108"/>
    </row>
    <row r="1758" spans="6:6" s="1" customFormat="1" x14ac:dyDescent="0.45">
      <c r="F1758" s="108"/>
    </row>
    <row r="1759" spans="6:6" s="1" customFormat="1" x14ac:dyDescent="0.45">
      <c r="F1759" s="108"/>
    </row>
    <row r="1760" spans="6:6" s="1" customFormat="1" x14ac:dyDescent="0.45">
      <c r="F1760" s="108"/>
    </row>
    <row r="1761" spans="6:6" s="1" customFormat="1" x14ac:dyDescent="0.45">
      <c r="F1761" s="108"/>
    </row>
    <row r="1762" spans="6:6" s="1" customFormat="1" x14ac:dyDescent="0.45">
      <c r="F1762" s="108"/>
    </row>
    <row r="1763" spans="6:6" s="1" customFormat="1" x14ac:dyDescent="0.45">
      <c r="F1763" s="108"/>
    </row>
    <row r="1764" spans="6:6" s="1" customFormat="1" x14ac:dyDescent="0.45">
      <c r="F1764" s="108"/>
    </row>
    <row r="1765" spans="6:6" s="1" customFormat="1" x14ac:dyDescent="0.45">
      <c r="F1765" s="108"/>
    </row>
    <row r="1766" spans="6:6" s="1" customFormat="1" x14ac:dyDescent="0.45">
      <c r="F1766" s="108"/>
    </row>
    <row r="1767" spans="6:6" s="1" customFormat="1" x14ac:dyDescent="0.45">
      <c r="F1767" s="108"/>
    </row>
    <row r="1768" spans="6:6" s="1" customFormat="1" x14ac:dyDescent="0.45">
      <c r="F1768" s="108"/>
    </row>
    <row r="1769" spans="6:6" s="1" customFormat="1" x14ac:dyDescent="0.45">
      <c r="F1769" s="108"/>
    </row>
    <row r="1770" spans="6:6" s="1" customFormat="1" x14ac:dyDescent="0.45">
      <c r="F1770" s="108"/>
    </row>
    <row r="1771" spans="6:6" s="1" customFormat="1" x14ac:dyDescent="0.45">
      <c r="F1771" s="108"/>
    </row>
    <row r="1772" spans="6:6" s="1" customFormat="1" x14ac:dyDescent="0.45">
      <c r="F1772" s="108"/>
    </row>
    <row r="1773" spans="6:6" s="1" customFormat="1" x14ac:dyDescent="0.45">
      <c r="F1773" s="108"/>
    </row>
    <row r="1774" spans="6:6" s="1" customFormat="1" x14ac:dyDescent="0.45">
      <c r="F1774" s="108"/>
    </row>
    <row r="1775" spans="6:6" s="1" customFormat="1" x14ac:dyDescent="0.45">
      <c r="F1775" s="108"/>
    </row>
    <row r="1776" spans="6:6" s="1" customFormat="1" x14ac:dyDescent="0.45">
      <c r="F1776" s="108"/>
    </row>
    <row r="1777" spans="6:6" s="1" customFormat="1" x14ac:dyDescent="0.45">
      <c r="F1777" s="108"/>
    </row>
    <row r="1778" spans="6:6" s="1" customFormat="1" x14ac:dyDescent="0.45">
      <c r="F1778" s="108"/>
    </row>
    <row r="1779" spans="6:6" s="1" customFormat="1" x14ac:dyDescent="0.45">
      <c r="F1779" s="108"/>
    </row>
    <row r="1780" spans="6:6" s="1" customFormat="1" x14ac:dyDescent="0.45">
      <c r="F1780" s="108"/>
    </row>
    <row r="1781" spans="6:6" s="1" customFormat="1" x14ac:dyDescent="0.45">
      <c r="F1781" s="108"/>
    </row>
    <row r="1782" spans="6:6" s="1" customFormat="1" x14ac:dyDescent="0.45">
      <c r="F1782" s="108"/>
    </row>
    <row r="1783" spans="6:6" s="1" customFormat="1" x14ac:dyDescent="0.45">
      <c r="F1783" s="108"/>
    </row>
    <row r="1784" spans="6:6" s="1" customFormat="1" x14ac:dyDescent="0.45">
      <c r="F1784" s="108"/>
    </row>
    <row r="1785" spans="6:6" s="1" customFormat="1" x14ac:dyDescent="0.45">
      <c r="F1785" s="108"/>
    </row>
    <row r="1786" spans="6:6" s="1" customFormat="1" x14ac:dyDescent="0.45">
      <c r="F1786" s="108"/>
    </row>
    <row r="1787" spans="6:6" s="1" customFormat="1" x14ac:dyDescent="0.45">
      <c r="F1787" s="108"/>
    </row>
    <row r="1788" spans="6:6" s="1" customFormat="1" x14ac:dyDescent="0.45">
      <c r="F1788" s="108"/>
    </row>
    <row r="1789" spans="6:6" s="1" customFormat="1" x14ac:dyDescent="0.45">
      <c r="F1789" s="108"/>
    </row>
    <row r="1790" spans="6:6" s="1" customFormat="1" x14ac:dyDescent="0.45">
      <c r="F1790" s="108"/>
    </row>
    <row r="1791" spans="6:6" s="1" customFormat="1" x14ac:dyDescent="0.45">
      <c r="F1791" s="108"/>
    </row>
    <row r="1792" spans="6:6" s="1" customFormat="1" x14ac:dyDescent="0.45">
      <c r="F1792" s="108"/>
    </row>
    <row r="1793" spans="6:6" s="1" customFormat="1" x14ac:dyDescent="0.45">
      <c r="F1793" s="108"/>
    </row>
    <row r="1794" spans="6:6" s="1" customFormat="1" x14ac:dyDescent="0.45">
      <c r="F1794" s="108"/>
    </row>
    <row r="1795" spans="6:6" s="1" customFormat="1" x14ac:dyDescent="0.45">
      <c r="F1795" s="108"/>
    </row>
    <row r="1796" spans="6:6" s="1" customFormat="1" x14ac:dyDescent="0.45">
      <c r="F1796" s="108"/>
    </row>
    <row r="1797" spans="6:6" s="1" customFormat="1" x14ac:dyDescent="0.45">
      <c r="F1797" s="108"/>
    </row>
    <row r="1798" spans="6:6" s="1" customFormat="1" x14ac:dyDescent="0.45">
      <c r="F1798" s="108"/>
    </row>
    <row r="1799" spans="6:6" s="1" customFormat="1" x14ac:dyDescent="0.45">
      <c r="F1799" s="108"/>
    </row>
    <row r="1800" spans="6:6" s="1" customFormat="1" x14ac:dyDescent="0.45">
      <c r="F1800" s="108"/>
    </row>
    <row r="1801" spans="6:6" s="1" customFormat="1" x14ac:dyDescent="0.45">
      <c r="F1801" s="108"/>
    </row>
    <row r="1802" spans="6:6" s="1" customFormat="1" x14ac:dyDescent="0.45">
      <c r="F1802" s="108"/>
    </row>
    <row r="1803" spans="6:6" s="1" customFormat="1" x14ac:dyDescent="0.45">
      <c r="F1803" s="108"/>
    </row>
    <row r="1804" spans="6:6" s="1" customFormat="1" x14ac:dyDescent="0.45">
      <c r="F1804" s="108"/>
    </row>
    <row r="1805" spans="6:6" s="1" customFormat="1" x14ac:dyDescent="0.45">
      <c r="F1805" s="108"/>
    </row>
    <row r="1806" spans="6:6" s="1" customFormat="1" x14ac:dyDescent="0.45">
      <c r="F1806" s="108"/>
    </row>
    <row r="1807" spans="6:6" s="1" customFormat="1" x14ac:dyDescent="0.45">
      <c r="F1807" s="108"/>
    </row>
    <row r="1808" spans="6:6" s="1" customFormat="1" x14ac:dyDescent="0.45">
      <c r="F1808" s="108"/>
    </row>
    <row r="1809" spans="6:6" s="1" customFormat="1" x14ac:dyDescent="0.45">
      <c r="F1809" s="108"/>
    </row>
    <row r="1810" spans="6:6" s="1" customFormat="1" x14ac:dyDescent="0.45">
      <c r="F1810" s="108"/>
    </row>
    <row r="1811" spans="6:6" s="1" customFormat="1" x14ac:dyDescent="0.45">
      <c r="F1811" s="108"/>
    </row>
    <row r="1812" spans="6:6" s="1" customFormat="1" x14ac:dyDescent="0.45">
      <c r="F1812" s="108"/>
    </row>
    <row r="1813" spans="6:6" s="1" customFormat="1" x14ac:dyDescent="0.45">
      <c r="F1813" s="108"/>
    </row>
    <row r="1814" spans="6:6" s="1" customFormat="1" x14ac:dyDescent="0.45">
      <c r="F1814" s="108"/>
    </row>
    <row r="1815" spans="6:6" s="1" customFormat="1" x14ac:dyDescent="0.45">
      <c r="F1815" s="108"/>
    </row>
    <row r="1816" spans="6:6" s="1" customFormat="1" x14ac:dyDescent="0.45">
      <c r="F1816" s="108"/>
    </row>
    <row r="1817" spans="6:6" s="1" customFormat="1" x14ac:dyDescent="0.45">
      <c r="F1817" s="108"/>
    </row>
    <row r="1818" spans="6:6" s="1" customFormat="1" x14ac:dyDescent="0.45">
      <c r="F1818" s="108"/>
    </row>
    <row r="1819" spans="6:6" s="1" customFormat="1" x14ac:dyDescent="0.45">
      <c r="F1819" s="108"/>
    </row>
    <row r="1820" spans="6:6" s="1" customFormat="1" x14ac:dyDescent="0.45">
      <c r="F1820" s="108"/>
    </row>
    <row r="1821" spans="6:6" s="1" customFormat="1" x14ac:dyDescent="0.45">
      <c r="F1821" s="108"/>
    </row>
    <row r="1822" spans="6:6" s="1" customFormat="1" x14ac:dyDescent="0.45">
      <c r="F1822" s="108"/>
    </row>
    <row r="1823" spans="6:6" s="1" customFormat="1" x14ac:dyDescent="0.45">
      <c r="F1823" s="108"/>
    </row>
    <row r="1824" spans="6:6" s="1" customFormat="1" x14ac:dyDescent="0.45">
      <c r="F1824" s="108"/>
    </row>
    <row r="1825" spans="6:6" s="1" customFormat="1" x14ac:dyDescent="0.45">
      <c r="F1825" s="108"/>
    </row>
    <row r="1826" spans="6:6" s="1" customFormat="1" x14ac:dyDescent="0.45">
      <c r="F1826" s="108"/>
    </row>
    <row r="1827" spans="6:6" s="1" customFormat="1" x14ac:dyDescent="0.45">
      <c r="F1827" s="108"/>
    </row>
    <row r="1828" spans="6:6" s="1" customFormat="1" x14ac:dyDescent="0.45">
      <c r="F1828" s="108"/>
    </row>
    <row r="1829" spans="6:6" s="1" customFormat="1" x14ac:dyDescent="0.45">
      <c r="F1829" s="108"/>
    </row>
    <row r="1830" spans="6:6" s="1" customFormat="1" x14ac:dyDescent="0.45">
      <c r="F1830" s="108"/>
    </row>
    <row r="1831" spans="6:6" s="1" customFormat="1" x14ac:dyDescent="0.45">
      <c r="F1831" s="108"/>
    </row>
    <row r="1832" spans="6:6" s="1" customFormat="1" x14ac:dyDescent="0.45">
      <c r="F1832" s="108"/>
    </row>
    <row r="1833" spans="6:6" s="1" customFormat="1" x14ac:dyDescent="0.45">
      <c r="F1833" s="108"/>
    </row>
    <row r="1834" spans="6:6" s="1" customFormat="1" x14ac:dyDescent="0.45">
      <c r="F1834" s="108"/>
    </row>
    <row r="1835" spans="6:6" s="1" customFormat="1" x14ac:dyDescent="0.45">
      <c r="F1835" s="108"/>
    </row>
    <row r="1836" spans="6:6" s="1" customFormat="1" x14ac:dyDescent="0.45">
      <c r="F1836" s="108"/>
    </row>
    <row r="1837" spans="6:6" s="1" customFormat="1" x14ac:dyDescent="0.45">
      <c r="F1837" s="108"/>
    </row>
    <row r="1838" spans="6:6" s="1" customFormat="1" x14ac:dyDescent="0.45">
      <c r="F1838" s="108"/>
    </row>
    <row r="1839" spans="6:6" s="1" customFormat="1" x14ac:dyDescent="0.45">
      <c r="F1839" s="108"/>
    </row>
    <row r="1840" spans="6:6" s="1" customFormat="1" x14ac:dyDescent="0.45">
      <c r="F1840" s="108"/>
    </row>
    <row r="1841" spans="6:6" s="1" customFormat="1" x14ac:dyDescent="0.45">
      <c r="F1841" s="108"/>
    </row>
    <row r="1842" spans="6:6" s="1" customFormat="1" x14ac:dyDescent="0.45">
      <c r="F1842" s="108"/>
    </row>
    <row r="1843" spans="6:6" s="1" customFormat="1" x14ac:dyDescent="0.45">
      <c r="F1843" s="108"/>
    </row>
    <row r="1844" spans="6:6" s="1" customFormat="1" x14ac:dyDescent="0.45">
      <c r="F1844" s="108"/>
    </row>
    <row r="1845" spans="6:6" s="1" customFormat="1" x14ac:dyDescent="0.45">
      <c r="F1845" s="108"/>
    </row>
    <row r="1846" spans="6:6" s="1" customFormat="1" x14ac:dyDescent="0.45">
      <c r="F1846" s="108"/>
    </row>
    <row r="1847" spans="6:6" s="1" customFormat="1" x14ac:dyDescent="0.45">
      <c r="F1847" s="108"/>
    </row>
    <row r="1848" spans="6:6" s="1" customFormat="1" x14ac:dyDescent="0.45">
      <c r="F1848" s="108"/>
    </row>
    <row r="1849" spans="6:6" s="1" customFormat="1" x14ac:dyDescent="0.45">
      <c r="F1849" s="108"/>
    </row>
    <row r="1850" spans="6:6" s="1" customFormat="1" x14ac:dyDescent="0.45">
      <c r="F1850" s="108"/>
    </row>
    <row r="1851" spans="6:6" s="1" customFormat="1" x14ac:dyDescent="0.45">
      <c r="F1851" s="108"/>
    </row>
    <row r="1852" spans="6:6" s="1" customFormat="1" x14ac:dyDescent="0.45">
      <c r="F1852" s="108"/>
    </row>
    <row r="1853" spans="6:6" s="1" customFormat="1" x14ac:dyDescent="0.45">
      <c r="F1853" s="108"/>
    </row>
    <row r="1854" spans="6:6" s="1" customFormat="1" x14ac:dyDescent="0.45">
      <c r="F1854" s="108"/>
    </row>
    <row r="1855" spans="6:6" s="1" customFormat="1" x14ac:dyDescent="0.45">
      <c r="F1855" s="108"/>
    </row>
    <row r="1856" spans="6:6" s="1" customFormat="1" x14ac:dyDescent="0.45">
      <c r="F1856" s="108"/>
    </row>
    <row r="1857" spans="6:6" s="1" customFormat="1" x14ac:dyDescent="0.45">
      <c r="F1857" s="108"/>
    </row>
    <row r="1858" spans="6:6" s="1" customFormat="1" x14ac:dyDescent="0.45">
      <c r="F1858" s="108"/>
    </row>
    <row r="1859" spans="6:6" s="1" customFormat="1" x14ac:dyDescent="0.45">
      <c r="F1859" s="108"/>
    </row>
    <row r="1860" spans="6:6" s="1" customFormat="1" x14ac:dyDescent="0.45">
      <c r="F1860" s="108"/>
    </row>
    <row r="1861" spans="6:6" s="1" customFormat="1" x14ac:dyDescent="0.45">
      <c r="F1861" s="108"/>
    </row>
    <row r="1862" spans="6:6" s="1" customFormat="1" x14ac:dyDescent="0.45">
      <c r="F1862" s="108"/>
    </row>
    <row r="1863" spans="6:6" s="1" customFormat="1" x14ac:dyDescent="0.45">
      <c r="F1863" s="108"/>
    </row>
    <row r="1864" spans="6:6" s="1" customFormat="1" x14ac:dyDescent="0.45">
      <c r="F1864" s="108"/>
    </row>
    <row r="1865" spans="6:6" s="1" customFormat="1" x14ac:dyDescent="0.45">
      <c r="F1865" s="108"/>
    </row>
    <row r="1866" spans="6:6" s="1" customFormat="1" x14ac:dyDescent="0.45">
      <c r="F1866" s="108"/>
    </row>
    <row r="1867" spans="6:6" s="1" customFormat="1" x14ac:dyDescent="0.45">
      <c r="F1867" s="108"/>
    </row>
    <row r="1868" spans="6:6" s="1" customFormat="1" x14ac:dyDescent="0.45">
      <c r="F1868" s="108"/>
    </row>
    <row r="1869" spans="6:6" s="1" customFormat="1" x14ac:dyDescent="0.45">
      <c r="F1869" s="108"/>
    </row>
    <row r="1870" spans="6:6" s="1" customFormat="1" x14ac:dyDescent="0.45">
      <c r="F1870" s="108"/>
    </row>
    <row r="1871" spans="6:6" s="1" customFormat="1" x14ac:dyDescent="0.45">
      <c r="F1871" s="108"/>
    </row>
    <row r="1872" spans="6:6" s="1" customFormat="1" x14ac:dyDescent="0.45">
      <c r="F1872" s="108"/>
    </row>
    <row r="1873" spans="6:6" s="1" customFormat="1" x14ac:dyDescent="0.45">
      <c r="F1873" s="108"/>
    </row>
    <row r="1874" spans="6:6" s="1" customFormat="1" x14ac:dyDescent="0.45">
      <c r="F1874" s="108"/>
    </row>
    <row r="1875" spans="6:6" s="1" customFormat="1" x14ac:dyDescent="0.45">
      <c r="F1875" s="108"/>
    </row>
    <row r="1876" spans="6:6" s="1" customFormat="1" x14ac:dyDescent="0.45">
      <c r="F1876" s="108"/>
    </row>
    <row r="1877" spans="6:6" s="1" customFormat="1" x14ac:dyDescent="0.45">
      <c r="F1877" s="108"/>
    </row>
    <row r="1878" spans="6:6" s="1" customFormat="1" x14ac:dyDescent="0.45">
      <c r="F1878" s="108"/>
    </row>
    <row r="1879" spans="6:6" s="1" customFormat="1" x14ac:dyDescent="0.45">
      <c r="F1879" s="108"/>
    </row>
    <row r="1880" spans="6:6" s="1" customFormat="1" x14ac:dyDescent="0.45">
      <c r="F1880" s="108"/>
    </row>
    <row r="1881" spans="6:6" s="1" customFormat="1" x14ac:dyDescent="0.45">
      <c r="F1881" s="108"/>
    </row>
    <row r="1882" spans="6:6" s="1" customFormat="1" x14ac:dyDescent="0.45">
      <c r="F1882" s="108"/>
    </row>
    <row r="1883" spans="6:6" s="1" customFormat="1" x14ac:dyDescent="0.45">
      <c r="F1883" s="108"/>
    </row>
    <row r="1884" spans="6:6" s="1" customFormat="1" x14ac:dyDescent="0.45">
      <c r="F1884" s="108"/>
    </row>
    <row r="1885" spans="6:6" s="1" customFormat="1" x14ac:dyDescent="0.45">
      <c r="F1885" s="108"/>
    </row>
    <row r="1886" spans="6:6" s="1" customFormat="1" x14ac:dyDescent="0.45">
      <c r="F1886" s="108"/>
    </row>
    <row r="1887" spans="6:6" s="1" customFormat="1" x14ac:dyDescent="0.45">
      <c r="F1887" s="108"/>
    </row>
    <row r="1888" spans="6:6" s="1" customFormat="1" x14ac:dyDescent="0.45">
      <c r="F1888" s="108"/>
    </row>
    <row r="1889" spans="6:6" s="1" customFormat="1" x14ac:dyDescent="0.45">
      <c r="F1889" s="108"/>
    </row>
    <row r="1890" spans="6:6" s="1" customFormat="1" x14ac:dyDescent="0.45">
      <c r="F1890" s="108"/>
    </row>
    <row r="1891" spans="6:6" s="1" customFormat="1" x14ac:dyDescent="0.45">
      <c r="F1891" s="108"/>
    </row>
    <row r="1892" spans="6:6" s="1" customFormat="1" x14ac:dyDescent="0.45">
      <c r="F1892" s="108"/>
    </row>
    <row r="1893" spans="6:6" s="1" customFormat="1" x14ac:dyDescent="0.45">
      <c r="F1893" s="108"/>
    </row>
    <row r="1894" spans="6:6" s="1" customFormat="1" x14ac:dyDescent="0.45">
      <c r="F1894" s="108"/>
    </row>
    <row r="1895" spans="6:6" s="1" customFormat="1" x14ac:dyDescent="0.45">
      <c r="F1895" s="108"/>
    </row>
    <row r="1896" spans="6:6" s="1" customFormat="1" x14ac:dyDescent="0.45">
      <c r="F1896" s="108"/>
    </row>
    <row r="1897" spans="6:6" s="1" customFormat="1" x14ac:dyDescent="0.45">
      <c r="F1897" s="108"/>
    </row>
    <row r="1898" spans="6:6" s="1" customFormat="1" x14ac:dyDescent="0.45">
      <c r="F1898" s="108"/>
    </row>
    <row r="1899" spans="6:6" s="1" customFormat="1" x14ac:dyDescent="0.45">
      <c r="F1899" s="108"/>
    </row>
    <row r="1900" spans="6:6" s="1" customFormat="1" x14ac:dyDescent="0.45">
      <c r="F1900" s="108"/>
    </row>
    <row r="1901" spans="6:6" s="1" customFormat="1" x14ac:dyDescent="0.45">
      <c r="F1901" s="108"/>
    </row>
    <row r="1902" spans="6:6" s="1" customFormat="1" x14ac:dyDescent="0.45">
      <c r="F1902" s="108"/>
    </row>
    <row r="1903" spans="6:6" s="1" customFormat="1" x14ac:dyDescent="0.45">
      <c r="F1903" s="108"/>
    </row>
    <row r="1904" spans="6:6" s="1" customFormat="1" x14ac:dyDescent="0.45">
      <c r="F1904" s="108"/>
    </row>
    <row r="1905" spans="6:6" s="1" customFormat="1" x14ac:dyDescent="0.45">
      <c r="F1905" s="108"/>
    </row>
    <row r="1906" spans="6:6" s="1" customFormat="1" x14ac:dyDescent="0.45">
      <c r="F1906" s="108"/>
    </row>
    <row r="1907" spans="6:6" s="1" customFormat="1" x14ac:dyDescent="0.45">
      <c r="F1907" s="108"/>
    </row>
    <row r="1908" spans="6:6" s="1" customFormat="1" x14ac:dyDescent="0.45">
      <c r="F1908" s="108"/>
    </row>
    <row r="1909" spans="6:6" s="1" customFormat="1" x14ac:dyDescent="0.45">
      <c r="F1909" s="108"/>
    </row>
    <row r="1910" spans="6:6" s="1" customFormat="1" x14ac:dyDescent="0.45">
      <c r="F1910" s="108"/>
    </row>
    <row r="1911" spans="6:6" s="1" customFormat="1" x14ac:dyDescent="0.45">
      <c r="F1911" s="108"/>
    </row>
    <row r="1912" spans="6:6" s="1" customFormat="1" x14ac:dyDescent="0.45">
      <c r="F1912" s="108"/>
    </row>
    <row r="1913" spans="6:6" s="1" customFormat="1" x14ac:dyDescent="0.45">
      <c r="F1913" s="108"/>
    </row>
    <row r="1914" spans="6:6" s="1" customFormat="1" x14ac:dyDescent="0.45">
      <c r="F1914" s="108"/>
    </row>
    <row r="1915" spans="6:6" s="1" customFormat="1" x14ac:dyDescent="0.45">
      <c r="F1915" s="108"/>
    </row>
    <row r="1916" spans="6:6" s="1" customFormat="1" x14ac:dyDescent="0.45">
      <c r="F1916" s="108"/>
    </row>
    <row r="1917" spans="6:6" s="1" customFormat="1" x14ac:dyDescent="0.45">
      <c r="F1917" s="108"/>
    </row>
    <row r="1918" spans="6:6" s="1" customFormat="1" x14ac:dyDescent="0.45">
      <c r="F1918" s="108"/>
    </row>
    <row r="1919" spans="6:6" s="1" customFormat="1" x14ac:dyDescent="0.45">
      <c r="F1919" s="108"/>
    </row>
    <row r="1920" spans="6:6" s="1" customFormat="1" x14ac:dyDescent="0.45">
      <c r="F1920" s="108"/>
    </row>
    <row r="1921" spans="6:6" s="1" customFormat="1" x14ac:dyDescent="0.45">
      <c r="F1921" s="108"/>
    </row>
    <row r="1922" spans="6:6" s="1" customFormat="1" x14ac:dyDescent="0.45">
      <c r="F1922" s="108"/>
    </row>
    <row r="1923" spans="6:6" s="1" customFormat="1" x14ac:dyDescent="0.45">
      <c r="F1923" s="108"/>
    </row>
    <row r="1924" spans="6:6" s="1" customFormat="1" x14ac:dyDescent="0.45">
      <c r="F1924" s="108"/>
    </row>
    <row r="1925" spans="6:6" s="1" customFormat="1" x14ac:dyDescent="0.45">
      <c r="F1925" s="108"/>
    </row>
    <row r="1926" spans="6:6" s="1" customFormat="1" x14ac:dyDescent="0.45">
      <c r="F1926" s="108"/>
    </row>
    <row r="1927" spans="6:6" s="1" customFormat="1" x14ac:dyDescent="0.45">
      <c r="F1927" s="108"/>
    </row>
    <row r="1928" spans="6:6" s="1" customFormat="1" x14ac:dyDescent="0.45">
      <c r="F1928" s="108"/>
    </row>
    <row r="1929" spans="6:6" s="1" customFormat="1" x14ac:dyDescent="0.45">
      <c r="F1929" s="108"/>
    </row>
    <row r="1930" spans="6:6" s="1" customFormat="1" x14ac:dyDescent="0.45">
      <c r="F1930" s="108"/>
    </row>
    <row r="1931" spans="6:6" s="1" customFormat="1" x14ac:dyDescent="0.45">
      <c r="F1931" s="108"/>
    </row>
    <row r="1932" spans="6:6" s="1" customFormat="1" x14ac:dyDescent="0.45">
      <c r="F1932" s="108"/>
    </row>
    <row r="1933" spans="6:6" s="1" customFormat="1" x14ac:dyDescent="0.45">
      <c r="F1933" s="108"/>
    </row>
    <row r="1934" spans="6:6" s="1" customFormat="1" x14ac:dyDescent="0.45">
      <c r="F1934" s="108"/>
    </row>
    <row r="1935" spans="6:6" s="1" customFormat="1" x14ac:dyDescent="0.45">
      <c r="F1935" s="108"/>
    </row>
    <row r="1936" spans="6:6" s="1" customFormat="1" x14ac:dyDescent="0.45">
      <c r="F1936" s="108"/>
    </row>
    <row r="1937" spans="6:6" s="1" customFormat="1" x14ac:dyDescent="0.45">
      <c r="F1937" s="108"/>
    </row>
    <row r="1938" spans="6:6" s="1" customFormat="1" x14ac:dyDescent="0.45">
      <c r="F1938" s="108"/>
    </row>
    <row r="1939" spans="6:6" s="1" customFormat="1" x14ac:dyDescent="0.45">
      <c r="F1939" s="108"/>
    </row>
    <row r="1940" spans="6:6" s="1" customFormat="1" x14ac:dyDescent="0.45">
      <c r="F1940" s="108"/>
    </row>
    <row r="1941" spans="6:6" s="1" customFormat="1" x14ac:dyDescent="0.45">
      <c r="F1941" s="108"/>
    </row>
    <row r="1942" spans="6:6" s="1" customFormat="1" x14ac:dyDescent="0.45">
      <c r="F1942" s="108"/>
    </row>
    <row r="1943" spans="6:6" s="1" customFormat="1" x14ac:dyDescent="0.45">
      <c r="F1943" s="108"/>
    </row>
    <row r="1944" spans="6:6" s="1" customFormat="1" x14ac:dyDescent="0.45">
      <c r="F1944" s="108"/>
    </row>
    <row r="1945" spans="6:6" s="1" customFormat="1" x14ac:dyDescent="0.45">
      <c r="F1945" s="108"/>
    </row>
    <row r="1946" spans="6:6" s="1" customFormat="1" x14ac:dyDescent="0.45">
      <c r="F1946" s="108"/>
    </row>
    <row r="1947" spans="6:6" s="1" customFormat="1" x14ac:dyDescent="0.45">
      <c r="F1947" s="108"/>
    </row>
    <row r="1948" spans="6:6" s="1" customFormat="1" x14ac:dyDescent="0.45">
      <c r="F1948" s="108"/>
    </row>
    <row r="1949" spans="6:6" s="1" customFormat="1" x14ac:dyDescent="0.45">
      <c r="F1949" s="108"/>
    </row>
    <row r="1950" spans="6:6" s="1" customFormat="1" x14ac:dyDescent="0.45">
      <c r="F1950" s="108"/>
    </row>
    <row r="1951" spans="6:6" s="1" customFormat="1" x14ac:dyDescent="0.45">
      <c r="F1951" s="108"/>
    </row>
    <row r="1952" spans="6:6" s="1" customFormat="1" x14ac:dyDescent="0.45">
      <c r="F1952" s="108"/>
    </row>
    <row r="1953" spans="6:6" s="1" customFormat="1" x14ac:dyDescent="0.45">
      <c r="F1953" s="108"/>
    </row>
    <row r="1954" spans="6:6" s="1" customFormat="1" x14ac:dyDescent="0.45">
      <c r="F1954" s="108"/>
    </row>
    <row r="1955" spans="6:6" s="1" customFormat="1" x14ac:dyDescent="0.45">
      <c r="F1955" s="108"/>
    </row>
    <row r="1956" spans="6:6" s="1" customFormat="1" x14ac:dyDescent="0.45">
      <c r="F1956" s="108"/>
    </row>
    <row r="1957" spans="6:6" s="1" customFormat="1" x14ac:dyDescent="0.45">
      <c r="F1957" s="108"/>
    </row>
    <row r="1958" spans="6:6" s="1" customFormat="1" x14ac:dyDescent="0.45">
      <c r="F1958" s="108"/>
    </row>
    <row r="1959" spans="6:6" s="1" customFormat="1" x14ac:dyDescent="0.45">
      <c r="F1959" s="108"/>
    </row>
    <row r="1960" spans="6:6" s="1" customFormat="1" x14ac:dyDescent="0.45">
      <c r="F1960" s="108"/>
    </row>
    <row r="1961" spans="6:6" s="1" customFormat="1" x14ac:dyDescent="0.45">
      <c r="F1961" s="108"/>
    </row>
    <row r="1962" spans="6:6" s="1" customFormat="1" x14ac:dyDescent="0.45">
      <c r="F1962" s="108"/>
    </row>
    <row r="1963" spans="6:6" s="1" customFormat="1" x14ac:dyDescent="0.45">
      <c r="F1963" s="108"/>
    </row>
    <row r="1964" spans="6:6" s="1" customFormat="1" x14ac:dyDescent="0.45">
      <c r="F1964" s="108"/>
    </row>
    <row r="1965" spans="6:6" s="1" customFormat="1" x14ac:dyDescent="0.45">
      <c r="F1965" s="108"/>
    </row>
    <row r="1966" spans="6:6" s="1" customFormat="1" x14ac:dyDescent="0.45">
      <c r="F1966" s="108"/>
    </row>
    <row r="1967" spans="6:6" s="1" customFormat="1" x14ac:dyDescent="0.45">
      <c r="F1967" s="108"/>
    </row>
    <row r="1968" spans="6:6" s="1" customFormat="1" x14ac:dyDescent="0.45">
      <c r="F1968" s="108"/>
    </row>
    <row r="1969" spans="6:6" s="1" customFormat="1" x14ac:dyDescent="0.45">
      <c r="F1969" s="108"/>
    </row>
    <row r="1970" spans="6:6" s="1" customFormat="1" x14ac:dyDescent="0.45">
      <c r="F1970" s="108"/>
    </row>
    <row r="1971" spans="6:6" s="1" customFormat="1" x14ac:dyDescent="0.45">
      <c r="F1971" s="108"/>
    </row>
    <row r="1972" spans="6:6" s="1" customFormat="1" x14ac:dyDescent="0.45">
      <c r="F1972" s="108"/>
    </row>
    <row r="1973" spans="6:6" s="1" customFormat="1" x14ac:dyDescent="0.45">
      <c r="F1973" s="108"/>
    </row>
    <row r="1974" spans="6:6" s="1" customFormat="1" x14ac:dyDescent="0.45">
      <c r="F1974" s="108"/>
    </row>
    <row r="1975" spans="6:6" s="1" customFormat="1" x14ac:dyDescent="0.45">
      <c r="F1975" s="108"/>
    </row>
    <row r="1976" spans="6:6" s="1" customFormat="1" x14ac:dyDescent="0.45">
      <c r="F1976" s="108"/>
    </row>
    <row r="1977" spans="6:6" s="1" customFormat="1" x14ac:dyDescent="0.45">
      <c r="F1977" s="108"/>
    </row>
    <row r="1978" spans="6:6" s="1" customFormat="1" x14ac:dyDescent="0.45">
      <c r="F1978" s="108"/>
    </row>
    <row r="1979" spans="6:6" s="1" customFormat="1" x14ac:dyDescent="0.45">
      <c r="F1979" s="108"/>
    </row>
    <row r="1980" spans="6:6" s="1" customFormat="1" x14ac:dyDescent="0.45">
      <c r="F1980" s="108"/>
    </row>
    <row r="1981" spans="6:6" s="1" customFormat="1" x14ac:dyDescent="0.45">
      <c r="F1981" s="108"/>
    </row>
    <row r="1982" spans="6:6" s="1" customFormat="1" x14ac:dyDescent="0.45">
      <c r="F1982" s="108"/>
    </row>
    <row r="1983" spans="6:6" s="1" customFormat="1" x14ac:dyDescent="0.45">
      <c r="F1983" s="108"/>
    </row>
    <row r="1984" spans="6:6" s="1" customFormat="1" x14ac:dyDescent="0.45">
      <c r="F1984" s="108"/>
    </row>
    <row r="1985" spans="6:6" s="1" customFormat="1" x14ac:dyDescent="0.45">
      <c r="F1985" s="108"/>
    </row>
    <row r="1986" spans="6:6" s="1" customFormat="1" x14ac:dyDescent="0.45">
      <c r="F1986" s="108"/>
    </row>
    <row r="1987" spans="6:6" s="1" customFormat="1" x14ac:dyDescent="0.45">
      <c r="F1987" s="108"/>
    </row>
    <row r="1988" spans="6:6" s="1" customFormat="1" x14ac:dyDescent="0.45">
      <c r="F1988" s="108"/>
    </row>
    <row r="1989" spans="6:6" s="1" customFormat="1" x14ac:dyDescent="0.45">
      <c r="F1989" s="108"/>
    </row>
    <row r="1990" spans="6:6" s="1" customFormat="1" x14ac:dyDescent="0.45">
      <c r="F1990" s="108"/>
    </row>
    <row r="1991" spans="6:6" s="1" customFormat="1" x14ac:dyDescent="0.45">
      <c r="F1991" s="108"/>
    </row>
    <row r="1992" spans="6:6" s="1" customFormat="1" x14ac:dyDescent="0.45">
      <c r="F1992" s="108"/>
    </row>
    <row r="1993" spans="6:6" s="1" customFormat="1" x14ac:dyDescent="0.45">
      <c r="F1993" s="108"/>
    </row>
    <row r="1994" spans="6:6" s="1" customFormat="1" x14ac:dyDescent="0.45">
      <c r="F1994" s="108"/>
    </row>
    <row r="1995" spans="6:6" s="1" customFormat="1" x14ac:dyDescent="0.45">
      <c r="F1995" s="108"/>
    </row>
    <row r="1996" spans="6:6" s="1" customFormat="1" x14ac:dyDescent="0.45">
      <c r="F1996" s="108"/>
    </row>
    <row r="1997" spans="6:6" s="1" customFormat="1" x14ac:dyDescent="0.45">
      <c r="F1997" s="108"/>
    </row>
    <row r="1998" spans="6:6" s="1" customFormat="1" x14ac:dyDescent="0.45">
      <c r="F1998" s="108"/>
    </row>
    <row r="1999" spans="6:6" s="1" customFormat="1" x14ac:dyDescent="0.45">
      <c r="F1999" s="108"/>
    </row>
    <row r="2000" spans="6:6" s="1" customFormat="1" x14ac:dyDescent="0.45">
      <c r="F2000" s="108"/>
    </row>
    <row r="2001" spans="6:6" s="1" customFormat="1" x14ac:dyDescent="0.45">
      <c r="F2001" s="108"/>
    </row>
    <row r="2002" spans="6:6" s="1" customFormat="1" x14ac:dyDescent="0.45">
      <c r="F2002" s="108"/>
    </row>
    <row r="2003" spans="6:6" s="1" customFormat="1" x14ac:dyDescent="0.45">
      <c r="F2003" s="108"/>
    </row>
    <row r="2004" spans="6:6" s="1" customFormat="1" x14ac:dyDescent="0.45">
      <c r="F2004" s="108"/>
    </row>
    <row r="2005" spans="6:6" s="1" customFormat="1" x14ac:dyDescent="0.45">
      <c r="F2005" s="108"/>
    </row>
    <row r="2006" spans="6:6" s="1" customFormat="1" x14ac:dyDescent="0.45">
      <c r="F2006" s="108"/>
    </row>
    <row r="2007" spans="6:6" s="1" customFormat="1" x14ac:dyDescent="0.45">
      <c r="F2007" s="108"/>
    </row>
    <row r="2008" spans="6:6" s="1" customFormat="1" x14ac:dyDescent="0.45">
      <c r="F2008" s="108"/>
    </row>
    <row r="2009" spans="6:6" s="1" customFormat="1" x14ac:dyDescent="0.45">
      <c r="F2009" s="108"/>
    </row>
    <row r="2010" spans="6:6" s="1" customFormat="1" x14ac:dyDescent="0.45">
      <c r="F2010" s="108"/>
    </row>
    <row r="2011" spans="6:6" s="1" customFormat="1" x14ac:dyDescent="0.45">
      <c r="F2011" s="108"/>
    </row>
    <row r="2012" spans="6:6" s="1" customFormat="1" x14ac:dyDescent="0.45">
      <c r="F2012" s="108"/>
    </row>
    <row r="2013" spans="6:6" s="1" customFormat="1" x14ac:dyDescent="0.45">
      <c r="F2013" s="108"/>
    </row>
    <row r="2014" spans="6:6" s="1" customFormat="1" x14ac:dyDescent="0.45">
      <c r="F2014" s="108"/>
    </row>
    <row r="2015" spans="6:6" s="1" customFormat="1" x14ac:dyDescent="0.45">
      <c r="F2015" s="108"/>
    </row>
    <row r="2016" spans="6:6" s="1" customFormat="1" x14ac:dyDescent="0.45">
      <c r="F2016" s="108"/>
    </row>
    <row r="2017" spans="6:6" s="1" customFormat="1" x14ac:dyDescent="0.45">
      <c r="F2017" s="108"/>
    </row>
    <row r="2018" spans="6:6" s="1" customFormat="1" x14ac:dyDescent="0.45">
      <c r="F2018" s="108"/>
    </row>
    <row r="2019" spans="6:6" s="1" customFormat="1" x14ac:dyDescent="0.45">
      <c r="F2019" s="108"/>
    </row>
    <row r="2020" spans="6:6" s="1" customFormat="1" x14ac:dyDescent="0.45">
      <c r="F2020" s="108"/>
    </row>
    <row r="2021" spans="6:6" s="1" customFormat="1" x14ac:dyDescent="0.45">
      <c r="F2021" s="108"/>
    </row>
    <row r="2022" spans="6:6" s="1" customFormat="1" x14ac:dyDescent="0.45">
      <c r="F2022" s="108"/>
    </row>
    <row r="2023" spans="6:6" s="1" customFormat="1" x14ac:dyDescent="0.45">
      <c r="F2023" s="108"/>
    </row>
    <row r="2024" spans="6:6" s="1" customFormat="1" x14ac:dyDescent="0.45">
      <c r="F2024" s="108"/>
    </row>
    <row r="2025" spans="6:6" s="1" customFormat="1" x14ac:dyDescent="0.45">
      <c r="F2025" s="108"/>
    </row>
    <row r="2026" spans="6:6" s="1" customFormat="1" x14ac:dyDescent="0.45">
      <c r="F2026" s="108"/>
    </row>
    <row r="2027" spans="6:6" s="1" customFormat="1" x14ac:dyDescent="0.45">
      <c r="F2027" s="108"/>
    </row>
    <row r="2028" spans="6:6" s="1" customFormat="1" x14ac:dyDescent="0.45">
      <c r="F2028" s="108"/>
    </row>
    <row r="2029" spans="6:6" s="1" customFormat="1" x14ac:dyDescent="0.45">
      <c r="F2029" s="108"/>
    </row>
    <row r="2030" spans="6:6" s="1" customFormat="1" x14ac:dyDescent="0.45">
      <c r="F2030" s="108"/>
    </row>
    <row r="2031" spans="6:6" s="1" customFormat="1" x14ac:dyDescent="0.45">
      <c r="F2031" s="108"/>
    </row>
    <row r="2032" spans="6:6" s="1" customFormat="1" x14ac:dyDescent="0.45">
      <c r="F2032" s="108"/>
    </row>
    <row r="2033" spans="6:6" s="1" customFormat="1" x14ac:dyDescent="0.45">
      <c r="F2033" s="108"/>
    </row>
    <row r="2034" spans="6:6" s="1" customFormat="1" x14ac:dyDescent="0.45">
      <c r="F2034" s="108"/>
    </row>
    <row r="2035" spans="6:6" s="1" customFormat="1" x14ac:dyDescent="0.45">
      <c r="F2035" s="108"/>
    </row>
    <row r="2036" spans="6:6" s="1" customFormat="1" x14ac:dyDescent="0.45">
      <c r="F2036" s="108"/>
    </row>
    <row r="2037" spans="6:6" s="1" customFormat="1" x14ac:dyDescent="0.45">
      <c r="F2037" s="108"/>
    </row>
    <row r="2038" spans="6:6" s="1" customFormat="1" x14ac:dyDescent="0.45">
      <c r="F2038" s="108"/>
    </row>
    <row r="2039" spans="6:6" s="1" customFormat="1" x14ac:dyDescent="0.45">
      <c r="F2039" s="108"/>
    </row>
    <row r="2040" spans="6:6" s="1" customFormat="1" x14ac:dyDescent="0.45">
      <c r="F2040" s="108"/>
    </row>
    <row r="2041" spans="6:6" s="1" customFormat="1" x14ac:dyDescent="0.45">
      <c r="F2041" s="108"/>
    </row>
    <row r="2042" spans="6:6" s="1" customFormat="1" x14ac:dyDescent="0.45">
      <c r="F2042" s="108"/>
    </row>
    <row r="2043" spans="6:6" s="1" customFormat="1" x14ac:dyDescent="0.45">
      <c r="F2043" s="108"/>
    </row>
    <row r="2044" spans="6:6" s="1" customFormat="1" x14ac:dyDescent="0.45">
      <c r="F2044" s="108"/>
    </row>
    <row r="2045" spans="6:6" s="1" customFormat="1" x14ac:dyDescent="0.45">
      <c r="F2045" s="108"/>
    </row>
    <row r="2046" spans="6:6" s="1" customFormat="1" x14ac:dyDescent="0.45">
      <c r="F2046" s="108"/>
    </row>
    <row r="2047" spans="6:6" s="1" customFormat="1" x14ac:dyDescent="0.45">
      <c r="F2047" s="108"/>
    </row>
    <row r="2048" spans="6:6" s="1" customFormat="1" x14ac:dyDescent="0.45">
      <c r="F2048" s="108"/>
    </row>
    <row r="2049" spans="6:6" s="1" customFormat="1" x14ac:dyDescent="0.45">
      <c r="F2049" s="108"/>
    </row>
    <row r="2050" spans="6:6" s="1" customFormat="1" x14ac:dyDescent="0.45">
      <c r="F2050" s="108"/>
    </row>
    <row r="2051" spans="6:6" s="1" customFormat="1" x14ac:dyDescent="0.45">
      <c r="F2051" s="108"/>
    </row>
    <row r="2052" spans="6:6" s="1" customFormat="1" x14ac:dyDescent="0.45">
      <c r="F2052" s="108"/>
    </row>
    <row r="2053" spans="6:6" s="1" customFormat="1" x14ac:dyDescent="0.45">
      <c r="F2053" s="108"/>
    </row>
    <row r="2054" spans="6:6" s="1" customFormat="1" x14ac:dyDescent="0.45">
      <c r="F2054" s="108"/>
    </row>
    <row r="2055" spans="6:6" s="1" customFormat="1" x14ac:dyDescent="0.45">
      <c r="F2055" s="108"/>
    </row>
    <row r="2056" spans="6:6" s="1" customFormat="1" x14ac:dyDescent="0.45">
      <c r="F2056" s="108"/>
    </row>
    <row r="2057" spans="6:6" s="1" customFormat="1" x14ac:dyDescent="0.45">
      <c r="F2057" s="108"/>
    </row>
    <row r="2058" spans="6:6" s="1" customFormat="1" x14ac:dyDescent="0.45">
      <c r="F2058" s="108"/>
    </row>
    <row r="2059" spans="6:6" s="1" customFormat="1" x14ac:dyDescent="0.45">
      <c r="F2059" s="108"/>
    </row>
    <row r="2060" spans="6:6" s="1" customFormat="1" x14ac:dyDescent="0.45">
      <c r="F2060" s="108"/>
    </row>
    <row r="2061" spans="6:6" s="1" customFormat="1" x14ac:dyDescent="0.45">
      <c r="F2061" s="108"/>
    </row>
    <row r="2062" spans="6:6" s="1" customFormat="1" x14ac:dyDescent="0.45">
      <c r="F2062" s="108"/>
    </row>
    <row r="2063" spans="6:6" s="1" customFormat="1" x14ac:dyDescent="0.45">
      <c r="F2063" s="108"/>
    </row>
    <row r="2064" spans="6:6" s="1" customFormat="1" x14ac:dyDescent="0.45">
      <c r="F2064" s="108"/>
    </row>
    <row r="2065" spans="6:6" s="1" customFormat="1" x14ac:dyDescent="0.45">
      <c r="F2065" s="108"/>
    </row>
    <row r="2066" spans="6:6" s="1" customFormat="1" x14ac:dyDescent="0.45">
      <c r="F2066" s="108"/>
    </row>
    <row r="2067" spans="6:6" s="1" customFormat="1" x14ac:dyDescent="0.45">
      <c r="F2067" s="108"/>
    </row>
    <row r="2068" spans="6:6" s="1" customFormat="1" x14ac:dyDescent="0.45">
      <c r="F2068" s="108"/>
    </row>
    <row r="2069" spans="6:6" s="1" customFormat="1" x14ac:dyDescent="0.45">
      <c r="F2069" s="108"/>
    </row>
    <row r="2070" spans="6:6" s="1" customFormat="1" x14ac:dyDescent="0.45">
      <c r="F2070" s="108"/>
    </row>
    <row r="2071" spans="6:6" s="1" customFormat="1" x14ac:dyDescent="0.45">
      <c r="F2071" s="108"/>
    </row>
    <row r="2072" spans="6:6" s="1" customFormat="1" x14ac:dyDescent="0.45">
      <c r="F2072" s="108"/>
    </row>
    <row r="2073" spans="6:6" s="1" customFormat="1" x14ac:dyDescent="0.45">
      <c r="F2073" s="108"/>
    </row>
    <row r="2074" spans="6:6" s="1" customFormat="1" x14ac:dyDescent="0.45">
      <c r="F2074" s="108"/>
    </row>
    <row r="2075" spans="6:6" s="1" customFormat="1" x14ac:dyDescent="0.45">
      <c r="F2075" s="108"/>
    </row>
    <row r="2076" spans="6:6" s="1" customFormat="1" x14ac:dyDescent="0.45">
      <c r="F2076" s="108"/>
    </row>
    <row r="2077" spans="6:6" s="1" customFormat="1" x14ac:dyDescent="0.45">
      <c r="F2077" s="108"/>
    </row>
    <row r="2078" spans="6:6" s="1" customFormat="1" x14ac:dyDescent="0.45">
      <c r="F2078" s="108"/>
    </row>
    <row r="2079" spans="6:6" s="1" customFormat="1" x14ac:dyDescent="0.45">
      <c r="F2079" s="108"/>
    </row>
    <row r="2080" spans="6:6" s="1" customFormat="1" x14ac:dyDescent="0.45">
      <c r="F2080" s="108"/>
    </row>
    <row r="2081" spans="6:6" s="1" customFormat="1" x14ac:dyDescent="0.45">
      <c r="F2081" s="108"/>
    </row>
    <row r="2082" spans="6:6" s="1" customFormat="1" x14ac:dyDescent="0.45">
      <c r="F2082" s="108"/>
    </row>
    <row r="2083" spans="6:6" s="1" customFormat="1" x14ac:dyDescent="0.45">
      <c r="F2083" s="108"/>
    </row>
    <row r="2084" spans="6:6" s="1" customFormat="1" x14ac:dyDescent="0.45">
      <c r="F2084" s="108"/>
    </row>
    <row r="2085" spans="6:6" s="1" customFormat="1" x14ac:dyDescent="0.45">
      <c r="F2085" s="108"/>
    </row>
    <row r="2086" spans="6:6" s="1" customFormat="1" x14ac:dyDescent="0.45">
      <c r="F2086" s="108"/>
    </row>
    <row r="2087" spans="6:6" s="1" customFormat="1" x14ac:dyDescent="0.45">
      <c r="F2087" s="108"/>
    </row>
    <row r="2088" spans="6:6" s="1" customFormat="1" x14ac:dyDescent="0.45">
      <c r="F2088" s="108"/>
    </row>
    <row r="2089" spans="6:6" s="1" customFormat="1" x14ac:dyDescent="0.45">
      <c r="F2089" s="108"/>
    </row>
    <row r="2090" spans="6:6" s="1" customFormat="1" x14ac:dyDescent="0.45">
      <c r="F2090" s="108"/>
    </row>
    <row r="2091" spans="6:6" s="1" customFormat="1" x14ac:dyDescent="0.45">
      <c r="F2091" s="108"/>
    </row>
    <row r="2092" spans="6:6" s="1" customFormat="1" x14ac:dyDescent="0.45">
      <c r="F2092" s="108"/>
    </row>
    <row r="2093" spans="6:6" s="1" customFormat="1" x14ac:dyDescent="0.45">
      <c r="F2093" s="108"/>
    </row>
    <row r="2094" spans="6:6" s="1" customFormat="1" x14ac:dyDescent="0.45">
      <c r="F2094" s="108"/>
    </row>
    <row r="2095" spans="6:6" s="1" customFormat="1" x14ac:dyDescent="0.45">
      <c r="F2095" s="108"/>
    </row>
    <row r="2096" spans="6:6" s="1" customFormat="1" x14ac:dyDescent="0.45">
      <c r="F2096" s="108"/>
    </row>
    <row r="2097" spans="6:6" s="1" customFormat="1" x14ac:dyDescent="0.45">
      <c r="F2097" s="108"/>
    </row>
    <row r="2098" spans="6:6" s="1" customFormat="1" x14ac:dyDescent="0.45">
      <c r="F2098" s="108"/>
    </row>
    <row r="2099" spans="6:6" s="1" customFormat="1" x14ac:dyDescent="0.45">
      <c r="F2099" s="108"/>
    </row>
    <row r="2100" spans="6:6" s="1" customFormat="1" x14ac:dyDescent="0.45">
      <c r="F2100" s="108"/>
    </row>
    <row r="2101" spans="6:6" s="1" customFormat="1" x14ac:dyDescent="0.45">
      <c r="F2101" s="108"/>
    </row>
    <row r="2102" spans="6:6" s="1" customFormat="1" x14ac:dyDescent="0.45">
      <c r="F2102" s="108"/>
    </row>
    <row r="2103" spans="6:6" s="1" customFormat="1" x14ac:dyDescent="0.45">
      <c r="F2103" s="108"/>
    </row>
    <row r="2104" spans="6:6" s="1" customFormat="1" x14ac:dyDescent="0.45">
      <c r="F2104" s="108"/>
    </row>
    <row r="2105" spans="6:6" s="1" customFormat="1" x14ac:dyDescent="0.45">
      <c r="F2105" s="108"/>
    </row>
    <row r="2106" spans="6:6" s="1" customFormat="1" x14ac:dyDescent="0.45">
      <c r="F2106" s="108"/>
    </row>
    <row r="2107" spans="6:6" s="1" customFormat="1" x14ac:dyDescent="0.45">
      <c r="F2107" s="108"/>
    </row>
    <row r="2108" spans="6:6" s="1" customFormat="1" x14ac:dyDescent="0.45">
      <c r="F2108" s="108"/>
    </row>
    <row r="2109" spans="6:6" s="1" customFormat="1" x14ac:dyDescent="0.45">
      <c r="F2109" s="108"/>
    </row>
    <row r="2110" spans="6:6" s="1" customFormat="1" x14ac:dyDescent="0.45">
      <c r="F2110" s="108"/>
    </row>
    <row r="2111" spans="6:6" s="1" customFormat="1" x14ac:dyDescent="0.45">
      <c r="F2111" s="108"/>
    </row>
    <row r="2112" spans="6:6" s="1" customFormat="1" x14ac:dyDescent="0.45">
      <c r="F2112" s="108"/>
    </row>
    <row r="2113" spans="6:6" s="1" customFormat="1" x14ac:dyDescent="0.45">
      <c r="F2113" s="108"/>
    </row>
    <row r="2114" spans="6:6" s="1" customFormat="1" x14ac:dyDescent="0.45">
      <c r="F2114" s="108"/>
    </row>
    <row r="2115" spans="6:6" s="1" customFormat="1" x14ac:dyDescent="0.45">
      <c r="F2115" s="108"/>
    </row>
    <row r="2116" spans="6:6" s="1" customFormat="1" x14ac:dyDescent="0.45">
      <c r="F2116" s="108"/>
    </row>
    <row r="2117" spans="6:6" s="1" customFormat="1" x14ac:dyDescent="0.45">
      <c r="F2117" s="108"/>
    </row>
    <row r="2118" spans="6:6" s="1" customFormat="1" x14ac:dyDescent="0.45">
      <c r="F2118" s="108"/>
    </row>
    <row r="2119" spans="6:6" s="1" customFormat="1" x14ac:dyDescent="0.45">
      <c r="F2119" s="108"/>
    </row>
    <row r="2120" spans="6:6" s="1" customFormat="1" x14ac:dyDescent="0.45">
      <c r="F2120" s="108"/>
    </row>
    <row r="2121" spans="6:6" s="1" customFormat="1" x14ac:dyDescent="0.45">
      <c r="F2121" s="108"/>
    </row>
    <row r="2122" spans="6:6" s="1" customFormat="1" x14ac:dyDescent="0.45">
      <c r="F2122" s="108"/>
    </row>
    <row r="2123" spans="6:6" s="1" customFormat="1" x14ac:dyDescent="0.45">
      <c r="F2123" s="108"/>
    </row>
    <row r="2124" spans="6:6" s="1" customFormat="1" x14ac:dyDescent="0.45">
      <c r="F2124" s="108"/>
    </row>
    <row r="2125" spans="6:6" s="1" customFormat="1" x14ac:dyDescent="0.45">
      <c r="F2125" s="108"/>
    </row>
    <row r="2126" spans="6:6" s="1" customFormat="1" x14ac:dyDescent="0.45">
      <c r="F2126" s="108"/>
    </row>
    <row r="2127" spans="6:6" s="1" customFormat="1" x14ac:dyDescent="0.45">
      <c r="F2127" s="108"/>
    </row>
    <row r="2128" spans="6:6" s="1" customFormat="1" x14ac:dyDescent="0.45">
      <c r="F2128" s="108"/>
    </row>
    <row r="2129" spans="6:6" s="1" customFormat="1" x14ac:dyDescent="0.45">
      <c r="F2129" s="108"/>
    </row>
    <row r="2130" spans="6:6" s="1" customFormat="1" x14ac:dyDescent="0.45">
      <c r="F2130" s="108"/>
    </row>
    <row r="2131" spans="6:6" s="1" customFormat="1" x14ac:dyDescent="0.45">
      <c r="F2131" s="108"/>
    </row>
    <row r="2132" spans="6:6" s="1" customFormat="1" x14ac:dyDescent="0.45">
      <c r="F2132" s="108"/>
    </row>
    <row r="2133" spans="6:6" s="1" customFormat="1" x14ac:dyDescent="0.45">
      <c r="F2133" s="108"/>
    </row>
    <row r="2134" spans="6:6" s="1" customFormat="1" x14ac:dyDescent="0.45">
      <c r="F2134" s="108"/>
    </row>
    <row r="2135" spans="6:6" s="1" customFormat="1" x14ac:dyDescent="0.45">
      <c r="F2135" s="108"/>
    </row>
    <row r="2136" spans="6:6" s="1" customFormat="1" x14ac:dyDescent="0.45">
      <c r="F2136" s="108"/>
    </row>
    <row r="2137" spans="6:6" s="1" customFormat="1" x14ac:dyDescent="0.45">
      <c r="F2137" s="108"/>
    </row>
    <row r="2138" spans="6:6" s="1" customFormat="1" x14ac:dyDescent="0.45">
      <c r="F2138" s="108"/>
    </row>
    <row r="2139" spans="6:6" s="1" customFormat="1" x14ac:dyDescent="0.45">
      <c r="F2139" s="108"/>
    </row>
    <row r="2140" spans="6:6" s="1" customFormat="1" x14ac:dyDescent="0.45">
      <c r="F2140" s="108"/>
    </row>
    <row r="2141" spans="6:6" s="1" customFormat="1" x14ac:dyDescent="0.45">
      <c r="F2141" s="108"/>
    </row>
    <row r="2142" spans="6:6" s="1" customFormat="1" x14ac:dyDescent="0.45">
      <c r="F2142" s="108"/>
    </row>
    <row r="2143" spans="6:6" s="1" customFormat="1" x14ac:dyDescent="0.45">
      <c r="F2143" s="108"/>
    </row>
    <row r="2144" spans="6:6" s="1" customFormat="1" x14ac:dyDescent="0.45">
      <c r="F2144" s="108"/>
    </row>
    <row r="2145" spans="6:6" s="1" customFormat="1" x14ac:dyDescent="0.45">
      <c r="F2145" s="108"/>
    </row>
    <row r="2146" spans="6:6" s="1" customFormat="1" x14ac:dyDescent="0.45">
      <c r="F2146" s="108"/>
    </row>
    <row r="2147" spans="6:6" s="1" customFormat="1" x14ac:dyDescent="0.45">
      <c r="F2147" s="108"/>
    </row>
    <row r="2148" spans="6:6" s="1" customFormat="1" x14ac:dyDescent="0.45">
      <c r="F2148" s="108"/>
    </row>
    <row r="2149" spans="6:6" s="1" customFormat="1" x14ac:dyDescent="0.45">
      <c r="F2149" s="108"/>
    </row>
    <row r="2150" spans="6:6" s="1" customFormat="1" x14ac:dyDescent="0.45">
      <c r="F2150" s="108"/>
    </row>
    <row r="2151" spans="6:6" s="1" customFormat="1" x14ac:dyDescent="0.45">
      <c r="F2151" s="108"/>
    </row>
    <row r="2152" spans="6:6" s="1" customFormat="1" x14ac:dyDescent="0.45">
      <c r="F2152" s="108"/>
    </row>
    <row r="2153" spans="6:6" s="1" customFormat="1" x14ac:dyDescent="0.45">
      <c r="F2153" s="108"/>
    </row>
    <row r="2154" spans="6:6" s="1" customFormat="1" x14ac:dyDescent="0.45">
      <c r="F2154" s="108"/>
    </row>
    <row r="2155" spans="6:6" s="1" customFormat="1" x14ac:dyDescent="0.45">
      <c r="F2155" s="108"/>
    </row>
    <row r="2156" spans="6:6" s="1" customFormat="1" x14ac:dyDescent="0.45">
      <c r="F2156" s="108"/>
    </row>
    <row r="2157" spans="6:6" s="1" customFormat="1" x14ac:dyDescent="0.45">
      <c r="F2157" s="108"/>
    </row>
    <row r="2158" spans="6:6" s="1" customFormat="1" x14ac:dyDescent="0.45">
      <c r="F2158" s="108"/>
    </row>
    <row r="2159" spans="6:6" s="1" customFormat="1" x14ac:dyDescent="0.45">
      <c r="F2159" s="108"/>
    </row>
    <row r="2160" spans="6:6" s="1" customFormat="1" x14ac:dyDescent="0.45">
      <c r="F2160" s="108"/>
    </row>
    <row r="2161" spans="6:6" s="1" customFormat="1" x14ac:dyDescent="0.45">
      <c r="F2161" s="108"/>
    </row>
    <row r="2162" spans="6:6" s="1" customFormat="1" x14ac:dyDescent="0.45">
      <c r="F2162" s="108"/>
    </row>
    <row r="2163" spans="6:6" s="1" customFormat="1" x14ac:dyDescent="0.45">
      <c r="F2163" s="108"/>
    </row>
    <row r="2164" spans="6:6" s="1" customFormat="1" x14ac:dyDescent="0.45">
      <c r="F2164" s="108"/>
    </row>
    <row r="2165" spans="6:6" s="1" customFormat="1" x14ac:dyDescent="0.45">
      <c r="F2165" s="108"/>
    </row>
    <row r="2166" spans="6:6" s="1" customFormat="1" x14ac:dyDescent="0.45">
      <c r="F2166" s="108"/>
    </row>
    <row r="2167" spans="6:6" s="1" customFormat="1" x14ac:dyDescent="0.45">
      <c r="F2167" s="108"/>
    </row>
    <row r="2168" spans="6:6" s="1" customFormat="1" x14ac:dyDescent="0.45">
      <c r="F2168" s="108"/>
    </row>
    <row r="2169" spans="6:6" s="1" customFormat="1" x14ac:dyDescent="0.45">
      <c r="F2169" s="108"/>
    </row>
    <row r="2170" spans="6:6" s="1" customFormat="1" x14ac:dyDescent="0.45">
      <c r="F2170" s="108"/>
    </row>
    <row r="2171" spans="6:6" s="1" customFormat="1" x14ac:dyDescent="0.45">
      <c r="F2171" s="108"/>
    </row>
    <row r="2172" spans="6:6" s="1" customFormat="1" x14ac:dyDescent="0.45">
      <c r="F2172" s="108"/>
    </row>
    <row r="2173" spans="6:6" s="1" customFormat="1" x14ac:dyDescent="0.45">
      <c r="F2173" s="108"/>
    </row>
    <row r="2174" spans="6:6" s="1" customFormat="1" x14ac:dyDescent="0.45">
      <c r="F2174" s="108"/>
    </row>
    <row r="2175" spans="6:6" s="1" customFormat="1" x14ac:dyDescent="0.45">
      <c r="F2175" s="108"/>
    </row>
    <row r="2176" spans="6:6" s="1" customFormat="1" x14ac:dyDescent="0.45">
      <c r="F2176" s="108"/>
    </row>
    <row r="2177" spans="6:6" s="1" customFormat="1" x14ac:dyDescent="0.45">
      <c r="F2177" s="108"/>
    </row>
    <row r="2178" spans="6:6" s="1" customFormat="1" x14ac:dyDescent="0.45">
      <c r="F2178" s="108"/>
    </row>
    <row r="2179" spans="6:6" s="1" customFormat="1" x14ac:dyDescent="0.45">
      <c r="F2179" s="108"/>
    </row>
    <row r="2180" spans="6:6" s="1" customFormat="1" x14ac:dyDescent="0.45">
      <c r="F2180" s="108"/>
    </row>
    <row r="2181" spans="6:6" s="1" customFormat="1" x14ac:dyDescent="0.45">
      <c r="F2181" s="108"/>
    </row>
    <row r="2182" spans="6:6" s="1" customFormat="1" x14ac:dyDescent="0.45">
      <c r="F2182" s="108"/>
    </row>
    <row r="2183" spans="6:6" s="1" customFormat="1" x14ac:dyDescent="0.45">
      <c r="F2183" s="108"/>
    </row>
    <row r="2184" spans="6:6" s="1" customFormat="1" x14ac:dyDescent="0.45">
      <c r="F2184" s="108"/>
    </row>
    <row r="2185" spans="6:6" s="1" customFormat="1" x14ac:dyDescent="0.45">
      <c r="F2185" s="108"/>
    </row>
    <row r="2186" spans="6:6" s="1" customFormat="1" x14ac:dyDescent="0.45">
      <c r="F2186" s="108"/>
    </row>
    <row r="2187" spans="6:6" s="1" customFormat="1" x14ac:dyDescent="0.45">
      <c r="F2187" s="108"/>
    </row>
    <row r="2188" spans="6:6" s="1" customFormat="1" x14ac:dyDescent="0.45">
      <c r="F2188" s="108"/>
    </row>
    <row r="2189" spans="6:6" s="1" customFormat="1" x14ac:dyDescent="0.45">
      <c r="F2189" s="108"/>
    </row>
    <row r="2190" spans="6:6" s="1" customFormat="1" x14ac:dyDescent="0.45">
      <c r="F2190" s="108"/>
    </row>
    <row r="2191" spans="6:6" s="1" customFormat="1" x14ac:dyDescent="0.45">
      <c r="F2191" s="108"/>
    </row>
    <row r="2192" spans="6:6" s="1" customFormat="1" x14ac:dyDescent="0.45">
      <c r="F2192" s="108"/>
    </row>
    <row r="2193" spans="6:6" s="1" customFormat="1" x14ac:dyDescent="0.45">
      <c r="F2193" s="108"/>
    </row>
    <row r="2194" spans="6:6" s="1" customFormat="1" x14ac:dyDescent="0.45">
      <c r="F2194" s="108"/>
    </row>
    <row r="2195" spans="6:6" s="1" customFormat="1" x14ac:dyDescent="0.45">
      <c r="F2195" s="108"/>
    </row>
    <row r="2196" spans="6:6" s="1" customFormat="1" x14ac:dyDescent="0.45">
      <c r="F2196" s="108"/>
    </row>
    <row r="2197" spans="6:6" s="1" customFormat="1" x14ac:dyDescent="0.45">
      <c r="F2197" s="108"/>
    </row>
    <row r="2198" spans="6:6" s="1" customFormat="1" x14ac:dyDescent="0.45">
      <c r="F2198" s="108"/>
    </row>
    <row r="2199" spans="6:6" s="1" customFormat="1" x14ac:dyDescent="0.45">
      <c r="F2199" s="108"/>
    </row>
    <row r="2200" spans="6:6" s="1" customFormat="1" x14ac:dyDescent="0.45">
      <c r="F2200" s="108"/>
    </row>
    <row r="2201" spans="6:6" s="1" customFormat="1" x14ac:dyDescent="0.45">
      <c r="F2201" s="108"/>
    </row>
    <row r="2202" spans="6:6" s="1" customFormat="1" x14ac:dyDescent="0.45">
      <c r="F2202" s="108"/>
    </row>
    <row r="2203" spans="6:6" s="1" customFormat="1" x14ac:dyDescent="0.45">
      <c r="F2203" s="108"/>
    </row>
    <row r="2204" spans="6:6" s="1" customFormat="1" x14ac:dyDescent="0.45">
      <c r="F2204" s="108"/>
    </row>
    <row r="2205" spans="6:6" s="1" customFormat="1" x14ac:dyDescent="0.45">
      <c r="F2205" s="108"/>
    </row>
    <row r="2206" spans="6:6" s="1" customFormat="1" x14ac:dyDescent="0.45">
      <c r="F2206" s="108"/>
    </row>
    <row r="2207" spans="6:6" s="1" customFormat="1" x14ac:dyDescent="0.45">
      <c r="F2207" s="108"/>
    </row>
    <row r="2208" spans="6:6" s="1" customFormat="1" x14ac:dyDescent="0.45">
      <c r="F2208" s="108"/>
    </row>
    <row r="2209" spans="6:6" s="1" customFormat="1" x14ac:dyDescent="0.45">
      <c r="F2209" s="108"/>
    </row>
    <row r="2210" spans="6:6" s="1" customFormat="1" x14ac:dyDescent="0.45">
      <c r="F2210" s="108"/>
    </row>
    <row r="2211" spans="6:6" s="1" customFormat="1" x14ac:dyDescent="0.45">
      <c r="F2211" s="108"/>
    </row>
    <row r="2212" spans="6:6" s="1" customFormat="1" x14ac:dyDescent="0.45">
      <c r="F2212" s="108"/>
    </row>
    <row r="2213" spans="6:6" s="1" customFormat="1" x14ac:dyDescent="0.45">
      <c r="F2213" s="108"/>
    </row>
    <row r="2214" spans="6:6" s="1" customFormat="1" x14ac:dyDescent="0.45">
      <c r="F2214" s="108"/>
    </row>
    <row r="2215" spans="6:6" s="1" customFormat="1" x14ac:dyDescent="0.45">
      <c r="F2215" s="108"/>
    </row>
    <row r="2216" spans="6:6" s="1" customFormat="1" x14ac:dyDescent="0.45">
      <c r="F2216" s="108"/>
    </row>
    <row r="2217" spans="6:6" s="1" customFormat="1" x14ac:dyDescent="0.45">
      <c r="F2217" s="108"/>
    </row>
    <row r="2218" spans="6:6" s="1" customFormat="1" x14ac:dyDescent="0.45">
      <c r="F2218" s="108"/>
    </row>
    <row r="2219" spans="6:6" s="1" customFormat="1" x14ac:dyDescent="0.45">
      <c r="F2219" s="108"/>
    </row>
    <row r="2220" spans="6:6" s="1" customFormat="1" x14ac:dyDescent="0.45">
      <c r="F2220" s="108"/>
    </row>
    <row r="2221" spans="6:6" s="1" customFormat="1" x14ac:dyDescent="0.45">
      <c r="F2221" s="108"/>
    </row>
    <row r="2222" spans="6:6" s="1" customFormat="1" x14ac:dyDescent="0.45">
      <c r="F2222" s="108"/>
    </row>
    <row r="2223" spans="6:6" s="1" customFormat="1" x14ac:dyDescent="0.45">
      <c r="F2223" s="108"/>
    </row>
    <row r="2224" spans="6:6" s="1" customFormat="1" x14ac:dyDescent="0.45">
      <c r="F2224" s="108"/>
    </row>
    <row r="2225" spans="6:6" s="1" customFormat="1" x14ac:dyDescent="0.45">
      <c r="F2225" s="108"/>
    </row>
    <row r="2226" spans="6:6" s="1" customFormat="1" x14ac:dyDescent="0.45">
      <c r="F2226" s="108"/>
    </row>
    <row r="2227" spans="6:6" s="1" customFormat="1" x14ac:dyDescent="0.45">
      <c r="F2227" s="108"/>
    </row>
    <row r="2228" spans="6:6" s="1" customFormat="1" x14ac:dyDescent="0.45">
      <c r="F2228" s="108"/>
    </row>
    <row r="2229" spans="6:6" s="1" customFormat="1" x14ac:dyDescent="0.45">
      <c r="F2229" s="108"/>
    </row>
    <row r="2230" spans="6:6" s="1" customFormat="1" x14ac:dyDescent="0.45">
      <c r="F2230" s="108"/>
    </row>
    <row r="2231" spans="6:6" s="1" customFormat="1" x14ac:dyDescent="0.45">
      <c r="F2231" s="108"/>
    </row>
    <row r="2232" spans="6:6" s="1" customFormat="1" x14ac:dyDescent="0.45">
      <c r="F2232" s="108"/>
    </row>
    <row r="2233" spans="6:6" s="1" customFormat="1" x14ac:dyDescent="0.45">
      <c r="F2233" s="108"/>
    </row>
    <row r="2234" spans="6:6" s="1" customFormat="1" x14ac:dyDescent="0.45">
      <c r="F2234" s="108"/>
    </row>
    <row r="2235" spans="6:6" s="1" customFormat="1" x14ac:dyDescent="0.45">
      <c r="F2235" s="108"/>
    </row>
    <row r="2236" spans="6:6" s="1" customFormat="1" x14ac:dyDescent="0.45">
      <c r="F2236" s="108"/>
    </row>
    <row r="2237" spans="6:6" s="1" customFormat="1" x14ac:dyDescent="0.45">
      <c r="F2237" s="108"/>
    </row>
    <row r="2238" spans="6:6" s="1" customFormat="1" x14ac:dyDescent="0.45">
      <c r="F2238" s="108"/>
    </row>
    <row r="2239" spans="6:6" s="1" customFormat="1" x14ac:dyDescent="0.45">
      <c r="F2239" s="108"/>
    </row>
    <row r="2240" spans="6:6" s="1" customFormat="1" x14ac:dyDescent="0.45">
      <c r="F2240" s="108"/>
    </row>
    <row r="2241" spans="6:6" s="1" customFormat="1" x14ac:dyDescent="0.45">
      <c r="F2241" s="108"/>
    </row>
    <row r="2242" spans="6:6" s="1" customFormat="1" x14ac:dyDescent="0.45">
      <c r="F2242" s="108"/>
    </row>
    <row r="2243" spans="6:6" s="1" customFormat="1" x14ac:dyDescent="0.45">
      <c r="F2243" s="108"/>
    </row>
    <row r="2244" spans="6:6" s="1" customFormat="1" x14ac:dyDescent="0.45">
      <c r="F2244" s="108"/>
    </row>
    <row r="2245" spans="6:6" s="1" customFormat="1" x14ac:dyDescent="0.45">
      <c r="F2245" s="108"/>
    </row>
    <row r="2246" spans="6:6" s="1" customFormat="1" x14ac:dyDescent="0.45">
      <c r="F2246" s="108"/>
    </row>
    <row r="2247" spans="6:6" s="1" customFormat="1" x14ac:dyDescent="0.45">
      <c r="F2247" s="108"/>
    </row>
    <row r="2248" spans="6:6" s="1" customFormat="1" x14ac:dyDescent="0.45">
      <c r="F2248" s="108"/>
    </row>
    <row r="2249" spans="6:6" s="1" customFormat="1" x14ac:dyDescent="0.45">
      <c r="F2249" s="108"/>
    </row>
    <row r="2250" spans="6:6" s="1" customFormat="1" x14ac:dyDescent="0.45">
      <c r="F2250" s="108"/>
    </row>
    <row r="2251" spans="6:6" s="1" customFormat="1" x14ac:dyDescent="0.45">
      <c r="F2251" s="108"/>
    </row>
    <row r="2252" spans="6:6" s="1" customFormat="1" x14ac:dyDescent="0.45">
      <c r="F2252" s="108"/>
    </row>
    <row r="2253" spans="6:6" s="1" customFormat="1" x14ac:dyDescent="0.45">
      <c r="F2253" s="108"/>
    </row>
    <row r="2254" spans="6:6" s="1" customFormat="1" x14ac:dyDescent="0.45">
      <c r="F2254" s="108"/>
    </row>
    <row r="2255" spans="6:6" s="1" customFormat="1" x14ac:dyDescent="0.45">
      <c r="F2255" s="108"/>
    </row>
    <row r="2256" spans="6:6" s="1" customFormat="1" x14ac:dyDescent="0.45">
      <c r="F2256" s="108"/>
    </row>
    <row r="2257" spans="6:6" s="1" customFormat="1" x14ac:dyDescent="0.45">
      <c r="F2257" s="108"/>
    </row>
    <row r="2258" spans="6:6" s="1" customFormat="1" x14ac:dyDescent="0.45">
      <c r="F2258" s="108"/>
    </row>
    <row r="2259" spans="6:6" s="1" customFormat="1" x14ac:dyDescent="0.45">
      <c r="F2259" s="108"/>
    </row>
    <row r="2260" spans="6:6" s="1" customFormat="1" x14ac:dyDescent="0.45">
      <c r="F2260" s="108"/>
    </row>
    <row r="2261" spans="6:6" s="1" customFormat="1" x14ac:dyDescent="0.45">
      <c r="F2261" s="108"/>
    </row>
    <row r="2262" spans="6:6" s="1" customFormat="1" x14ac:dyDescent="0.45">
      <c r="F2262" s="108"/>
    </row>
    <row r="2263" spans="6:6" s="1" customFormat="1" x14ac:dyDescent="0.45">
      <c r="F2263" s="108"/>
    </row>
    <row r="2264" spans="6:6" s="1" customFormat="1" x14ac:dyDescent="0.45">
      <c r="F2264" s="108"/>
    </row>
    <row r="2265" spans="6:6" s="1" customFormat="1" x14ac:dyDescent="0.45">
      <c r="F2265" s="108"/>
    </row>
    <row r="2266" spans="6:6" s="1" customFormat="1" x14ac:dyDescent="0.45">
      <c r="F2266" s="108"/>
    </row>
    <row r="2267" spans="6:6" s="1" customFormat="1" x14ac:dyDescent="0.45">
      <c r="F2267" s="108"/>
    </row>
    <row r="2268" spans="6:6" s="1" customFormat="1" x14ac:dyDescent="0.45">
      <c r="F2268" s="108"/>
    </row>
    <row r="2269" spans="6:6" s="1" customFormat="1" x14ac:dyDescent="0.45">
      <c r="F2269" s="108"/>
    </row>
    <row r="2270" spans="6:6" s="1" customFormat="1" x14ac:dyDescent="0.45">
      <c r="F2270" s="108"/>
    </row>
    <row r="2271" spans="6:6" s="1" customFormat="1" x14ac:dyDescent="0.45">
      <c r="F2271" s="108"/>
    </row>
    <row r="2272" spans="6:6" s="1" customFormat="1" x14ac:dyDescent="0.45">
      <c r="F2272" s="108"/>
    </row>
    <row r="2273" spans="6:6" s="1" customFormat="1" x14ac:dyDescent="0.45">
      <c r="F2273" s="108"/>
    </row>
    <row r="2274" spans="6:6" s="1" customFormat="1" x14ac:dyDescent="0.45">
      <c r="F2274" s="108"/>
    </row>
    <row r="2275" spans="6:6" s="1" customFormat="1" x14ac:dyDescent="0.45">
      <c r="F2275" s="108"/>
    </row>
    <row r="2276" spans="6:6" s="1" customFormat="1" x14ac:dyDescent="0.45">
      <c r="F2276" s="108"/>
    </row>
    <row r="2277" spans="6:6" s="1" customFormat="1" x14ac:dyDescent="0.45">
      <c r="F2277" s="108"/>
    </row>
    <row r="2278" spans="6:6" s="1" customFormat="1" x14ac:dyDescent="0.45">
      <c r="F2278" s="108"/>
    </row>
    <row r="2279" spans="6:6" s="1" customFormat="1" x14ac:dyDescent="0.45">
      <c r="F2279" s="108"/>
    </row>
    <row r="2280" spans="6:6" s="1" customFormat="1" x14ac:dyDescent="0.45">
      <c r="F2280" s="108"/>
    </row>
    <row r="2281" spans="6:6" s="1" customFormat="1" x14ac:dyDescent="0.45">
      <c r="F2281" s="108"/>
    </row>
    <row r="2282" spans="6:6" s="1" customFormat="1" x14ac:dyDescent="0.45">
      <c r="F2282" s="108"/>
    </row>
    <row r="2283" spans="6:6" s="1" customFormat="1" x14ac:dyDescent="0.45">
      <c r="F2283" s="108"/>
    </row>
    <row r="2284" spans="6:6" s="1" customFormat="1" x14ac:dyDescent="0.45">
      <c r="F2284" s="108"/>
    </row>
    <row r="2285" spans="6:6" s="1" customFormat="1" x14ac:dyDescent="0.45">
      <c r="F2285" s="108"/>
    </row>
    <row r="2286" spans="6:6" s="1" customFormat="1" x14ac:dyDescent="0.45">
      <c r="F2286" s="108"/>
    </row>
    <row r="2287" spans="6:6" s="1" customFormat="1" x14ac:dyDescent="0.45">
      <c r="F2287" s="108"/>
    </row>
    <row r="2288" spans="6:6" s="1" customFormat="1" x14ac:dyDescent="0.45">
      <c r="F2288" s="108"/>
    </row>
    <row r="2289" spans="6:6" s="1" customFormat="1" x14ac:dyDescent="0.45">
      <c r="F2289" s="108"/>
    </row>
    <row r="2290" spans="6:6" s="1" customFormat="1" x14ac:dyDescent="0.45">
      <c r="F2290" s="108"/>
    </row>
    <row r="2291" spans="6:6" s="1" customFormat="1" x14ac:dyDescent="0.45">
      <c r="F2291" s="108"/>
    </row>
    <row r="2292" spans="6:6" s="1" customFormat="1" x14ac:dyDescent="0.45">
      <c r="F2292" s="108"/>
    </row>
    <row r="2293" spans="6:6" s="1" customFormat="1" x14ac:dyDescent="0.45">
      <c r="F2293" s="108"/>
    </row>
    <row r="2294" spans="6:6" s="1" customFormat="1" x14ac:dyDescent="0.45">
      <c r="F2294" s="108"/>
    </row>
    <row r="2295" spans="6:6" s="1" customFormat="1" x14ac:dyDescent="0.45">
      <c r="F2295" s="108"/>
    </row>
    <row r="2296" spans="6:6" s="1" customFormat="1" x14ac:dyDescent="0.45">
      <c r="F2296" s="108"/>
    </row>
    <row r="2297" spans="6:6" s="1" customFormat="1" x14ac:dyDescent="0.45">
      <c r="F2297" s="108"/>
    </row>
    <row r="2298" spans="6:6" s="1" customFormat="1" x14ac:dyDescent="0.45">
      <c r="F2298" s="108"/>
    </row>
    <row r="2299" spans="6:6" s="1" customFormat="1" x14ac:dyDescent="0.45">
      <c r="F2299" s="108"/>
    </row>
    <row r="2300" spans="6:6" s="1" customFormat="1" x14ac:dyDescent="0.45">
      <c r="F2300" s="108"/>
    </row>
    <row r="2301" spans="6:6" s="1" customFormat="1" x14ac:dyDescent="0.45">
      <c r="F2301" s="108"/>
    </row>
    <row r="2302" spans="6:6" s="1" customFormat="1" x14ac:dyDescent="0.45">
      <c r="F2302" s="108"/>
    </row>
    <row r="2303" spans="6:6" s="1" customFormat="1" x14ac:dyDescent="0.45">
      <c r="F2303" s="108"/>
    </row>
    <row r="2304" spans="6:6" s="1" customFormat="1" x14ac:dyDescent="0.45">
      <c r="F2304" s="108"/>
    </row>
    <row r="2305" spans="6:6" s="1" customFormat="1" x14ac:dyDescent="0.45">
      <c r="F2305" s="108"/>
    </row>
    <row r="2306" spans="6:6" s="1" customFormat="1" x14ac:dyDescent="0.45">
      <c r="F2306" s="108"/>
    </row>
    <row r="2307" spans="6:6" s="1" customFormat="1" x14ac:dyDescent="0.45">
      <c r="F2307" s="108"/>
    </row>
    <row r="2308" spans="6:6" s="1" customFormat="1" x14ac:dyDescent="0.45">
      <c r="F2308" s="108"/>
    </row>
    <row r="2309" spans="6:6" s="1" customFormat="1" x14ac:dyDescent="0.45">
      <c r="F2309" s="108"/>
    </row>
    <row r="2310" spans="6:6" s="1" customFormat="1" x14ac:dyDescent="0.45">
      <c r="F2310" s="108"/>
    </row>
    <row r="2311" spans="6:6" s="1" customFormat="1" x14ac:dyDescent="0.45">
      <c r="F2311" s="108"/>
    </row>
    <row r="2312" spans="6:6" s="1" customFormat="1" x14ac:dyDescent="0.45">
      <c r="F2312" s="108"/>
    </row>
    <row r="2313" spans="6:6" s="1" customFormat="1" x14ac:dyDescent="0.45">
      <c r="F2313" s="108"/>
    </row>
    <row r="2314" spans="6:6" s="1" customFormat="1" x14ac:dyDescent="0.45">
      <c r="F2314" s="108"/>
    </row>
    <row r="2315" spans="6:6" s="1" customFormat="1" x14ac:dyDescent="0.45">
      <c r="F2315" s="108"/>
    </row>
    <row r="2316" spans="6:6" s="1" customFormat="1" x14ac:dyDescent="0.45">
      <c r="F2316" s="108"/>
    </row>
    <row r="2317" spans="6:6" s="1" customFormat="1" x14ac:dyDescent="0.45">
      <c r="F2317" s="108"/>
    </row>
    <row r="2318" spans="6:6" s="1" customFormat="1" x14ac:dyDescent="0.45">
      <c r="F2318" s="108"/>
    </row>
    <row r="2319" spans="6:6" s="1" customFormat="1" x14ac:dyDescent="0.45">
      <c r="F2319" s="108"/>
    </row>
    <row r="2320" spans="6:6" s="1" customFormat="1" x14ac:dyDescent="0.45">
      <c r="F2320" s="108"/>
    </row>
    <row r="2321" spans="6:6" s="1" customFormat="1" x14ac:dyDescent="0.45">
      <c r="F2321" s="108"/>
    </row>
    <row r="2322" spans="6:6" s="1" customFormat="1" x14ac:dyDescent="0.45">
      <c r="F2322" s="108"/>
    </row>
    <row r="2323" spans="6:6" s="1" customFormat="1" x14ac:dyDescent="0.45">
      <c r="F2323" s="108"/>
    </row>
    <row r="2324" spans="6:6" s="1" customFormat="1" x14ac:dyDescent="0.45">
      <c r="F2324" s="108"/>
    </row>
    <row r="2325" spans="6:6" s="1" customFormat="1" x14ac:dyDescent="0.45">
      <c r="F2325" s="108"/>
    </row>
    <row r="2326" spans="6:6" s="1" customFormat="1" x14ac:dyDescent="0.45">
      <c r="F2326" s="108"/>
    </row>
    <row r="2327" spans="6:6" s="1" customFormat="1" x14ac:dyDescent="0.45">
      <c r="F2327" s="108"/>
    </row>
    <row r="2328" spans="6:6" s="1" customFormat="1" x14ac:dyDescent="0.45">
      <c r="F2328" s="108"/>
    </row>
    <row r="2329" spans="6:6" s="1" customFormat="1" x14ac:dyDescent="0.45">
      <c r="F2329" s="108"/>
    </row>
    <row r="2330" spans="6:6" s="1" customFormat="1" x14ac:dyDescent="0.45">
      <c r="F2330" s="108"/>
    </row>
    <row r="2331" spans="6:6" s="1" customFormat="1" x14ac:dyDescent="0.45">
      <c r="F2331" s="108"/>
    </row>
    <row r="2332" spans="6:6" s="1" customFormat="1" x14ac:dyDescent="0.45">
      <c r="F2332" s="108"/>
    </row>
    <row r="2333" spans="6:6" s="1" customFormat="1" x14ac:dyDescent="0.45">
      <c r="F2333" s="108"/>
    </row>
    <row r="2334" spans="6:6" s="1" customFormat="1" x14ac:dyDescent="0.45">
      <c r="F2334" s="108"/>
    </row>
    <row r="2335" spans="6:6" s="1" customFormat="1" x14ac:dyDescent="0.45">
      <c r="F2335" s="108"/>
    </row>
    <row r="2336" spans="6:6" s="1" customFormat="1" x14ac:dyDescent="0.45">
      <c r="F2336" s="108"/>
    </row>
    <row r="2337" spans="6:6" s="1" customFormat="1" x14ac:dyDescent="0.45">
      <c r="F2337" s="108"/>
    </row>
    <row r="2338" spans="6:6" s="1" customFormat="1" x14ac:dyDescent="0.45">
      <c r="F2338" s="108"/>
    </row>
    <row r="2339" spans="6:6" s="1" customFormat="1" x14ac:dyDescent="0.45">
      <c r="F2339" s="108"/>
    </row>
    <row r="2340" spans="6:6" s="1" customFormat="1" x14ac:dyDescent="0.45">
      <c r="F2340" s="108"/>
    </row>
    <row r="2341" spans="6:6" s="1" customFormat="1" x14ac:dyDescent="0.45">
      <c r="F2341" s="108"/>
    </row>
    <row r="2342" spans="6:6" s="1" customFormat="1" x14ac:dyDescent="0.45">
      <c r="F2342" s="108"/>
    </row>
    <row r="2343" spans="6:6" s="1" customFormat="1" x14ac:dyDescent="0.45">
      <c r="F2343" s="108"/>
    </row>
    <row r="2344" spans="6:6" s="1" customFormat="1" x14ac:dyDescent="0.45">
      <c r="F2344" s="108"/>
    </row>
    <row r="2345" spans="6:6" s="1" customFormat="1" x14ac:dyDescent="0.45">
      <c r="F2345" s="108"/>
    </row>
    <row r="2346" spans="6:6" s="1" customFormat="1" x14ac:dyDescent="0.45">
      <c r="F2346" s="108"/>
    </row>
    <row r="2347" spans="6:6" s="1" customFormat="1" x14ac:dyDescent="0.45">
      <c r="F2347" s="108"/>
    </row>
    <row r="2348" spans="6:6" s="1" customFormat="1" x14ac:dyDescent="0.45">
      <c r="F2348" s="108"/>
    </row>
    <row r="2349" spans="6:6" s="1" customFormat="1" x14ac:dyDescent="0.45">
      <c r="F2349" s="108"/>
    </row>
    <row r="2350" spans="6:6" s="1" customFormat="1" x14ac:dyDescent="0.45">
      <c r="F2350" s="108"/>
    </row>
    <row r="2351" spans="6:6" s="1" customFormat="1" x14ac:dyDescent="0.45">
      <c r="F2351" s="108"/>
    </row>
    <row r="2352" spans="6:6" s="1" customFormat="1" x14ac:dyDescent="0.45">
      <c r="F2352" s="108"/>
    </row>
    <row r="2353" spans="6:6" s="1" customFormat="1" x14ac:dyDescent="0.45">
      <c r="F2353" s="108"/>
    </row>
    <row r="2354" spans="6:6" s="1" customFormat="1" x14ac:dyDescent="0.45">
      <c r="F2354" s="108"/>
    </row>
    <row r="2355" spans="6:6" s="1" customFormat="1" x14ac:dyDescent="0.45">
      <c r="F2355" s="108"/>
    </row>
    <row r="2356" spans="6:6" s="1" customFormat="1" x14ac:dyDescent="0.45">
      <c r="F2356" s="108"/>
    </row>
    <row r="2357" spans="6:6" s="1" customFormat="1" x14ac:dyDescent="0.45">
      <c r="F2357" s="108"/>
    </row>
    <row r="2358" spans="6:6" s="1" customFormat="1" x14ac:dyDescent="0.45">
      <c r="F2358" s="108"/>
    </row>
    <row r="2359" spans="6:6" s="1" customFormat="1" x14ac:dyDescent="0.45">
      <c r="F2359" s="108"/>
    </row>
    <row r="2360" spans="6:6" s="1" customFormat="1" x14ac:dyDescent="0.45">
      <c r="F2360" s="108"/>
    </row>
    <row r="2361" spans="6:6" s="1" customFormat="1" x14ac:dyDescent="0.45">
      <c r="F2361" s="108"/>
    </row>
    <row r="2362" spans="6:6" s="1" customFormat="1" x14ac:dyDescent="0.45">
      <c r="F2362" s="108"/>
    </row>
    <row r="2363" spans="6:6" s="1" customFormat="1" x14ac:dyDescent="0.45">
      <c r="F2363" s="108"/>
    </row>
    <row r="2364" spans="6:6" s="1" customFormat="1" x14ac:dyDescent="0.45">
      <c r="F2364" s="108"/>
    </row>
    <row r="2365" spans="6:6" s="1" customFormat="1" x14ac:dyDescent="0.45">
      <c r="F2365" s="108"/>
    </row>
    <row r="2366" spans="6:6" s="1" customFormat="1" x14ac:dyDescent="0.45">
      <c r="F2366" s="108"/>
    </row>
    <row r="2367" spans="6:6" s="1" customFormat="1" x14ac:dyDescent="0.45">
      <c r="F2367" s="108"/>
    </row>
    <row r="2368" spans="6:6" s="1" customFormat="1" x14ac:dyDescent="0.45">
      <c r="F2368" s="108"/>
    </row>
    <row r="2369" spans="6:6" s="1" customFormat="1" x14ac:dyDescent="0.45">
      <c r="F2369" s="108"/>
    </row>
    <row r="2370" spans="6:6" s="1" customFormat="1" x14ac:dyDescent="0.45">
      <c r="F2370" s="108"/>
    </row>
    <row r="2371" spans="6:6" s="1" customFormat="1" x14ac:dyDescent="0.45">
      <c r="F2371" s="108"/>
    </row>
    <row r="2372" spans="6:6" s="1" customFormat="1" x14ac:dyDescent="0.45">
      <c r="F2372" s="108"/>
    </row>
    <row r="2373" spans="6:6" s="1" customFormat="1" x14ac:dyDescent="0.45">
      <c r="F2373" s="108"/>
    </row>
    <row r="2374" spans="6:6" s="1" customFormat="1" x14ac:dyDescent="0.45">
      <c r="F2374" s="108"/>
    </row>
    <row r="2375" spans="6:6" s="1" customFormat="1" x14ac:dyDescent="0.45">
      <c r="F2375" s="108"/>
    </row>
    <row r="2376" spans="6:6" s="1" customFormat="1" x14ac:dyDescent="0.45">
      <c r="F2376" s="108"/>
    </row>
    <row r="2377" spans="6:6" s="1" customFormat="1" x14ac:dyDescent="0.45">
      <c r="F2377" s="108"/>
    </row>
    <row r="2378" spans="6:6" s="1" customFormat="1" x14ac:dyDescent="0.45">
      <c r="F2378" s="108"/>
    </row>
    <row r="2379" spans="6:6" s="1" customFormat="1" x14ac:dyDescent="0.45">
      <c r="F2379" s="108"/>
    </row>
    <row r="2380" spans="6:6" s="1" customFormat="1" x14ac:dyDescent="0.45">
      <c r="F2380" s="108"/>
    </row>
    <row r="2381" spans="6:6" s="1" customFormat="1" x14ac:dyDescent="0.45">
      <c r="F2381" s="108"/>
    </row>
    <row r="2382" spans="6:6" s="1" customFormat="1" x14ac:dyDescent="0.45">
      <c r="F2382" s="108"/>
    </row>
    <row r="2383" spans="6:6" s="1" customFormat="1" x14ac:dyDescent="0.45">
      <c r="F2383" s="108"/>
    </row>
    <row r="2384" spans="6:6" s="1" customFormat="1" x14ac:dyDescent="0.45">
      <c r="F2384" s="108"/>
    </row>
    <row r="2385" spans="6:6" s="1" customFormat="1" x14ac:dyDescent="0.45">
      <c r="F2385" s="108"/>
    </row>
    <row r="2386" spans="6:6" s="1" customFormat="1" x14ac:dyDescent="0.45">
      <c r="F2386" s="108"/>
    </row>
    <row r="2387" spans="6:6" s="1" customFormat="1" x14ac:dyDescent="0.45">
      <c r="F2387" s="108"/>
    </row>
    <row r="2388" spans="6:6" s="1" customFormat="1" x14ac:dyDescent="0.45">
      <c r="F2388" s="108"/>
    </row>
    <row r="2389" spans="6:6" s="1" customFormat="1" x14ac:dyDescent="0.45">
      <c r="F2389" s="108"/>
    </row>
    <row r="2390" spans="6:6" s="1" customFormat="1" x14ac:dyDescent="0.45">
      <c r="F2390" s="108"/>
    </row>
    <row r="2391" spans="6:6" s="1" customFormat="1" x14ac:dyDescent="0.45">
      <c r="F2391" s="108"/>
    </row>
    <row r="2392" spans="6:6" s="1" customFormat="1" x14ac:dyDescent="0.45">
      <c r="F2392" s="108"/>
    </row>
    <row r="2393" spans="6:6" s="1" customFormat="1" x14ac:dyDescent="0.45">
      <c r="F2393" s="108"/>
    </row>
    <row r="2394" spans="6:6" s="1" customFormat="1" x14ac:dyDescent="0.45">
      <c r="F2394" s="108"/>
    </row>
    <row r="2395" spans="6:6" s="1" customFormat="1" x14ac:dyDescent="0.45">
      <c r="F2395" s="108"/>
    </row>
    <row r="2396" spans="6:6" s="1" customFormat="1" x14ac:dyDescent="0.45">
      <c r="F2396" s="108"/>
    </row>
    <row r="2397" spans="6:6" s="1" customFormat="1" x14ac:dyDescent="0.45">
      <c r="F2397" s="108"/>
    </row>
    <row r="2398" spans="6:6" s="1" customFormat="1" x14ac:dyDescent="0.45">
      <c r="F2398" s="108"/>
    </row>
    <row r="2399" spans="6:6" s="1" customFormat="1" x14ac:dyDescent="0.45">
      <c r="F2399" s="108"/>
    </row>
    <row r="2400" spans="6:6" s="1" customFormat="1" x14ac:dyDescent="0.45">
      <c r="F2400" s="108"/>
    </row>
    <row r="2401" spans="6:6" s="1" customFormat="1" x14ac:dyDescent="0.45">
      <c r="F2401" s="108"/>
    </row>
    <row r="2402" spans="6:6" s="1" customFormat="1" x14ac:dyDescent="0.45">
      <c r="F2402" s="108"/>
    </row>
    <row r="2403" spans="6:6" s="1" customFormat="1" x14ac:dyDescent="0.45">
      <c r="F2403" s="108"/>
    </row>
    <row r="2404" spans="6:6" s="1" customFormat="1" x14ac:dyDescent="0.45">
      <c r="F2404" s="108"/>
    </row>
    <row r="2405" spans="6:6" s="1" customFormat="1" x14ac:dyDescent="0.45">
      <c r="F2405" s="108"/>
    </row>
    <row r="2406" spans="6:6" s="1" customFormat="1" x14ac:dyDescent="0.45">
      <c r="F2406" s="108"/>
    </row>
    <row r="2407" spans="6:6" s="1" customFormat="1" x14ac:dyDescent="0.45">
      <c r="F2407" s="108"/>
    </row>
    <row r="2408" spans="6:6" s="1" customFormat="1" x14ac:dyDescent="0.45">
      <c r="F2408" s="108"/>
    </row>
    <row r="2409" spans="6:6" s="1" customFormat="1" x14ac:dyDescent="0.45">
      <c r="F2409" s="108"/>
    </row>
    <row r="2410" spans="6:6" s="1" customFormat="1" x14ac:dyDescent="0.45">
      <c r="F2410" s="108"/>
    </row>
    <row r="2411" spans="6:6" s="1" customFormat="1" x14ac:dyDescent="0.45">
      <c r="F2411" s="108"/>
    </row>
    <row r="2412" spans="6:6" s="1" customFormat="1" x14ac:dyDescent="0.45">
      <c r="F2412" s="108"/>
    </row>
    <row r="2413" spans="6:6" s="1" customFormat="1" x14ac:dyDescent="0.45">
      <c r="F2413" s="108"/>
    </row>
    <row r="2414" spans="6:6" s="1" customFormat="1" x14ac:dyDescent="0.45">
      <c r="F2414" s="108"/>
    </row>
    <row r="2415" spans="6:6" s="1" customFormat="1" x14ac:dyDescent="0.45">
      <c r="F2415" s="108"/>
    </row>
    <row r="2416" spans="6:6" s="1" customFormat="1" x14ac:dyDescent="0.45">
      <c r="F2416" s="108"/>
    </row>
    <row r="2417" spans="6:6" s="1" customFormat="1" x14ac:dyDescent="0.45">
      <c r="F2417" s="108"/>
    </row>
    <row r="2418" spans="6:6" s="1" customFormat="1" x14ac:dyDescent="0.45">
      <c r="F2418" s="108"/>
    </row>
    <row r="2419" spans="6:6" s="1" customFormat="1" x14ac:dyDescent="0.45">
      <c r="F2419" s="108"/>
    </row>
    <row r="2420" spans="6:6" s="1" customFormat="1" x14ac:dyDescent="0.45">
      <c r="F2420" s="108"/>
    </row>
    <row r="2421" spans="6:6" s="1" customFormat="1" x14ac:dyDescent="0.45">
      <c r="F2421" s="108"/>
    </row>
    <row r="2422" spans="6:6" s="1" customFormat="1" x14ac:dyDescent="0.45">
      <c r="F2422" s="108"/>
    </row>
    <row r="2423" spans="6:6" s="1" customFormat="1" x14ac:dyDescent="0.45">
      <c r="F2423" s="108"/>
    </row>
    <row r="2424" spans="6:6" s="1" customFormat="1" x14ac:dyDescent="0.45">
      <c r="F2424" s="108"/>
    </row>
    <row r="2425" spans="6:6" s="1" customFormat="1" x14ac:dyDescent="0.45">
      <c r="F2425" s="108"/>
    </row>
    <row r="2426" spans="6:6" s="1" customFormat="1" x14ac:dyDescent="0.45">
      <c r="F2426" s="108"/>
    </row>
    <row r="2427" spans="6:6" s="1" customFormat="1" x14ac:dyDescent="0.45">
      <c r="F2427" s="108"/>
    </row>
    <row r="2428" spans="6:6" s="1" customFormat="1" x14ac:dyDescent="0.45">
      <c r="F2428" s="108"/>
    </row>
    <row r="2429" spans="6:6" s="1" customFormat="1" x14ac:dyDescent="0.45">
      <c r="F2429" s="108"/>
    </row>
    <row r="2430" spans="6:6" s="1" customFormat="1" x14ac:dyDescent="0.45">
      <c r="F2430" s="108"/>
    </row>
    <row r="2431" spans="6:6" s="1" customFormat="1" x14ac:dyDescent="0.45">
      <c r="F2431" s="108"/>
    </row>
    <row r="2432" spans="6:6" s="1" customFormat="1" x14ac:dyDescent="0.45">
      <c r="F2432" s="108"/>
    </row>
    <row r="2433" spans="6:6" s="1" customFormat="1" x14ac:dyDescent="0.45">
      <c r="F2433" s="108"/>
    </row>
    <row r="2434" spans="6:6" s="1" customFormat="1" x14ac:dyDescent="0.45">
      <c r="F2434" s="108"/>
    </row>
    <row r="2435" spans="6:6" s="1" customFormat="1" x14ac:dyDescent="0.45">
      <c r="F2435" s="108"/>
    </row>
    <row r="2436" spans="6:6" s="1" customFormat="1" x14ac:dyDescent="0.45">
      <c r="F2436" s="108"/>
    </row>
    <row r="2437" spans="6:6" s="1" customFormat="1" x14ac:dyDescent="0.45">
      <c r="F2437" s="108"/>
    </row>
    <row r="2438" spans="6:6" s="1" customFormat="1" x14ac:dyDescent="0.45">
      <c r="F2438" s="108"/>
    </row>
    <row r="2439" spans="6:6" s="1" customFormat="1" x14ac:dyDescent="0.45">
      <c r="F2439" s="108"/>
    </row>
    <row r="2440" spans="6:6" s="1" customFormat="1" x14ac:dyDescent="0.45">
      <c r="F2440" s="108"/>
    </row>
    <row r="2441" spans="6:6" s="1" customFormat="1" x14ac:dyDescent="0.45">
      <c r="F2441" s="108"/>
    </row>
    <row r="2442" spans="6:6" s="1" customFormat="1" x14ac:dyDescent="0.45">
      <c r="F2442" s="108"/>
    </row>
    <row r="2443" spans="6:6" s="1" customFormat="1" x14ac:dyDescent="0.45">
      <c r="F2443" s="108"/>
    </row>
    <row r="2444" spans="6:6" s="1" customFormat="1" x14ac:dyDescent="0.45">
      <c r="F2444" s="108"/>
    </row>
    <row r="2445" spans="6:6" s="1" customFormat="1" x14ac:dyDescent="0.45">
      <c r="F2445" s="108"/>
    </row>
    <row r="2446" spans="6:6" s="1" customFormat="1" x14ac:dyDescent="0.45">
      <c r="F2446" s="108"/>
    </row>
    <row r="2447" spans="6:6" s="1" customFormat="1" x14ac:dyDescent="0.45">
      <c r="F2447" s="108"/>
    </row>
    <row r="2448" spans="6:6" s="1" customFormat="1" x14ac:dyDescent="0.45">
      <c r="F2448" s="108"/>
    </row>
    <row r="2449" spans="6:6" s="1" customFormat="1" x14ac:dyDescent="0.45">
      <c r="F2449" s="108"/>
    </row>
    <row r="2450" spans="6:6" s="1" customFormat="1" x14ac:dyDescent="0.45">
      <c r="F2450" s="108"/>
    </row>
    <row r="2451" spans="6:6" s="1" customFormat="1" x14ac:dyDescent="0.45">
      <c r="F2451" s="108"/>
    </row>
    <row r="2452" spans="6:6" s="1" customFormat="1" x14ac:dyDescent="0.45">
      <c r="F2452" s="108"/>
    </row>
    <row r="2453" spans="6:6" s="1" customFormat="1" x14ac:dyDescent="0.45">
      <c r="F2453" s="108"/>
    </row>
    <row r="2454" spans="6:6" s="1" customFormat="1" x14ac:dyDescent="0.45">
      <c r="F2454" s="108"/>
    </row>
    <row r="2455" spans="6:6" s="1" customFormat="1" x14ac:dyDescent="0.45">
      <c r="F2455" s="108"/>
    </row>
    <row r="2456" spans="6:6" s="1" customFormat="1" x14ac:dyDescent="0.45">
      <c r="F2456" s="108"/>
    </row>
    <row r="2457" spans="6:6" s="1" customFormat="1" x14ac:dyDescent="0.45">
      <c r="F2457" s="108"/>
    </row>
    <row r="2458" spans="6:6" s="1" customFormat="1" x14ac:dyDescent="0.45">
      <c r="F2458" s="108"/>
    </row>
    <row r="2459" spans="6:6" s="1" customFormat="1" x14ac:dyDescent="0.45">
      <c r="F2459" s="108"/>
    </row>
    <row r="2460" spans="6:6" s="1" customFormat="1" x14ac:dyDescent="0.45">
      <c r="F2460" s="108"/>
    </row>
    <row r="2461" spans="6:6" s="1" customFormat="1" x14ac:dyDescent="0.45">
      <c r="F2461" s="108"/>
    </row>
    <row r="2462" spans="6:6" s="1" customFormat="1" x14ac:dyDescent="0.45">
      <c r="F2462" s="108"/>
    </row>
    <row r="2463" spans="6:6" s="1" customFormat="1" x14ac:dyDescent="0.45">
      <c r="F2463" s="108"/>
    </row>
    <row r="2464" spans="6:6" s="1" customFormat="1" x14ac:dyDescent="0.45">
      <c r="F2464" s="108"/>
    </row>
    <row r="2465" spans="6:6" s="1" customFormat="1" x14ac:dyDescent="0.45">
      <c r="F2465" s="108"/>
    </row>
    <row r="2466" spans="6:6" s="1" customFormat="1" x14ac:dyDescent="0.45">
      <c r="F2466" s="108"/>
    </row>
    <row r="2467" spans="6:6" s="1" customFormat="1" x14ac:dyDescent="0.45">
      <c r="F2467" s="108"/>
    </row>
    <row r="2468" spans="6:6" s="1" customFormat="1" x14ac:dyDescent="0.45">
      <c r="F2468" s="108"/>
    </row>
    <row r="2469" spans="6:6" s="1" customFormat="1" x14ac:dyDescent="0.45">
      <c r="F2469" s="108"/>
    </row>
    <row r="2470" spans="6:6" s="1" customFormat="1" x14ac:dyDescent="0.45">
      <c r="F2470" s="108"/>
    </row>
    <row r="2471" spans="6:6" s="1" customFormat="1" x14ac:dyDescent="0.45">
      <c r="F2471" s="108"/>
    </row>
    <row r="2472" spans="6:6" s="1" customFormat="1" x14ac:dyDescent="0.45">
      <c r="F2472" s="108"/>
    </row>
    <row r="2473" spans="6:6" s="1" customFormat="1" x14ac:dyDescent="0.45">
      <c r="F2473" s="108"/>
    </row>
    <row r="2474" spans="6:6" s="1" customFormat="1" x14ac:dyDescent="0.45">
      <c r="F2474" s="108"/>
    </row>
    <row r="2475" spans="6:6" s="1" customFormat="1" x14ac:dyDescent="0.45">
      <c r="F2475" s="108"/>
    </row>
    <row r="2476" spans="6:6" s="1" customFormat="1" x14ac:dyDescent="0.45">
      <c r="F2476" s="108"/>
    </row>
    <row r="2477" spans="6:6" s="1" customFormat="1" x14ac:dyDescent="0.45">
      <c r="F2477" s="108"/>
    </row>
    <row r="2478" spans="6:6" s="1" customFormat="1" x14ac:dyDescent="0.45">
      <c r="F2478" s="108"/>
    </row>
    <row r="2479" spans="6:6" s="1" customFormat="1" x14ac:dyDescent="0.45">
      <c r="F2479" s="108"/>
    </row>
    <row r="2480" spans="6:6" s="1" customFormat="1" x14ac:dyDescent="0.45">
      <c r="F2480" s="108"/>
    </row>
    <row r="2481" spans="6:6" s="1" customFormat="1" x14ac:dyDescent="0.45">
      <c r="F2481" s="108"/>
    </row>
    <row r="2482" spans="6:6" s="1" customFormat="1" x14ac:dyDescent="0.45">
      <c r="F2482" s="108"/>
    </row>
    <row r="2483" spans="6:6" s="1" customFormat="1" x14ac:dyDescent="0.45">
      <c r="F2483" s="108"/>
    </row>
    <row r="2484" spans="6:6" s="1" customFormat="1" x14ac:dyDescent="0.45">
      <c r="F2484" s="108"/>
    </row>
    <row r="2485" spans="6:6" s="1" customFormat="1" x14ac:dyDescent="0.45">
      <c r="F2485" s="108"/>
    </row>
    <row r="2486" spans="6:6" s="1" customFormat="1" x14ac:dyDescent="0.45">
      <c r="F2486" s="108"/>
    </row>
    <row r="2487" spans="6:6" s="1" customFormat="1" x14ac:dyDescent="0.45">
      <c r="F2487" s="108"/>
    </row>
    <row r="2488" spans="6:6" s="1" customFormat="1" x14ac:dyDescent="0.45">
      <c r="F2488" s="108"/>
    </row>
    <row r="2489" spans="6:6" s="1" customFormat="1" x14ac:dyDescent="0.45">
      <c r="F2489" s="108"/>
    </row>
    <row r="2490" spans="6:6" s="1" customFormat="1" x14ac:dyDescent="0.45">
      <c r="F2490" s="108"/>
    </row>
    <row r="2491" spans="6:6" s="1" customFormat="1" x14ac:dyDescent="0.45">
      <c r="F2491" s="108"/>
    </row>
    <row r="2492" spans="6:6" s="1" customFormat="1" x14ac:dyDescent="0.45">
      <c r="F2492" s="108"/>
    </row>
    <row r="2493" spans="6:6" s="1" customFormat="1" x14ac:dyDescent="0.45">
      <c r="F2493" s="108"/>
    </row>
    <row r="2494" spans="6:6" s="1" customFormat="1" x14ac:dyDescent="0.45">
      <c r="F2494" s="108"/>
    </row>
    <row r="2495" spans="6:6" s="1" customFormat="1" x14ac:dyDescent="0.45">
      <c r="F2495" s="108"/>
    </row>
    <row r="2496" spans="6:6" s="1" customFormat="1" x14ac:dyDescent="0.45">
      <c r="F2496" s="108"/>
    </row>
    <row r="2497" spans="6:6" s="1" customFormat="1" x14ac:dyDescent="0.45">
      <c r="F2497" s="108"/>
    </row>
    <row r="2498" spans="6:6" s="1" customFormat="1" x14ac:dyDescent="0.45">
      <c r="F2498" s="108"/>
    </row>
    <row r="2499" spans="6:6" s="1" customFormat="1" x14ac:dyDescent="0.45">
      <c r="F2499" s="108"/>
    </row>
    <row r="2500" spans="6:6" s="1" customFormat="1" x14ac:dyDescent="0.45">
      <c r="F2500" s="108"/>
    </row>
    <row r="2501" spans="6:6" s="1" customFormat="1" x14ac:dyDescent="0.45">
      <c r="F2501" s="108"/>
    </row>
    <row r="2502" spans="6:6" s="1" customFormat="1" x14ac:dyDescent="0.45">
      <c r="F2502" s="108"/>
    </row>
    <row r="2503" spans="6:6" s="1" customFormat="1" x14ac:dyDescent="0.45">
      <c r="F2503" s="108"/>
    </row>
    <row r="2504" spans="6:6" s="1" customFormat="1" x14ac:dyDescent="0.45">
      <c r="F2504" s="108"/>
    </row>
    <row r="2505" spans="6:6" s="1" customFormat="1" x14ac:dyDescent="0.45">
      <c r="F2505" s="108"/>
    </row>
    <row r="2506" spans="6:6" s="1" customFormat="1" x14ac:dyDescent="0.45">
      <c r="F2506" s="108"/>
    </row>
    <row r="2507" spans="6:6" s="1" customFormat="1" x14ac:dyDescent="0.45">
      <c r="F2507" s="108"/>
    </row>
    <row r="2508" spans="6:6" s="1" customFormat="1" x14ac:dyDescent="0.45">
      <c r="F2508" s="108"/>
    </row>
    <row r="2509" spans="6:6" s="1" customFormat="1" x14ac:dyDescent="0.45">
      <c r="F2509" s="108"/>
    </row>
    <row r="2510" spans="6:6" s="1" customFormat="1" x14ac:dyDescent="0.45">
      <c r="F2510" s="108"/>
    </row>
    <row r="2511" spans="6:6" s="1" customFormat="1" x14ac:dyDescent="0.45">
      <c r="F2511" s="108"/>
    </row>
    <row r="2512" spans="6:6" s="1" customFormat="1" x14ac:dyDescent="0.45">
      <c r="F2512" s="108"/>
    </row>
    <row r="2513" spans="6:6" s="1" customFormat="1" x14ac:dyDescent="0.45">
      <c r="F2513" s="108"/>
    </row>
    <row r="2514" spans="6:6" s="1" customFormat="1" x14ac:dyDescent="0.45">
      <c r="F2514" s="108"/>
    </row>
    <row r="2515" spans="6:6" s="1" customFormat="1" x14ac:dyDescent="0.45">
      <c r="F2515" s="108"/>
    </row>
    <row r="2516" spans="6:6" s="1" customFormat="1" x14ac:dyDescent="0.45">
      <c r="F2516" s="108"/>
    </row>
    <row r="2517" spans="6:6" s="1" customFormat="1" x14ac:dyDescent="0.45">
      <c r="F2517" s="108"/>
    </row>
    <row r="2518" spans="6:6" s="1" customFormat="1" x14ac:dyDescent="0.45">
      <c r="F2518" s="108"/>
    </row>
    <row r="2519" spans="6:6" s="1" customFormat="1" x14ac:dyDescent="0.45">
      <c r="F2519" s="108"/>
    </row>
    <row r="2520" spans="6:6" s="1" customFormat="1" x14ac:dyDescent="0.45">
      <c r="F2520" s="108"/>
    </row>
    <row r="2521" spans="6:6" s="1" customFormat="1" x14ac:dyDescent="0.45">
      <c r="F2521" s="108"/>
    </row>
    <row r="2522" spans="6:6" s="1" customFormat="1" x14ac:dyDescent="0.45">
      <c r="F2522" s="108"/>
    </row>
    <row r="2523" spans="6:6" s="1" customFormat="1" x14ac:dyDescent="0.45">
      <c r="F2523" s="108"/>
    </row>
    <row r="2524" spans="6:6" s="1" customFormat="1" x14ac:dyDescent="0.45">
      <c r="F2524" s="108"/>
    </row>
    <row r="2525" spans="6:6" s="1" customFormat="1" x14ac:dyDescent="0.45">
      <c r="F2525" s="108"/>
    </row>
    <row r="2526" spans="6:6" s="1" customFormat="1" x14ac:dyDescent="0.45">
      <c r="F2526" s="108"/>
    </row>
    <row r="2527" spans="6:6" s="1" customFormat="1" x14ac:dyDescent="0.45">
      <c r="F2527" s="108"/>
    </row>
    <row r="2528" spans="6:6" s="1" customFormat="1" x14ac:dyDescent="0.45">
      <c r="F2528" s="108"/>
    </row>
    <row r="2529" spans="6:6" s="1" customFormat="1" x14ac:dyDescent="0.45">
      <c r="F2529" s="108"/>
    </row>
    <row r="2530" spans="6:6" s="1" customFormat="1" x14ac:dyDescent="0.45">
      <c r="F2530" s="108"/>
    </row>
    <row r="2531" spans="6:6" s="1" customFormat="1" x14ac:dyDescent="0.45">
      <c r="F2531" s="108"/>
    </row>
    <row r="2532" spans="6:6" s="1" customFormat="1" x14ac:dyDescent="0.45">
      <c r="F2532" s="108"/>
    </row>
    <row r="2533" spans="6:6" s="1" customFormat="1" x14ac:dyDescent="0.45">
      <c r="F2533" s="108"/>
    </row>
    <row r="2534" spans="6:6" s="1" customFormat="1" x14ac:dyDescent="0.45">
      <c r="F2534" s="108"/>
    </row>
    <row r="2535" spans="6:6" s="1" customFormat="1" x14ac:dyDescent="0.45">
      <c r="F2535" s="108"/>
    </row>
    <row r="2536" spans="6:6" s="1" customFormat="1" x14ac:dyDescent="0.45">
      <c r="F2536" s="108"/>
    </row>
    <row r="2537" spans="6:6" s="1" customFormat="1" x14ac:dyDescent="0.45">
      <c r="F2537" s="108"/>
    </row>
    <row r="2538" spans="6:6" s="1" customFormat="1" x14ac:dyDescent="0.45">
      <c r="F2538" s="108"/>
    </row>
    <row r="2539" spans="6:6" s="1" customFormat="1" x14ac:dyDescent="0.45">
      <c r="F2539" s="108"/>
    </row>
    <row r="2540" spans="6:6" s="1" customFormat="1" x14ac:dyDescent="0.45">
      <c r="F2540" s="108"/>
    </row>
    <row r="2541" spans="6:6" s="1" customFormat="1" x14ac:dyDescent="0.45">
      <c r="F2541" s="108"/>
    </row>
    <row r="2542" spans="6:6" s="1" customFormat="1" x14ac:dyDescent="0.45">
      <c r="F2542" s="108"/>
    </row>
    <row r="2543" spans="6:6" s="1" customFormat="1" x14ac:dyDescent="0.45">
      <c r="F2543" s="108"/>
    </row>
    <row r="2544" spans="6:6" s="1" customFormat="1" x14ac:dyDescent="0.45">
      <c r="F2544" s="108"/>
    </row>
    <row r="2545" spans="6:6" s="1" customFormat="1" x14ac:dyDescent="0.45">
      <c r="F2545" s="108"/>
    </row>
    <row r="2546" spans="6:6" s="1" customFormat="1" x14ac:dyDescent="0.45">
      <c r="F2546" s="108"/>
    </row>
    <row r="2547" spans="6:6" s="1" customFormat="1" x14ac:dyDescent="0.45">
      <c r="F2547" s="108"/>
    </row>
    <row r="2548" spans="6:6" s="1" customFormat="1" x14ac:dyDescent="0.45">
      <c r="F2548" s="108"/>
    </row>
    <row r="2549" spans="6:6" s="1" customFormat="1" x14ac:dyDescent="0.45">
      <c r="F2549" s="108"/>
    </row>
    <row r="2550" spans="6:6" s="1" customFormat="1" x14ac:dyDescent="0.45">
      <c r="F2550" s="108"/>
    </row>
    <row r="2551" spans="6:6" s="1" customFormat="1" x14ac:dyDescent="0.45">
      <c r="F2551" s="108"/>
    </row>
    <row r="2552" spans="6:6" s="1" customFormat="1" x14ac:dyDescent="0.45">
      <c r="F2552" s="108"/>
    </row>
    <row r="2553" spans="6:6" s="1" customFormat="1" x14ac:dyDescent="0.45">
      <c r="F2553" s="108"/>
    </row>
    <row r="2554" spans="6:6" s="1" customFormat="1" x14ac:dyDescent="0.45">
      <c r="F2554" s="108"/>
    </row>
    <row r="2555" spans="6:6" s="1" customFormat="1" x14ac:dyDescent="0.45">
      <c r="F2555" s="108"/>
    </row>
    <row r="2556" spans="6:6" s="1" customFormat="1" x14ac:dyDescent="0.45">
      <c r="F2556" s="108"/>
    </row>
    <row r="2557" spans="6:6" s="1" customFormat="1" x14ac:dyDescent="0.45">
      <c r="F2557" s="108"/>
    </row>
    <row r="2558" spans="6:6" s="1" customFormat="1" x14ac:dyDescent="0.45">
      <c r="F2558" s="108"/>
    </row>
    <row r="2559" spans="6:6" s="1" customFormat="1" x14ac:dyDescent="0.45">
      <c r="F2559" s="108"/>
    </row>
    <row r="2560" spans="6:6" s="1" customFormat="1" x14ac:dyDescent="0.45">
      <c r="F2560" s="108"/>
    </row>
    <row r="2561" spans="6:6" s="1" customFormat="1" x14ac:dyDescent="0.45">
      <c r="F2561" s="108"/>
    </row>
    <row r="2562" spans="6:6" s="1" customFormat="1" x14ac:dyDescent="0.45">
      <c r="F2562" s="108"/>
    </row>
    <row r="2563" spans="6:6" s="1" customFormat="1" x14ac:dyDescent="0.45">
      <c r="F2563" s="108"/>
    </row>
    <row r="2564" spans="6:6" s="1" customFormat="1" x14ac:dyDescent="0.45">
      <c r="F2564" s="108"/>
    </row>
    <row r="2565" spans="6:6" s="1" customFormat="1" x14ac:dyDescent="0.45">
      <c r="F2565" s="108"/>
    </row>
    <row r="2566" spans="6:6" s="1" customFormat="1" x14ac:dyDescent="0.45">
      <c r="F2566" s="108"/>
    </row>
    <row r="2567" spans="6:6" s="1" customFormat="1" x14ac:dyDescent="0.45">
      <c r="F2567" s="108"/>
    </row>
    <row r="2568" spans="6:6" s="1" customFormat="1" x14ac:dyDescent="0.45">
      <c r="F2568" s="108"/>
    </row>
    <row r="2569" spans="6:6" s="1" customFormat="1" x14ac:dyDescent="0.45">
      <c r="F2569" s="108"/>
    </row>
    <row r="2570" spans="6:6" s="1" customFormat="1" x14ac:dyDescent="0.45">
      <c r="F2570" s="108"/>
    </row>
    <row r="2571" spans="6:6" s="1" customFormat="1" x14ac:dyDescent="0.45">
      <c r="F2571" s="108"/>
    </row>
    <row r="2572" spans="6:6" s="1" customFormat="1" x14ac:dyDescent="0.45">
      <c r="F2572" s="108"/>
    </row>
    <row r="2573" spans="6:6" s="1" customFormat="1" x14ac:dyDescent="0.45">
      <c r="F2573" s="108"/>
    </row>
    <row r="2574" spans="6:6" s="1" customFormat="1" x14ac:dyDescent="0.45">
      <c r="F2574" s="108"/>
    </row>
    <row r="2575" spans="6:6" s="1" customFormat="1" x14ac:dyDescent="0.45">
      <c r="F2575" s="108"/>
    </row>
    <row r="2576" spans="6:6" s="1" customFormat="1" x14ac:dyDescent="0.45">
      <c r="F2576" s="108"/>
    </row>
    <row r="2577" spans="6:6" s="1" customFormat="1" x14ac:dyDescent="0.45">
      <c r="F2577" s="108"/>
    </row>
    <row r="2578" spans="6:6" s="1" customFormat="1" x14ac:dyDescent="0.45">
      <c r="F2578" s="108"/>
    </row>
    <row r="2579" spans="6:6" s="1" customFormat="1" x14ac:dyDescent="0.45">
      <c r="F2579" s="108"/>
    </row>
    <row r="2580" spans="6:6" s="1" customFormat="1" x14ac:dyDescent="0.45">
      <c r="F2580" s="108"/>
    </row>
    <row r="2581" spans="6:6" s="1" customFormat="1" x14ac:dyDescent="0.45">
      <c r="F2581" s="108"/>
    </row>
    <row r="2582" spans="6:6" s="1" customFormat="1" x14ac:dyDescent="0.45">
      <c r="F2582" s="108"/>
    </row>
    <row r="2583" spans="6:6" s="1" customFormat="1" x14ac:dyDescent="0.45">
      <c r="F2583" s="108"/>
    </row>
    <row r="2584" spans="6:6" s="1" customFormat="1" x14ac:dyDescent="0.45">
      <c r="F2584" s="108"/>
    </row>
    <row r="2585" spans="6:6" s="1" customFormat="1" x14ac:dyDescent="0.45">
      <c r="F2585" s="108"/>
    </row>
    <row r="2586" spans="6:6" s="1" customFormat="1" x14ac:dyDescent="0.45">
      <c r="F2586" s="108"/>
    </row>
    <row r="2587" spans="6:6" s="1" customFormat="1" x14ac:dyDescent="0.45">
      <c r="F2587" s="108"/>
    </row>
    <row r="2588" spans="6:6" s="1" customFormat="1" x14ac:dyDescent="0.45">
      <c r="F2588" s="108"/>
    </row>
    <row r="2589" spans="6:6" s="1" customFormat="1" x14ac:dyDescent="0.45">
      <c r="F2589" s="108"/>
    </row>
    <row r="2590" spans="6:6" s="1" customFormat="1" x14ac:dyDescent="0.45">
      <c r="F2590" s="108"/>
    </row>
    <row r="2591" spans="6:6" s="1" customFormat="1" x14ac:dyDescent="0.45">
      <c r="F2591" s="108"/>
    </row>
    <row r="2592" spans="6:6" s="1" customFormat="1" x14ac:dyDescent="0.45">
      <c r="F2592" s="108"/>
    </row>
    <row r="2593" spans="6:6" s="1" customFormat="1" x14ac:dyDescent="0.45">
      <c r="F2593" s="108"/>
    </row>
    <row r="2594" spans="6:6" s="1" customFormat="1" x14ac:dyDescent="0.45">
      <c r="F2594" s="108"/>
    </row>
    <row r="2595" spans="6:6" s="1" customFormat="1" x14ac:dyDescent="0.45">
      <c r="F2595" s="108"/>
    </row>
    <row r="2596" spans="6:6" s="1" customFormat="1" x14ac:dyDescent="0.45">
      <c r="F2596" s="108"/>
    </row>
    <row r="2597" spans="6:6" s="1" customFormat="1" x14ac:dyDescent="0.45">
      <c r="F2597" s="108"/>
    </row>
    <row r="2598" spans="6:6" s="1" customFormat="1" x14ac:dyDescent="0.45">
      <c r="F2598" s="108"/>
    </row>
    <row r="2599" spans="6:6" s="1" customFormat="1" x14ac:dyDescent="0.45">
      <c r="F2599" s="108"/>
    </row>
    <row r="2600" spans="6:6" s="1" customFormat="1" x14ac:dyDescent="0.45">
      <c r="F2600" s="108"/>
    </row>
    <row r="2601" spans="6:6" s="1" customFormat="1" x14ac:dyDescent="0.45">
      <c r="F2601" s="108"/>
    </row>
    <row r="2602" spans="6:6" s="1" customFormat="1" x14ac:dyDescent="0.45">
      <c r="F2602" s="108"/>
    </row>
    <row r="2603" spans="6:6" s="1" customFormat="1" x14ac:dyDescent="0.45">
      <c r="F2603" s="108"/>
    </row>
    <row r="2604" spans="6:6" s="1" customFormat="1" x14ac:dyDescent="0.45">
      <c r="F2604" s="108"/>
    </row>
    <row r="2605" spans="6:6" s="1" customFormat="1" x14ac:dyDescent="0.45">
      <c r="F2605" s="108"/>
    </row>
    <row r="2606" spans="6:6" s="1" customFormat="1" x14ac:dyDescent="0.45">
      <c r="F2606" s="108"/>
    </row>
    <row r="2607" spans="6:6" s="1" customFormat="1" x14ac:dyDescent="0.45">
      <c r="F2607" s="108"/>
    </row>
    <row r="2608" spans="6:6" s="1" customFormat="1" x14ac:dyDescent="0.45">
      <c r="F2608" s="108"/>
    </row>
    <row r="2609" spans="6:6" s="1" customFormat="1" x14ac:dyDescent="0.45">
      <c r="F2609" s="108"/>
    </row>
    <row r="2610" spans="6:6" s="1" customFormat="1" x14ac:dyDescent="0.45">
      <c r="F2610" s="108"/>
    </row>
    <row r="2611" spans="6:6" s="1" customFormat="1" x14ac:dyDescent="0.45">
      <c r="F2611" s="108"/>
    </row>
    <row r="2612" spans="6:6" s="1" customFormat="1" x14ac:dyDescent="0.45">
      <c r="F2612" s="108"/>
    </row>
    <row r="2613" spans="6:6" s="1" customFormat="1" x14ac:dyDescent="0.45">
      <c r="F2613" s="108"/>
    </row>
    <row r="2614" spans="6:6" s="1" customFormat="1" x14ac:dyDescent="0.45">
      <c r="F2614" s="108"/>
    </row>
    <row r="2615" spans="6:6" s="1" customFormat="1" x14ac:dyDescent="0.45">
      <c r="F2615" s="108"/>
    </row>
    <row r="2616" spans="6:6" s="1" customFormat="1" x14ac:dyDescent="0.45">
      <c r="F2616" s="108"/>
    </row>
    <row r="2617" spans="6:6" s="1" customFormat="1" x14ac:dyDescent="0.45">
      <c r="F2617" s="108"/>
    </row>
    <row r="2618" spans="6:6" s="1" customFormat="1" x14ac:dyDescent="0.45">
      <c r="F2618" s="108"/>
    </row>
    <row r="2619" spans="6:6" s="1" customFormat="1" x14ac:dyDescent="0.45">
      <c r="F2619" s="108"/>
    </row>
    <row r="2620" spans="6:6" s="1" customFormat="1" x14ac:dyDescent="0.45">
      <c r="F2620" s="108"/>
    </row>
    <row r="2621" spans="6:6" s="1" customFormat="1" x14ac:dyDescent="0.45">
      <c r="F2621" s="108"/>
    </row>
    <row r="2622" spans="6:6" s="1" customFormat="1" x14ac:dyDescent="0.45">
      <c r="F2622" s="108"/>
    </row>
    <row r="2623" spans="6:6" s="1" customFormat="1" x14ac:dyDescent="0.45">
      <c r="F2623" s="108"/>
    </row>
    <row r="2624" spans="6:6" s="1" customFormat="1" x14ac:dyDescent="0.45">
      <c r="F2624" s="108"/>
    </row>
    <row r="2625" spans="6:6" s="1" customFormat="1" x14ac:dyDescent="0.45">
      <c r="F2625" s="108"/>
    </row>
    <row r="2626" spans="6:6" s="1" customFormat="1" x14ac:dyDescent="0.45">
      <c r="F2626" s="108"/>
    </row>
    <row r="2627" spans="6:6" s="1" customFormat="1" x14ac:dyDescent="0.45">
      <c r="F2627" s="108"/>
    </row>
    <row r="2628" spans="6:6" s="1" customFormat="1" x14ac:dyDescent="0.45">
      <c r="F2628" s="108"/>
    </row>
    <row r="2629" spans="6:6" s="1" customFormat="1" x14ac:dyDescent="0.45">
      <c r="F2629" s="108"/>
    </row>
    <row r="2630" spans="6:6" s="1" customFormat="1" x14ac:dyDescent="0.45">
      <c r="F2630" s="108"/>
    </row>
    <row r="2631" spans="6:6" s="1" customFormat="1" x14ac:dyDescent="0.45">
      <c r="F2631" s="108"/>
    </row>
    <row r="2632" spans="6:6" s="1" customFormat="1" x14ac:dyDescent="0.45">
      <c r="F2632" s="108"/>
    </row>
    <row r="2633" spans="6:6" s="1" customFormat="1" x14ac:dyDescent="0.45">
      <c r="F2633" s="108"/>
    </row>
    <row r="2634" spans="6:6" s="1" customFormat="1" x14ac:dyDescent="0.45">
      <c r="F2634" s="108"/>
    </row>
    <row r="2635" spans="6:6" s="1" customFormat="1" x14ac:dyDescent="0.45">
      <c r="F2635" s="108"/>
    </row>
    <row r="2636" spans="6:6" s="1" customFormat="1" x14ac:dyDescent="0.45">
      <c r="F2636" s="108"/>
    </row>
    <row r="2637" spans="6:6" s="1" customFormat="1" x14ac:dyDescent="0.45">
      <c r="F2637" s="108"/>
    </row>
    <row r="2638" spans="6:6" s="1" customFormat="1" x14ac:dyDescent="0.45">
      <c r="F2638" s="108"/>
    </row>
    <row r="2639" spans="6:6" s="1" customFormat="1" x14ac:dyDescent="0.45">
      <c r="F2639" s="108"/>
    </row>
    <row r="2640" spans="6:6" s="1" customFormat="1" x14ac:dyDescent="0.45">
      <c r="F2640" s="108"/>
    </row>
    <row r="2641" spans="6:6" s="1" customFormat="1" x14ac:dyDescent="0.45">
      <c r="F2641" s="108"/>
    </row>
    <row r="2642" spans="6:6" s="1" customFormat="1" x14ac:dyDescent="0.45">
      <c r="F2642" s="108"/>
    </row>
    <row r="2643" spans="6:6" s="1" customFormat="1" x14ac:dyDescent="0.45">
      <c r="F2643" s="108"/>
    </row>
    <row r="2644" spans="6:6" s="1" customFormat="1" x14ac:dyDescent="0.45">
      <c r="F2644" s="108"/>
    </row>
    <row r="2645" spans="6:6" s="1" customFormat="1" x14ac:dyDescent="0.45">
      <c r="F2645" s="108"/>
    </row>
    <row r="2646" spans="6:6" s="1" customFormat="1" x14ac:dyDescent="0.45">
      <c r="F2646" s="108"/>
    </row>
    <row r="2647" spans="6:6" s="1" customFormat="1" x14ac:dyDescent="0.45">
      <c r="F2647" s="108"/>
    </row>
    <row r="2648" spans="6:6" s="1" customFormat="1" x14ac:dyDescent="0.45">
      <c r="F2648" s="108"/>
    </row>
    <row r="2649" spans="6:6" s="1" customFormat="1" x14ac:dyDescent="0.45">
      <c r="F2649" s="108"/>
    </row>
    <row r="2650" spans="6:6" s="1" customFormat="1" x14ac:dyDescent="0.45">
      <c r="F2650" s="108"/>
    </row>
    <row r="2651" spans="6:6" s="1" customFormat="1" x14ac:dyDescent="0.45">
      <c r="F2651" s="108"/>
    </row>
    <row r="2652" spans="6:6" s="1" customFormat="1" x14ac:dyDescent="0.45">
      <c r="F2652" s="108"/>
    </row>
    <row r="2653" spans="6:6" s="1" customFormat="1" x14ac:dyDescent="0.45">
      <c r="F2653" s="108"/>
    </row>
    <row r="2654" spans="6:6" s="1" customFormat="1" x14ac:dyDescent="0.45">
      <c r="F2654" s="108"/>
    </row>
    <row r="2655" spans="6:6" s="1" customFormat="1" x14ac:dyDescent="0.45">
      <c r="F2655" s="108"/>
    </row>
    <row r="2656" spans="6:6" s="1" customFormat="1" x14ac:dyDescent="0.45">
      <c r="F2656" s="108"/>
    </row>
    <row r="2657" spans="6:6" s="1" customFormat="1" x14ac:dyDescent="0.45">
      <c r="F2657" s="108"/>
    </row>
    <row r="2658" spans="6:6" s="1" customFormat="1" x14ac:dyDescent="0.45">
      <c r="F2658" s="108"/>
    </row>
    <row r="2659" spans="6:6" s="1" customFormat="1" x14ac:dyDescent="0.45">
      <c r="F2659" s="108"/>
    </row>
    <row r="2660" spans="6:6" s="1" customFormat="1" x14ac:dyDescent="0.45">
      <c r="F2660" s="108"/>
    </row>
    <row r="2661" spans="6:6" s="1" customFormat="1" x14ac:dyDescent="0.45">
      <c r="F2661" s="108"/>
    </row>
    <row r="2662" spans="6:6" s="1" customFormat="1" x14ac:dyDescent="0.45">
      <c r="F2662" s="108"/>
    </row>
    <row r="2663" spans="6:6" s="1" customFormat="1" x14ac:dyDescent="0.45">
      <c r="F2663" s="108"/>
    </row>
    <row r="2664" spans="6:6" s="1" customFormat="1" x14ac:dyDescent="0.45">
      <c r="F2664" s="108"/>
    </row>
    <row r="2665" spans="6:6" s="1" customFormat="1" x14ac:dyDescent="0.45">
      <c r="F2665" s="108"/>
    </row>
    <row r="2666" spans="6:6" s="1" customFormat="1" x14ac:dyDescent="0.45">
      <c r="F2666" s="108"/>
    </row>
    <row r="2667" spans="6:6" s="1" customFormat="1" x14ac:dyDescent="0.45">
      <c r="F2667" s="108"/>
    </row>
    <row r="2668" spans="6:6" s="1" customFormat="1" x14ac:dyDescent="0.45">
      <c r="F2668" s="108"/>
    </row>
    <row r="2669" spans="6:6" s="1" customFormat="1" x14ac:dyDescent="0.45">
      <c r="F2669" s="108"/>
    </row>
    <row r="2670" spans="6:6" s="1" customFormat="1" x14ac:dyDescent="0.45">
      <c r="F2670" s="108"/>
    </row>
    <row r="2671" spans="6:6" s="1" customFormat="1" x14ac:dyDescent="0.45">
      <c r="F2671" s="108"/>
    </row>
    <row r="2672" spans="6:6" s="1" customFormat="1" x14ac:dyDescent="0.45">
      <c r="F2672" s="108"/>
    </row>
    <row r="2673" spans="6:6" s="1" customFormat="1" x14ac:dyDescent="0.45">
      <c r="F2673" s="108"/>
    </row>
    <row r="2674" spans="6:6" s="1" customFormat="1" x14ac:dyDescent="0.45">
      <c r="F2674" s="108"/>
    </row>
    <row r="2675" spans="6:6" s="1" customFormat="1" x14ac:dyDescent="0.45">
      <c r="F2675" s="108"/>
    </row>
    <row r="2676" spans="6:6" s="1" customFormat="1" x14ac:dyDescent="0.45">
      <c r="F2676" s="108"/>
    </row>
    <row r="2677" spans="6:6" s="1" customFormat="1" x14ac:dyDescent="0.45">
      <c r="F2677" s="108"/>
    </row>
    <row r="2678" spans="6:6" s="1" customFormat="1" x14ac:dyDescent="0.45">
      <c r="F2678" s="108"/>
    </row>
    <row r="2679" spans="6:6" s="1" customFormat="1" x14ac:dyDescent="0.45">
      <c r="F2679" s="108"/>
    </row>
    <row r="2680" spans="6:6" s="1" customFormat="1" x14ac:dyDescent="0.45">
      <c r="F2680" s="108"/>
    </row>
    <row r="2681" spans="6:6" s="1" customFormat="1" x14ac:dyDescent="0.45">
      <c r="F2681" s="108"/>
    </row>
    <row r="2682" spans="6:6" s="1" customFormat="1" x14ac:dyDescent="0.45">
      <c r="F2682" s="108"/>
    </row>
    <row r="2683" spans="6:6" s="1" customFormat="1" x14ac:dyDescent="0.45">
      <c r="F2683" s="108"/>
    </row>
    <row r="2684" spans="6:6" s="1" customFormat="1" x14ac:dyDescent="0.45">
      <c r="F2684" s="108"/>
    </row>
    <row r="2685" spans="6:6" s="1" customFormat="1" x14ac:dyDescent="0.45">
      <c r="F2685" s="108"/>
    </row>
    <row r="2686" spans="6:6" s="1" customFormat="1" x14ac:dyDescent="0.45">
      <c r="F2686" s="108"/>
    </row>
    <row r="2687" spans="6:6" s="1" customFormat="1" x14ac:dyDescent="0.45">
      <c r="F2687" s="108"/>
    </row>
    <row r="2688" spans="6:6" s="1" customFormat="1" x14ac:dyDescent="0.45">
      <c r="F2688" s="108"/>
    </row>
    <row r="2689" spans="6:6" s="1" customFormat="1" x14ac:dyDescent="0.45">
      <c r="F2689" s="108"/>
    </row>
    <row r="2690" spans="6:6" s="1" customFormat="1" x14ac:dyDescent="0.45">
      <c r="F2690" s="108"/>
    </row>
    <row r="2691" spans="6:6" s="1" customFormat="1" x14ac:dyDescent="0.45">
      <c r="F2691" s="108"/>
    </row>
    <row r="2692" spans="6:6" s="1" customFormat="1" x14ac:dyDescent="0.45">
      <c r="F2692" s="108"/>
    </row>
    <row r="2693" spans="6:6" s="1" customFormat="1" x14ac:dyDescent="0.45">
      <c r="F2693" s="108"/>
    </row>
    <row r="2694" spans="6:6" s="1" customFormat="1" x14ac:dyDescent="0.45">
      <c r="F2694" s="108"/>
    </row>
    <row r="2695" spans="6:6" s="1" customFormat="1" x14ac:dyDescent="0.45">
      <c r="F2695" s="108"/>
    </row>
    <row r="2696" spans="6:6" s="1" customFormat="1" x14ac:dyDescent="0.45">
      <c r="F2696" s="108"/>
    </row>
    <row r="2697" spans="6:6" s="1" customFormat="1" x14ac:dyDescent="0.45">
      <c r="F2697" s="108"/>
    </row>
    <row r="2698" spans="6:6" s="1" customFormat="1" x14ac:dyDescent="0.45">
      <c r="F2698" s="108"/>
    </row>
    <row r="2699" spans="6:6" s="1" customFormat="1" x14ac:dyDescent="0.45">
      <c r="F2699" s="108"/>
    </row>
    <row r="2700" spans="6:6" s="1" customFormat="1" x14ac:dyDescent="0.45">
      <c r="F2700" s="108"/>
    </row>
    <row r="2701" spans="6:6" s="1" customFormat="1" x14ac:dyDescent="0.45">
      <c r="F2701" s="108"/>
    </row>
    <row r="2702" spans="6:6" s="1" customFormat="1" x14ac:dyDescent="0.45">
      <c r="F2702" s="108"/>
    </row>
    <row r="2703" spans="6:6" s="1" customFormat="1" x14ac:dyDescent="0.45">
      <c r="F2703" s="108"/>
    </row>
    <row r="2704" spans="6:6" s="1" customFormat="1" x14ac:dyDescent="0.45">
      <c r="F2704" s="108"/>
    </row>
    <row r="2705" spans="6:6" s="1" customFormat="1" x14ac:dyDescent="0.45">
      <c r="F2705" s="108"/>
    </row>
    <row r="2706" spans="6:6" s="1" customFormat="1" x14ac:dyDescent="0.45">
      <c r="F2706" s="108"/>
    </row>
    <row r="2707" spans="6:6" s="1" customFormat="1" x14ac:dyDescent="0.45">
      <c r="F2707" s="108"/>
    </row>
    <row r="2708" spans="6:6" s="1" customFormat="1" x14ac:dyDescent="0.45">
      <c r="F2708" s="108"/>
    </row>
    <row r="2709" spans="6:6" s="1" customFormat="1" x14ac:dyDescent="0.45">
      <c r="F2709" s="108"/>
    </row>
    <row r="2710" spans="6:6" s="1" customFormat="1" x14ac:dyDescent="0.45">
      <c r="F2710" s="108"/>
    </row>
    <row r="2711" spans="6:6" s="1" customFormat="1" x14ac:dyDescent="0.45">
      <c r="F2711" s="108"/>
    </row>
    <row r="2712" spans="6:6" s="1" customFormat="1" x14ac:dyDescent="0.45">
      <c r="F2712" s="108"/>
    </row>
    <row r="2713" spans="6:6" s="1" customFormat="1" x14ac:dyDescent="0.45">
      <c r="F2713" s="108"/>
    </row>
    <row r="2714" spans="6:6" s="1" customFormat="1" x14ac:dyDescent="0.45">
      <c r="F2714" s="108"/>
    </row>
    <row r="2715" spans="6:6" s="1" customFormat="1" x14ac:dyDescent="0.45">
      <c r="F2715" s="108"/>
    </row>
    <row r="2716" spans="6:6" s="1" customFormat="1" x14ac:dyDescent="0.45">
      <c r="F2716" s="108"/>
    </row>
    <row r="2717" spans="6:6" s="1" customFormat="1" x14ac:dyDescent="0.45">
      <c r="F2717" s="108"/>
    </row>
    <row r="2718" spans="6:6" s="1" customFormat="1" x14ac:dyDescent="0.45">
      <c r="F2718" s="108"/>
    </row>
    <row r="2719" spans="6:6" s="1" customFormat="1" x14ac:dyDescent="0.45">
      <c r="F2719" s="108"/>
    </row>
    <row r="2720" spans="6:6" s="1" customFormat="1" x14ac:dyDescent="0.45">
      <c r="F2720" s="108"/>
    </row>
    <row r="2721" spans="6:6" s="1" customFormat="1" x14ac:dyDescent="0.45">
      <c r="F2721" s="108"/>
    </row>
    <row r="2722" spans="6:6" s="1" customFormat="1" x14ac:dyDescent="0.45">
      <c r="F2722" s="108"/>
    </row>
    <row r="2723" spans="6:6" s="1" customFormat="1" x14ac:dyDescent="0.45">
      <c r="F2723" s="108"/>
    </row>
    <row r="2724" spans="6:6" s="1" customFormat="1" x14ac:dyDescent="0.45">
      <c r="F2724" s="108"/>
    </row>
    <row r="2725" spans="6:6" s="1" customFormat="1" x14ac:dyDescent="0.45">
      <c r="F2725" s="108"/>
    </row>
    <row r="2726" spans="6:6" s="1" customFormat="1" x14ac:dyDescent="0.45">
      <c r="F2726" s="108"/>
    </row>
    <row r="2727" spans="6:6" s="1" customFormat="1" x14ac:dyDescent="0.45">
      <c r="F2727" s="108"/>
    </row>
    <row r="2728" spans="6:6" s="1" customFormat="1" x14ac:dyDescent="0.45">
      <c r="F2728" s="108"/>
    </row>
    <row r="2729" spans="6:6" s="1" customFormat="1" x14ac:dyDescent="0.45">
      <c r="F2729" s="108"/>
    </row>
    <row r="2730" spans="6:6" s="1" customFormat="1" x14ac:dyDescent="0.45">
      <c r="F2730" s="108"/>
    </row>
    <row r="2731" spans="6:6" s="1" customFormat="1" x14ac:dyDescent="0.45">
      <c r="F2731" s="108"/>
    </row>
    <row r="2732" spans="6:6" s="1" customFormat="1" x14ac:dyDescent="0.45">
      <c r="F2732" s="108"/>
    </row>
    <row r="2733" spans="6:6" s="1" customFormat="1" x14ac:dyDescent="0.45">
      <c r="F2733" s="108"/>
    </row>
    <row r="2734" spans="6:6" s="1" customFormat="1" x14ac:dyDescent="0.45">
      <c r="F2734" s="108"/>
    </row>
    <row r="2735" spans="6:6" s="1" customFormat="1" x14ac:dyDescent="0.45">
      <c r="F2735" s="108"/>
    </row>
    <row r="2736" spans="6:6" s="1" customFormat="1" x14ac:dyDescent="0.45">
      <c r="F2736" s="108"/>
    </row>
    <row r="2737" spans="6:6" s="1" customFormat="1" x14ac:dyDescent="0.45">
      <c r="F2737" s="108"/>
    </row>
    <row r="2738" spans="6:6" s="1" customFormat="1" x14ac:dyDescent="0.45">
      <c r="F2738" s="108"/>
    </row>
    <row r="2739" spans="6:6" s="1" customFormat="1" x14ac:dyDescent="0.45">
      <c r="F2739" s="108"/>
    </row>
    <row r="2740" spans="6:6" s="1" customFormat="1" x14ac:dyDescent="0.45">
      <c r="F2740" s="108"/>
    </row>
    <row r="2741" spans="6:6" s="1" customFormat="1" x14ac:dyDescent="0.45">
      <c r="F2741" s="108"/>
    </row>
    <row r="2742" spans="6:6" s="1" customFormat="1" x14ac:dyDescent="0.45">
      <c r="F2742" s="108"/>
    </row>
    <row r="2743" spans="6:6" s="1" customFormat="1" x14ac:dyDescent="0.45">
      <c r="F2743" s="108"/>
    </row>
    <row r="2744" spans="6:6" s="1" customFormat="1" x14ac:dyDescent="0.45">
      <c r="F2744" s="108"/>
    </row>
    <row r="2745" spans="6:6" s="1" customFormat="1" x14ac:dyDescent="0.45">
      <c r="F2745" s="108"/>
    </row>
    <row r="2746" spans="6:6" s="1" customFormat="1" x14ac:dyDescent="0.45">
      <c r="F2746" s="108"/>
    </row>
    <row r="2747" spans="6:6" s="1" customFormat="1" x14ac:dyDescent="0.45">
      <c r="F2747" s="108"/>
    </row>
    <row r="2748" spans="6:6" s="1" customFormat="1" x14ac:dyDescent="0.45">
      <c r="F2748" s="108"/>
    </row>
    <row r="2749" spans="6:6" s="1" customFormat="1" x14ac:dyDescent="0.45">
      <c r="F2749" s="108"/>
    </row>
    <row r="2750" spans="6:6" s="1" customFormat="1" x14ac:dyDescent="0.45">
      <c r="F2750" s="108"/>
    </row>
    <row r="2751" spans="6:6" s="1" customFormat="1" x14ac:dyDescent="0.45">
      <c r="F2751" s="108"/>
    </row>
    <row r="2752" spans="6:6" s="1" customFormat="1" x14ac:dyDescent="0.45">
      <c r="F2752" s="108"/>
    </row>
    <row r="2753" spans="6:6" s="1" customFormat="1" x14ac:dyDescent="0.45">
      <c r="F2753" s="108"/>
    </row>
    <row r="2754" spans="6:6" s="1" customFormat="1" x14ac:dyDescent="0.45">
      <c r="F2754" s="108"/>
    </row>
    <row r="2755" spans="6:6" s="1" customFormat="1" x14ac:dyDescent="0.45">
      <c r="F2755" s="108"/>
    </row>
    <row r="2756" spans="6:6" s="1" customFormat="1" x14ac:dyDescent="0.45">
      <c r="F2756" s="108"/>
    </row>
    <row r="2757" spans="6:6" s="1" customFormat="1" x14ac:dyDescent="0.45">
      <c r="F2757" s="108"/>
    </row>
    <row r="2758" spans="6:6" s="1" customFormat="1" x14ac:dyDescent="0.45">
      <c r="F2758" s="108"/>
    </row>
    <row r="2759" spans="6:6" s="1" customFormat="1" x14ac:dyDescent="0.45">
      <c r="F2759" s="108"/>
    </row>
    <row r="2760" spans="6:6" s="1" customFormat="1" x14ac:dyDescent="0.45">
      <c r="F2760" s="108"/>
    </row>
    <row r="2761" spans="6:6" s="1" customFormat="1" x14ac:dyDescent="0.45">
      <c r="F2761" s="108"/>
    </row>
    <row r="2762" spans="6:6" s="1" customFormat="1" x14ac:dyDescent="0.45">
      <c r="F2762" s="108"/>
    </row>
    <row r="2763" spans="6:6" s="1" customFormat="1" x14ac:dyDescent="0.45">
      <c r="F2763" s="108"/>
    </row>
    <row r="2764" spans="6:6" s="1" customFormat="1" x14ac:dyDescent="0.45">
      <c r="F2764" s="108"/>
    </row>
    <row r="2765" spans="6:6" s="1" customFormat="1" x14ac:dyDescent="0.45">
      <c r="F2765" s="108"/>
    </row>
    <row r="2766" spans="6:6" s="1" customFormat="1" x14ac:dyDescent="0.45">
      <c r="F2766" s="108"/>
    </row>
    <row r="2767" spans="6:6" s="1" customFormat="1" x14ac:dyDescent="0.45">
      <c r="F2767" s="108"/>
    </row>
    <row r="2768" spans="6:6" s="1" customFormat="1" x14ac:dyDescent="0.45">
      <c r="F2768" s="108"/>
    </row>
    <row r="2769" spans="6:6" s="1" customFormat="1" x14ac:dyDescent="0.45">
      <c r="F2769" s="108"/>
    </row>
    <row r="2770" spans="6:6" s="1" customFormat="1" x14ac:dyDescent="0.45">
      <c r="F2770" s="108"/>
    </row>
    <row r="2771" spans="6:6" s="1" customFormat="1" x14ac:dyDescent="0.45">
      <c r="F2771" s="108"/>
    </row>
    <row r="2772" spans="6:6" s="1" customFormat="1" x14ac:dyDescent="0.45">
      <c r="F2772" s="108"/>
    </row>
    <row r="2773" spans="6:6" s="1" customFormat="1" x14ac:dyDescent="0.45">
      <c r="F2773" s="108"/>
    </row>
    <row r="2774" spans="6:6" s="1" customFormat="1" x14ac:dyDescent="0.45">
      <c r="F2774" s="108"/>
    </row>
    <row r="2775" spans="6:6" s="1" customFormat="1" x14ac:dyDescent="0.45">
      <c r="F2775" s="108"/>
    </row>
    <row r="2776" spans="6:6" s="1" customFormat="1" x14ac:dyDescent="0.45">
      <c r="F2776" s="108"/>
    </row>
    <row r="2777" spans="6:6" s="1" customFormat="1" x14ac:dyDescent="0.45">
      <c r="F2777" s="108"/>
    </row>
    <row r="2778" spans="6:6" s="1" customFormat="1" x14ac:dyDescent="0.45">
      <c r="F2778" s="108"/>
    </row>
    <row r="2779" spans="6:6" s="1" customFormat="1" x14ac:dyDescent="0.45">
      <c r="F2779" s="108"/>
    </row>
    <row r="2780" spans="6:6" s="1" customFormat="1" x14ac:dyDescent="0.45">
      <c r="F2780" s="108"/>
    </row>
    <row r="2781" spans="6:6" s="1" customFormat="1" x14ac:dyDescent="0.45">
      <c r="F2781" s="108"/>
    </row>
    <row r="2782" spans="6:6" s="1" customFormat="1" x14ac:dyDescent="0.45">
      <c r="F2782" s="108"/>
    </row>
    <row r="2783" spans="6:6" s="1" customFormat="1" x14ac:dyDescent="0.45">
      <c r="F2783" s="108"/>
    </row>
    <row r="2784" spans="6:6" s="1" customFormat="1" x14ac:dyDescent="0.45">
      <c r="F2784" s="108"/>
    </row>
    <row r="2785" spans="6:6" s="1" customFormat="1" x14ac:dyDescent="0.45">
      <c r="F2785" s="108"/>
    </row>
    <row r="2786" spans="6:6" s="1" customFormat="1" x14ac:dyDescent="0.45">
      <c r="F2786" s="108"/>
    </row>
    <row r="2787" spans="6:6" s="1" customFormat="1" x14ac:dyDescent="0.45">
      <c r="F2787" s="108"/>
    </row>
    <row r="2788" spans="6:6" s="1" customFormat="1" x14ac:dyDescent="0.45">
      <c r="F2788" s="108"/>
    </row>
    <row r="2789" spans="6:6" s="1" customFormat="1" x14ac:dyDescent="0.45">
      <c r="F2789" s="108"/>
    </row>
    <row r="2790" spans="6:6" s="1" customFormat="1" x14ac:dyDescent="0.45">
      <c r="F2790" s="108"/>
    </row>
    <row r="2791" spans="6:6" s="1" customFormat="1" x14ac:dyDescent="0.45">
      <c r="F2791" s="108"/>
    </row>
    <row r="2792" spans="6:6" s="1" customFormat="1" x14ac:dyDescent="0.45">
      <c r="F2792" s="108"/>
    </row>
    <row r="2793" spans="6:6" s="1" customFormat="1" x14ac:dyDescent="0.45">
      <c r="F2793" s="108"/>
    </row>
    <row r="2794" spans="6:6" s="1" customFormat="1" x14ac:dyDescent="0.45">
      <c r="F2794" s="108"/>
    </row>
    <row r="2795" spans="6:6" s="1" customFormat="1" x14ac:dyDescent="0.45">
      <c r="F2795" s="108"/>
    </row>
    <row r="2796" spans="6:6" s="1" customFormat="1" x14ac:dyDescent="0.45">
      <c r="F2796" s="108"/>
    </row>
    <row r="2797" spans="6:6" s="1" customFormat="1" x14ac:dyDescent="0.45">
      <c r="F2797" s="108"/>
    </row>
    <row r="2798" spans="6:6" s="1" customFormat="1" x14ac:dyDescent="0.45">
      <c r="F2798" s="108"/>
    </row>
    <row r="2799" spans="6:6" s="1" customFormat="1" x14ac:dyDescent="0.45">
      <c r="F2799" s="108"/>
    </row>
    <row r="2800" spans="6:6" s="1" customFormat="1" x14ac:dyDescent="0.45">
      <c r="F2800" s="108"/>
    </row>
    <row r="2801" spans="6:6" s="1" customFormat="1" x14ac:dyDescent="0.45">
      <c r="F2801" s="108"/>
    </row>
    <row r="2802" spans="6:6" s="1" customFormat="1" x14ac:dyDescent="0.45">
      <c r="F2802" s="108"/>
    </row>
    <row r="2803" spans="6:6" s="1" customFormat="1" x14ac:dyDescent="0.45">
      <c r="F2803" s="108"/>
    </row>
    <row r="2804" spans="6:6" s="1" customFormat="1" x14ac:dyDescent="0.45">
      <c r="F2804" s="108"/>
    </row>
    <row r="2805" spans="6:6" s="1" customFormat="1" x14ac:dyDescent="0.45">
      <c r="F2805" s="108"/>
    </row>
    <row r="2806" spans="6:6" s="1" customFormat="1" x14ac:dyDescent="0.45">
      <c r="F2806" s="108"/>
    </row>
    <row r="2807" spans="6:6" s="1" customFormat="1" x14ac:dyDescent="0.45">
      <c r="F2807" s="108"/>
    </row>
    <row r="2808" spans="6:6" s="1" customFormat="1" x14ac:dyDescent="0.45">
      <c r="F2808" s="108"/>
    </row>
    <row r="2809" spans="6:6" s="1" customFormat="1" x14ac:dyDescent="0.45">
      <c r="F2809" s="108"/>
    </row>
    <row r="2810" spans="6:6" s="1" customFormat="1" x14ac:dyDescent="0.45">
      <c r="F2810" s="108"/>
    </row>
    <row r="2811" spans="6:6" s="1" customFormat="1" x14ac:dyDescent="0.45">
      <c r="F2811" s="108"/>
    </row>
    <row r="2812" spans="6:6" s="1" customFormat="1" x14ac:dyDescent="0.45">
      <c r="F2812" s="108"/>
    </row>
    <row r="2813" spans="6:6" s="1" customFormat="1" x14ac:dyDescent="0.45">
      <c r="F2813" s="108"/>
    </row>
    <row r="2814" spans="6:6" s="1" customFormat="1" x14ac:dyDescent="0.45">
      <c r="F2814" s="108"/>
    </row>
    <row r="2815" spans="6:6" s="1" customFormat="1" x14ac:dyDescent="0.45">
      <c r="F2815" s="108"/>
    </row>
    <row r="2816" spans="6:6" s="1" customFormat="1" x14ac:dyDescent="0.45">
      <c r="F2816" s="108"/>
    </row>
    <row r="2817" spans="6:6" s="1" customFormat="1" x14ac:dyDescent="0.45">
      <c r="F2817" s="108"/>
    </row>
    <row r="2818" spans="6:6" s="1" customFormat="1" x14ac:dyDescent="0.45">
      <c r="F2818" s="108"/>
    </row>
    <row r="2819" spans="6:6" s="1" customFormat="1" x14ac:dyDescent="0.45">
      <c r="F2819" s="108"/>
    </row>
    <row r="2820" spans="6:6" s="1" customFormat="1" x14ac:dyDescent="0.45">
      <c r="F2820" s="108"/>
    </row>
    <row r="2821" spans="6:6" s="1" customFormat="1" x14ac:dyDescent="0.45">
      <c r="F2821" s="108"/>
    </row>
    <row r="2822" spans="6:6" s="1" customFormat="1" x14ac:dyDescent="0.45">
      <c r="F2822" s="108"/>
    </row>
    <row r="2823" spans="6:6" s="1" customFormat="1" x14ac:dyDescent="0.45">
      <c r="F2823" s="108"/>
    </row>
    <row r="2824" spans="6:6" s="1" customFormat="1" x14ac:dyDescent="0.45">
      <c r="F2824" s="108"/>
    </row>
    <row r="2825" spans="6:6" s="1" customFormat="1" x14ac:dyDescent="0.45">
      <c r="F2825" s="108"/>
    </row>
    <row r="2826" spans="6:6" s="1" customFormat="1" x14ac:dyDescent="0.45">
      <c r="F2826" s="108"/>
    </row>
    <row r="2827" spans="6:6" s="1" customFormat="1" x14ac:dyDescent="0.45">
      <c r="F2827" s="108"/>
    </row>
    <row r="2828" spans="6:6" s="1" customFormat="1" x14ac:dyDescent="0.45">
      <c r="F2828" s="108"/>
    </row>
    <row r="2829" spans="6:6" s="1" customFormat="1" x14ac:dyDescent="0.45">
      <c r="F2829" s="108"/>
    </row>
    <row r="2830" spans="6:6" s="1" customFormat="1" x14ac:dyDescent="0.45">
      <c r="F2830" s="108"/>
    </row>
    <row r="2831" spans="6:6" s="1" customFormat="1" x14ac:dyDescent="0.45">
      <c r="F2831" s="108"/>
    </row>
    <row r="2832" spans="6:6" s="1" customFormat="1" x14ac:dyDescent="0.45">
      <c r="F2832" s="108"/>
    </row>
    <row r="2833" spans="6:6" s="1" customFormat="1" x14ac:dyDescent="0.45">
      <c r="F2833" s="108"/>
    </row>
    <row r="2834" spans="6:6" s="1" customFormat="1" x14ac:dyDescent="0.45">
      <c r="F2834" s="108"/>
    </row>
    <row r="2835" spans="6:6" s="1" customFormat="1" x14ac:dyDescent="0.45">
      <c r="F2835" s="108"/>
    </row>
    <row r="2836" spans="6:6" s="1" customFormat="1" x14ac:dyDescent="0.45">
      <c r="F2836" s="108"/>
    </row>
    <row r="2837" spans="6:6" s="1" customFormat="1" x14ac:dyDescent="0.45">
      <c r="F2837" s="108"/>
    </row>
    <row r="2838" spans="6:6" s="1" customFormat="1" x14ac:dyDescent="0.45">
      <c r="F2838" s="108"/>
    </row>
    <row r="2839" spans="6:6" s="1" customFormat="1" x14ac:dyDescent="0.45">
      <c r="F2839" s="108"/>
    </row>
    <row r="2840" spans="6:6" s="1" customFormat="1" x14ac:dyDescent="0.45">
      <c r="F2840" s="108"/>
    </row>
    <row r="2841" spans="6:6" s="1" customFormat="1" x14ac:dyDescent="0.45">
      <c r="F2841" s="108"/>
    </row>
    <row r="2842" spans="6:6" s="1" customFormat="1" x14ac:dyDescent="0.45">
      <c r="F2842" s="108"/>
    </row>
    <row r="2843" spans="6:6" s="1" customFormat="1" x14ac:dyDescent="0.45">
      <c r="F2843" s="108"/>
    </row>
    <row r="2844" spans="6:6" s="1" customFormat="1" x14ac:dyDescent="0.45">
      <c r="F2844" s="108"/>
    </row>
    <row r="2845" spans="6:6" s="1" customFormat="1" x14ac:dyDescent="0.45">
      <c r="F2845" s="108"/>
    </row>
    <row r="2846" spans="6:6" s="1" customFormat="1" x14ac:dyDescent="0.45">
      <c r="F2846" s="108"/>
    </row>
    <row r="2847" spans="6:6" s="1" customFormat="1" x14ac:dyDescent="0.45">
      <c r="F2847" s="108"/>
    </row>
    <row r="2848" spans="6:6" s="1" customFormat="1" x14ac:dyDescent="0.45">
      <c r="F2848" s="108"/>
    </row>
    <row r="2849" spans="6:6" s="1" customFormat="1" x14ac:dyDescent="0.45">
      <c r="F2849" s="108"/>
    </row>
    <row r="2850" spans="6:6" s="1" customFormat="1" x14ac:dyDescent="0.45">
      <c r="F2850" s="108"/>
    </row>
    <row r="2851" spans="6:6" s="1" customFormat="1" x14ac:dyDescent="0.45">
      <c r="F2851" s="108"/>
    </row>
    <row r="2852" spans="6:6" s="1" customFormat="1" x14ac:dyDescent="0.45">
      <c r="F2852" s="108"/>
    </row>
    <row r="2853" spans="6:6" s="1" customFormat="1" x14ac:dyDescent="0.45">
      <c r="F2853" s="108"/>
    </row>
    <row r="2854" spans="6:6" s="1" customFormat="1" x14ac:dyDescent="0.45">
      <c r="F2854" s="108"/>
    </row>
    <row r="2855" spans="6:6" s="1" customFormat="1" x14ac:dyDescent="0.45">
      <c r="F2855" s="108"/>
    </row>
    <row r="2856" spans="6:6" s="1" customFormat="1" x14ac:dyDescent="0.45">
      <c r="F2856" s="108"/>
    </row>
    <row r="2857" spans="6:6" s="1" customFormat="1" x14ac:dyDescent="0.45">
      <c r="F2857" s="108"/>
    </row>
    <row r="2858" spans="6:6" s="1" customFormat="1" x14ac:dyDescent="0.45">
      <c r="F2858" s="108"/>
    </row>
    <row r="2859" spans="6:6" s="1" customFormat="1" x14ac:dyDescent="0.45">
      <c r="F2859" s="108"/>
    </row>
    <row r="2860" spans="6:6" s="1" customFormat="1" x14ac:dyDescent="0.45">
      <c r="F2860" s="108"/>
    </row>
    <row r="2861" spans="6:6" s="1" customFormat="1" x14ac:dyDescent="0.45">
      <c r="F2861" s="108"/>
    </row>
    <row r="2862" spans="6:6" s="1" customFormat="1" x14ac:dyDescent="0.45">
      <c r="F2862" s="108"/>
    </row>
    <row r="2863" spans="6:6" s="1" customFormat="1" x14ac:dyDescent="0.45">
      <c r="F2863" s="108"/>
    </row>
    <row r="2864" spans="6:6" s="1" customFormat="1" x14ac:dyDescent="0.45">
      <c r="F2864" s="108"/>
    </row>
    <row r="2865" spans="6:6" s="1" customFormat="1" x14ac:dyDescent="0.45">
      <c r="F2865" s="108"/>
    </row>
    <row r="2866" spans="6:6" s="1" customFormat="1" x14ac:dyDescent="0.45">
      <c r="F2866" s="108"/>
    </row>
    <row r="2867" spans="6:6" s="1" customFormat="1" x14ac:dyDescent="0.45">
      <c r="F2867" s="108"/>
    </row>
    <row r="2868" spans="6:6" s="1" customFormat="1" x14ac:dyDescent="0.45">
      <c r="F2868" s="108"/>
    </row>
    <row r="2869" spans="6:6" s="1" customFormat="1" x14ac:dyDescent="0.45">
      <c r="F2869" s="108"/>
    </row>
    <row r="2870" spans="6:6" s="1" customFormat="1" x14ac:dyDescent="0.45">
      <c r="F2870" s="108"/>
    </row>
    <row r="2871" spans="6:6" s="1" customFormat="1" x14ac:dyDescent="0.45">
      <c r="F2871" s="108"/>
    </row>
    <row r="2872" spans="6:6" s="1" customFormat="1" x14ac:dyDescent="0.45">
      <c r="F2872" s="108"/>
    </row>
    <row r="2873" spans="6:6" s="1" customFormat="1" x14ac:dyDescent="0.45">
      <c r="F2873" s="108"/>
    </row>
    <row r="2874" spans="6:6" s="1" customFormat="1" x14ac:dyDescent="0.45">
      <c r="F2874" s="108"/>
    </row>
    <row r="2875" spans="6:6" s="1" customFormat="1" x14ac:dyDescent="0.45">
      <c r="F2875" s="108"/>
    </row>
    <row r="2876" spans="6:6" s="1" customFormat="1" x14ac:dyDescent="0.45">
      <c r="F2876" s="108"/>
    </row>
    <row r="2877" spans="6:6" s="1" customFormat="1" x14ac:dyDescent="0.45">
      <c r="F2877" s="108"/>
    </row>
    <row r="2878" spans="6:6" s="1" customFormat="1" x14ac:dyDescent="0.45">
      <c r="F2878" s="108"/>
    </row>
    <row r="2879" spans="6:6" s="1" customFormat="1" x14ac:dyDescent="0.45">
      <c r="F2879" s="108"/>
    </row>
    <row r="2880" spans="6:6" s="1" customFormat="1" x14ac:dyDescent="0.45">
      <c r="F2880" s="108"/>
    </row>
    <row r="2881" spans="6:6" s="1" customFormat="1" x14ac:dyDescent="0.45">
      <c r="F2881" s="108"/>
    </row>
    <row r="2882" spans="6:6" s="1" customFormat="1" x14ac:dyDescent="0.45">
      <c r="F2882" s="108"/>
    </row>
    <row r="2883" spans="6:6" s="1" customFormat="1" x14ac:dyDescent="0.45">
      <c r="F2883" s="108"/>
    </row>
    <row r="2884" spans="6:6" s="1" customFormat="1" x14ac:dyDescent="0.45">
      <c r="F2884" s="108"/>
    </row>
    <row r="2885" spans="6:6" s="1" customFormat="1" x14ac:dyDescent="0.45">
      <c r="F2885" s="108"/>
    </row>
    <row r="2886" spans="6:6" s="1" customFormat="1" x14ac:dyDescent="0.45">
      <c r="F2886" s="108"/>
    </row>
    <row r="2887" spans="6:6" s="1" customFormat="1" x14ac:dyDescent="0.45">
      <c r="F2887" s="108"/>
    </row>
    <row r="2888" spans="6:6" s="1" customFormat="1" x14ac:dyDescent="0.45">
      <c r="F2888" s="108"/>
    </row>
    <row r="2889" spans="6:6" s="1" customFormat="1" x14ac:dyDescent="0.45">
      <c r="F2889" s="108"/>
    </row>
    <row r="2890" spans="6:6" s="1" customFormat="1" x14ac:dyDescent="0.45">
      <c r="F2890" s="108"/>
    </row>
    <row r="2891" spans="6:6" s="1" customFormat="1" x14ac:dyDescent="0.45">
      <c r="F2891" s="108"/>
    </row>
    <row r="2892" spans="6:6" s="1" customFormat="1" x14ac:dyDescent="0.45">
      <c r="F2892" s="108"/>
    </row>
    <row r="2893" spans="6:6" s="1" customFormat="1" x14ac:dyDescent="0.45">
      <c r="F2893" s="108"/>
    </row>
    <row r="2894" spans="6:6" s="1" customFormat="1" x14ac:dyDescent="0.45">
      <c r="F2894" s="108"/>
    </row>
    <row r="2895" spans="6:6" s="1" customFormat="1" x14ac:dyDescent="0.45">
      <c r="F2895" s="108"/>
    </row>
    <row r="2896" spans="6:6" s="1" customFormat="1" x14ac:dyDescent="0.45">
      <c r="F2896" s="108"/>
    </row>
    <row r="2897" spans="6:6" s="1" customFormat="1" x14ac:dyDescent="0.45">
      <c r="F2897" s="108"/>
    </row>
    <row r="2898" spans="6:6" s="1" customFormat="1" x14ac:dyDescent="0.45">
      <c r="F2898" s="108"/>
    </row>
    <row r="2899" spans="6:6" s="1" customFormat="1" x14ac:dyDescent="0.45">
      <c r="F2899" s="108"/>
    </row>
    <row r="2900" spans="6:6" s="1" customFormat="1" x14ac:dyDescent="0.45">
      <c r="F2900" s="108"/>
    </row>
    <row r="2901" spans="6:6" s="1" customFormat="1" x14ac:dyDescent="0.45">
      <c r="F2901" s="108"/>
    </row>
    <row r="2902" spans="6:6" s="1" customFormat="1" x14ac:dyDescent="0.45">
      <c r="F2902" s="108"/>
    </row>
    <row r="2903" spans="6:6" s="1" customFormat="1" x14ac:dyDescent="0.45">
      <c r="F2903" s="108"/>
    </row>
    <row r="2904" spans="6:6" s="1" customFormat="1" x14ac:dyDescent="0.45">
      <c r="F2904" s="108"/>
    </row>
    <row r="2905" spans="6:6" s="1" customFormat="1" x14ac:dyDescent="0.45">
      <c r="F2905" s="108"/>
    </row>
    <row r="2906" spans="6:6" s="1" customFormat="1" x14ac:dyDescent="0.45">
      <c r="F2906" s="108"/>
    </row>
    <row r="2907" spans="6:6" s="1" customFormat="1" x14ac:dyDescent="0.45">
      <c r="F2907" s="108"/>
    </row>
    <row r="2908" spans="6:6" s="1" customFormat="1" x14ac:dyDescent="0.45">
      <c r="F2908" s="108"/>
    </row>
    <row r="2909" spans="6:6" s="1" customFormat="1" x14ac:dyDescent="0.45">
      <c r="F2909" s="108"/>
    </row>
    <row r="2910" spans="6:6" s="1" customFormat="1" x14ac:dyDescent="0.45">
      <c r="F2910" s="108"/>
    </row>
    <row r="2911" spans="6:6" s="1" customFormat="1" x14ac:dyDescent="0.45">
      <c r="F2911" s="108"/>
    </row>
    <row r="2912" spans="6:6" s="1" customFormat="1" x14ac:dyDescent="0.45">
      <c r="F2912" s="108"/>
    </row>
    <row r="2913" spans="6:6" s="1" customFormat="1" x14ac:dyDescent="0.45">
      <c r="F2913" s="108"/>
    </row>
    <row r="2914" spans="6:6" s="1" customFormat="1" x14ac:dyDescent="0.45">
      <c r="F2914" s="108"/>
    </row>
    <row r="2915" spans="6:6" s="1" customFormat="1" x14ac:dyDescent="0.45">
      <c r="F2915" s="108"/>
    </row>
    <row r="2916" spans="6:6" s="1" customFormat="1" x14ac:dyDescent="0.45">
      <c r="F2916" s="108"/>
    </row>
    <row r="2917" spans="6:6" s="1" customFormat="1" x14ac:dyDescent="0.45">
      <c r="F2917" s="108"/>
    </row>
    <row r="2918" spans="6:6" s="1" customFormat="1" x14ac:dyDescent="0.45">
      <c r="F2918" s="108"/>
    </row>
    <row r="2919" spans="6:6" s="1" customFormat="1" x14ac:dyDescent="0.45">
      <c r="F2919" s="108"/>
    </row>
    <row r="2920" spans="6:6" s="1" customFormat="1" x14ac:dyDescent="0.45">
      <c r="F2920" s="108"/>
    </row>
    <row r="2921" spans="6:6" s="1" customFormat="1" x14ac:dyDescent="0.45">
      <c r="F2921" s="108"/>
    </row>
    <row r="2922" spans="6:6" s="1" customFormat="1" x14ac:dyDescent="0.45">
      <c r="F2922" s="108"/>
    </row>
    <row r="2923" spans="6:6" s="1" customFormat="1" x14ac:dyDescent="0.45">
      <c r="F2923" s="108"/>
    </row>
    <row r="2924" spans="6:6" s="1" customFormat="1" x14ac:dyDescent="0.45">
      <c r="F2924" s="108"/>
    </row>
    <row r="2925" spans="6:6" s="1" customFormat="1" x14ac:dyDescent="0.45">
      <c r="F2925" s="108"/>
    </row>
    <row r="2926" spans="6:6" s="1" customFormat="1" x14ac:dyDescent="0.45">
      <c r="F2926" s="108"/>
    </row>
    <row r="2927" spans="6:6" s="1" customFormat="1" x14ac:dyDescent="0.45">
      <c r="F2927" s="108"/>
    </row>
    <row r="2928" spans="6:6" s="1" customFormat="1" x14ac:dyDescent="0.45">
      <c r="F2928" s="108"/>
    </row>
    <row r="2929" spans="6:6" s="1" customFormat="1" x14ac:dyDescent="0.45">
      <c r="F2929" s="108"/>
    </row>
    <row r="2930" spans="6:6" s="1" customFormat="1" x14ac:dyDescent="0.45">
      <c r="F2930" s="108"/>
    </row>
    <row r="2931" spans="6:6" s="1" customFormat="1" x14ac:dyDescent="0.45">
      <c r="F2931" s="108"/>
    </row>
    <row r="2932" spans="6:6" s="1" customFormat="1" x14ac:dyDescent="0.45">
      <c r="F2932" s="108"/>
    </row>
    <row r="2933" spans="6:6" s="1" customFormat="1" x14ac:dyDescent="0.45">
      <c r="F2933" s="108"/>
    </row>
    <row r="2934" spans="6:6" s="1" customFormat="1" x14ac:dyDescent="0.45">
      <c r="F2934" s="108"/>
    </row>
    <row r="2935" spans="6:6" s="1" customFormat="1" x14ac:dyDescent="0.45">
      <c r="F2935" s="108"/>
    </row>
    <row r="2936" spans="6:6" s="1" customFormat="1" x14ac:dyDescent="0.45">
      <c r="F2936" s="108"/>
    </row>
    <row r="2937" spans="6:6" s="1" customFormat="1" x14ac:dyDescent="0.45">
      <c r="F2937" s="108"/>
    </row>
    <row r="2938" spans="6:6" s="1" customFormat="1" x14ac:dyDescent="0.45">
      <c r="F2938" s="108"/>
    </row>
    <row r="2939" spans="6:6" s="1" customFormat="1" x14ac:dyDescent="0.45">
      <c r="F2939" s="108"/>
    </row>
    <row r="2940" spans="6:6" s="1" customFormat="1" x14ac:dyDescent="0.45">
      <c r="F2940" s="108"/>
    </row>
    <row r="2941" spans="6:6" s="1" customFormat="1" x14ac:dyDescent="0.45">
      <c r="F2941" s="108"/>
    </row>
    <row r="2942" spans="6:6" s="1" customFormat="1" x14ac:dyDescent="0.45">
      <c r="F2942" s="108"/>
    </row>
    <row r="2943" spans="6:6" s="1" customFormat="1" x14ac:dyDescent="0.45">
      <c r="F2943" s="108"/>
    </row>
    <row r="2944" spans="6:6" s="1" customFormat="1" x14ac:dyDescent="0.45">
      <c r="F2944" s="108"/>
    </row>
    <row r="2945" spans="6:6" s="1" customFormat="1" x14ac:dyDescent="0.45">
      <c r="F2945" s="108"/>
    </row>
    <row r="2946" spans="6:6" s="1" customFormat="1" x14ac:dyDescent="0.45">
      <c r="F2946" s="108"/>
    </row>
    <row r="2947" spans="6:6" s="1" customFormat="1" x14ac:dyDescent="0.45">
      <c r="F2947" s="108"/>
    </row>
    <row r="2948" spans="6:6" s="1" customFormat="1" x14ac:dyDescent="0.45">
      <c r="F2948" s="108"/>
    </row>
    <row r="2949" spans="6:6" s="1" customFormat="1" x14ac:dyDescent="0.45">
      <c r="F2949" s="108"/>
    </row>
    <row r="2950" spans="6:6" s="1" customFormat="1" x14ac:dyDescent="0.45">
      <c r="F2950" s="108"/>
    </row>
    <row r="2951" spans="6:6" s="1" customFormat="1" x14ac:dyDescent="0.45">
      <c r="F2951" s="108"/>
    </row>
    <row r="2952" spans="6:6" s="1" customFormat="1" x14ac:dyDescent="0.45">
      <c r="F2952" s="108"/>
    </row>
    <row r="2953" spans="6:6" s="1" customFormat="1" x14ac:dyDescent="0.45">
      <c r="F2953" s="108"/>
    </row>
    <row r="2954" spans="6:6" s="1" customFormat="1" x14ac:dyDescent="0.45">
      <c r="F2954" s="108"/>
    </row>
    <row r="2955" spans="6:6" s="1" customFormat="1" x14ac:dyDescent="0.45">
      <c r="F2955" s="108"/>
    </row>
    <row r="2956" spans="6:6" s="1" customFormat="1" x14ac:dyDescent="0.45">
      <c r="F2956" s="108"/>
    </row>
    <row r="2957" spans="6:6" s="1" customFormat="1" x14ac:dyDescent="0.45">
      <c r="F2957" s="108"/>
    </row>
    <row r="2958" spans="6:6" s="1" customFormat="1" x14ac:dyDescent="0.45">
      <c r="F2958" s="108"/>
    </row>
    <row r="2959" spans="6:6" s="1" customFormat="1" x14ac:dyDescent="0.45">
      <c r="F2959" s="108"/>
    </row>
    <row r="2960" spans="6:6" s="1" customFormat="1" x14ac:dyDescent="0.45">
      <c r="F2960" s="108"/>
    </row>
    <row r="2961" spans="6:6" s="1" customFormat="1" x14ac:dyDescent="0.45">
      <c r="F2961" s="108"/>
    </row>
    <row r="2962" spans="6:6" s="1" customFormat="1" x14ac:dyDescent="0.45">
      <c r="F2962" s="108"/>
    </row>
    <row r="2963" spans="6:6" s="1" customFormat="1" x14ac:dyDescent="0.45">
      <c r="F2963" s="108"/>
    </row>
    <row r="2964" spans="6:6" s="1" customFormat="1" x14ac:dyDescent="0.45">
      <c r="F2964" s="108"/>
    </row>
    <row r="2965" spans="6:6" s="1" customFormat="1" x14ac:dyDescent="0.45">
      <c r="F2965" s="108"/>
    </row>
    <row r="2966" spans="6:6" s="1" customFormat="1" x14ac:dyDescent="0.45">
      <c r="F2966" s="108"/>
    </row>
    <row r="2967" spans="6:6" s="1" customFormat="1" x14ac:dyDescent="0.45">
      <c r="F2967" s="108"/>
    </row>
    <row r="2968" spans="6:6" s="1" customFormat="1" x14ac:dyDescent="0.45">
      <c r="F2968" s="108"/>
    </row>
    <row r="2969" spans="6:6" s="1" customFormat="1" x14ac:dyDescent="0.45">
      <c r="F2969" s="108"/>
    </row>
    <row r="2970" spans="6:6" s="1" customFormat="1" x14ac:dyDescent="0.45">
      <c r="F2970" s="108"/>
    </row>
    <row r="2971" spans="6:6" s="1" customFormat="1" x14ac:dyDescent="0.45">
      <c r="F2971" s="108"/>
    </row>
    <row r="2972" spans="6:6" s="1" customFormat="1" x14ac:dyDescent="0.45">
      <c r="F2972" s="108"/>
    </row>
    <row r="2973" spans="6:6" s="1" customFormat="1" x14ac:dyDescent="0.45">
      <c r="F2973" s="108"/>
    </row>
    <row r="2974" spans="6:6" s="1" customFormat="1" x14ac:dyDescent="0.45">
      <c r="F2974" s="108"/>
    </row>
    <row r="2975" spans="6:6" s="1" customFormat="1" x14ac:dyDescent="0.45">
      <c r="F2975" s="108"/>
    </row>
    <row r="2976" spans="6:6" s="1" customFormat="1" x14ac:dyDescent="0.45">
      <c r="F2976" s="108"/>
    </row>
    <row r="2977" spans="6:6" s="1" customFormat="1" x14ac:dyDescent="0.45">
      <c r="F2977" s="108"/>
    </row>
    <row r="2978" spans="6:6" s="1" customFormat="1" x14ac:dyDescent="0.45">
      <c r="F2978" s="108"/>
    </row>
    <row r="2979" spans="6:6" s="1" customFormat="1" x14ac:dyDescent="0.45">
      <c r="F2979" s="108"/>
    </row>
    <row r="2980" spans="6:6" s="1" customFormat="1" x14ac:dyDescent="0.45">
      <c r="F2980" s="108"/>
    </row>
    <row r="2981" spans="6:6" s="1" customFormat="1" x14ac:dyDescent="0.45">
      <c r="F2981" s="108"/>
    </row>
    <row r="2982" spans="6:6" s="1" customFormat="1" x14ac:dyDescent="0.45">
      <c r="F2982" s="108"/>
    </row>
    <row r="2983" spans="6:6" s="1" customFormat="1" x14ac:dyDescent="0.45">
      <c r="F2983" s="108"/>
    </row>
    <row r="2984" spans="6:6" s="1" customFormat="1" x14ac:dyDescent="0.45">
      <c r="F2984" s="108"/>
    </row>
    <row r="2985" spans="6:6" s="1" customFormat="1" x14ac:dyDescent="0.45">
      <c r="F2985" s="108"/>
    </row>
    <row r="2986" spans="6:6" s="1" customFormat="1" x14ac:dyDescent="0.45">
      <c r="F2986" s="108"/>
    </row>
    <row r="2987" spans="6:6" s="1" customFormat="1" x14ac:dyDescent="0.45">
      <c r="F2987" s="108"/>
    </row>
    <row r="2988" spans="6:6" s="1" customFormat="1" x14ac:dyDescent="0.45">
      <c r="F2988" s="108"/>
    </row>
    <row r="2989" spans="6:6" s="1" customFormat="1" x14ac:dyDescent="0.45">
      <c r="F2989" s="108"/>
    </row>
    <row r="2990" spans="6:6" s="1" customFormat="1" x14ac:dyDescent="0.45">
      <c r="F2990" s="108"/>
    </row>
    <row r="2991" spans="6:6" s="1" customFormat="1" x14ac:dyDescent="0.45">
      <c r="F2991" s="108"/>
    </row>
    <row r="2992" spans="6:6" s="1" customFormat="1" x14ac:dyDescent="0.45">
      <c r="F2992" s="108"/>
    </row>
    <row r="2993" spans="6:6" s="1" customFormat="1" x14ac:dyDescent="0.45">
      <c r="F2993" s="108"/>
    </row>
    <row r="2994" spans="6:6" s="1" customFormat="1" x14ac:dyDescent="0.45">
      <c r="F2994" s="108"/>
    </row>
    <row r="2995" spans="6:6" s="1" customFormat="1" x14ac:dyDescent="0.45">
      <c r="F2995" s="108"/>
    </row>
    <row r="2996" spans="6:6" s="1" customFormat="1" x14ac:dyDescent="0.45">
      <c r="F2996" s="108"/>
    </row>
    <row r="2997" spans="6:6" s="1" customFormat="1" x14ac:dyDescent="0.45">
      <c r="F2997" s="108"/>
    </row>
    <row r="2998" spans="6:6" s="1" customFormat="1" x14ac:dyDescent="0.45">
      <c r="F2998" s="108"/>
    </row>
    <row r="2999" spans="6:6" s="1" customFormat="1" x14ac:dyDescent="0.45">
      <c r="F2999" s="108"/>
    </row>
    <row r="3000" spans="6:6" s="1" customFormat="1" x14ac:dyDescent="0.45">
      <c r="F3000" s="108"/>
    </row>
    <row r="3001" spans="6:6" s="1" customFormat="1" x14ac:dyDescent="0.45">
      <c r="F3001" s="108"/>
    </row>
    <row r="3002" spans="6:6" s="1" customFormat="1" x14ac:dyDescent="0.45">
      <c r="F3002" s="108"/>
    </row>
    <row r="3003" spans="6:6" s="1" customFormat="1" x14ac:dyDescent="0.45">
      <c r="F3003" s="108"/>
    </row>
    <row r="3004" spans="6:6" s="1" customFormat="1" x14ac:dyDescent="0.45">
      <c r="F3004" s="108"/>
    </row>
    <row r="3005" spans="6:6" s="1" customFormat="1" x14ac:dyDescent="0.45">
      <c r="F3005" s="108"/>
    </row>
    <row r="3006" spans="6:6" s="1" customFormat="1" x14ac:dyDescent="0.45">
      <c r="F3006" s="108"/>
    </row>
  </sheetData>
  <conditionalFormatting sqref="F255:F28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2:F28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0:F28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685EA-F24F-48A6-A21F-14B5C0A6AB91}">
  <dimension ref="A1:G379"/>
  <sheetViews>
    <sheetView topLeftCell="A356" workbookViewId="0">
      <selection activeCell="G380" sqref="G380"/>
    </sheetView>
  </sheetViews>
  <sheetFormatPr baseColWidth="10" defaultRowHeight="14.25" x14ac:dyDescent="0.45"/>
  <cols>
    <col min="1" max="16384" width="10.6640625" style="64"/>
  </cols>
  <sheetData>
    <row r="1" spans="1:7" s="83" customFormat="1" x14ac:dyDescent="0.45">
      <c r="A1" s="83" t="s">
        <v>0</v>
      </c>
      <c r="B1" s="83" t="s">
        <v>42</v>
      </c>
      <c r="C1" s="83" t="s">
        <v>43</v>
      </c>
      <c r="D1" s="83" t="s">
        <v>44</v>
      </c>
      <c r="E1" s="83" t="s">
        <v>45</v>
      </c>
      <c r="F1" s="83" t="s">
        <v>46</v>
      </c>
      <c r="G1" s="83" t="s">
        <v>47</v>
      </c>
    </row>
    <row r="2" spans="1:7" x14ac:dyDescent="0.45">
      <c r="A2" s="82">
        <v>34001</v>
      </c>
      <c r="B2" s="64">
        <v>43.96875</v>
      </c>
      <c r="C2" s="64">
        <v>45.125</v>
      </c>
      <c r="D2" s="64">
        <v>42.8125</v>
      </c>
      <c r="E2" s="64">
        <v>44.40625</v>
      </c>
      <c r="F2" s="64">
        <v>24.947458000000001</v>
      </c>
      <c r="G2" s="64">
        <v>5417600</v>
      </c>
    </row>
    <row r="3" spans="1:7" x14ac:dyDescent="0.45">
      <c r="A3" s="82">
        <v>34029</v>
      </c>
      <c r="B3" s="64">
        <v>44.5625</v>
      </c>
      <c r="C3" s="64">
        <v>45.84375</v>
      </c>
      <c r="D3" s="64">
        <v>44.21875</v>
      </c>
      <c r="E3" s="64">
        <v>45.1875</v>
      </c>
      <c r="F3" s="64">
        <v>25.386351000000001</v>
      </c>
      <c r="G3" s="64">
        <v>3019200</v>
      </c>
    </row>
    <row r="4" spans="1:7" x14ac:dyDescent="0.45">
      <c r="A4" s="82">
        <v>34060</v>
      </c>
      <c r="B4" s="64">
        <v>45.25</v>
      </c>
      <c r="C4" s="64">
        <v>45.25</v>
      </c>
      <c r="D4" s="64">
        <v>43.28125</v>
      </c>
      <c r="E4" s="64">
        <v>44.03125</v>
      </c>
      <c r="F4" s="64">
        <v>24.853611000000001</v>
      </c>
      <c r="G4" s="64">
        <v>2697200</v>
      </c>
    </row>
    <row r="5" spans="1:7" x14ac:dyDescent="0.45">
      <c r="A5" s="82">
        <v>34090</v>
      </c>
      <c r="B5" s="64">
        <v>44.09375</v>
      </c>
      <c r="C5" s="64">
        <v>45.65625</v>
      </c>
      <c r="D5" s="64">
        <v>43.84375</v>
      </c>
      <c r="E5" s="64">
        <v>45.21875</v>
      </c>
      <c r="F5" s="64">
        <v>25.523887999999999</v>
      </c>
      <c r="G5" s="64">
        <v>1808000</v>
      </c>
    </row>
    <row r="6" spans="1:7" x14ac:dyDescent="0.45">
      <c r="A6" s="82">
        <v>34121</v>
      </c>
      <c r="B6" s="64">
        <v>45.375</v>
      </c>
      <c r="C6" s="64">
        <v>45.8125</v>
      </c>
      <c r="D6" s="64">
        <v>44.21875</v>
      </c>
      <c r="E6" s="64">
        <v>45.0625</v>
      </c>
      <c r="F6" s="64">
        <v>25.435696</v>
      </c>
      <c r="G6" s="64">
        <v>3438000</v>
      </c>
    </row>
    <row r="7" spans="1:7" x14ac:dyDescent="0.45">
      <c r="A7" s="82">
        <v>34151</v>
      </c>
      <c r="B7" s="64">
        <v>45.125</v>
      </c>
      <c r="C7" s="64">
        <v>45.21875</v>
      </c>
      <c r="D7" s="64">
        <v>44.15625</v>
      </c>
      <c r="E7" s="64">
        <v>44.84375</v>
      </c>
      <c r="F7" s="64">
        <v>25.491623000000001</v>
      </c>
      <c r="G7" s="64">
        <v>6117600</v>
      </c>
    </row>
    <row r="8" spans="1:7" x14ac:dyDescent="0.45">
      <c r="A8" s="82">
        <v>34182</v>
      </c>
      <c r="B8" s="64">
        <v>44.90625</v>
      </c>
      <c r="C8" s="64">
        <v>46.5625</v>
      </c>
      <c r="D8" s="64">
        <v>44.84375</v>
      </c>
      <c r="E8" s="64">
        <v>46.5625</v>
      </c>
      <c r="F8" s="64">
        <v>26.468657</v>
      </c>
      <c r="G8" s="64">
        <v>5440100</v>
      </c>
    </row>
    <row r="9" spans="1:7" x14ac:dyDescent="0.45">
      <c r="A9" s="82">
        <v>34213</v>
      </c>
      <c r="B9" s="64">
        <v>46.40625</v>
      </c>
      <c r="C9" s="64">
        <v>46.59375</v>
      </c>
      <c r="D9" s="64">
        <v>44.8125</v>
      </c>
      <c r="E9" s="64">
        <v>45.9375</v>
      </c>
      <c r="F9" s="64">
        <v>26.113358000000002</v>
      </c>
      <c r="G9" s="64">
        <v>4369900</v>
      </c>
    </row>
    <row r="10" spans="1:7" x14ac:dyDescent="0.45">
      <c r="A10" s="82">
        <v>34243</v>
      </c>
      <c r="B10" s="64">
        <v>45.875</v>
      </c>
      <c r="C10" s="64">
        <v>47.15625</v>
      </c>
      <c r="D10" s="64">
        <v>45.71875</v>
      </c>
      <c r="E10" s="64">
        <v>46.84375</v>
      </c>
      <c r="F10" s="64">
        <v>26.794429999999998</v>
      </c>
      <c r="G10" s="64">
        <v>6972900</v>
      </c>
    </row>
    <row r="11" spans="1:7" x14ac:dyDescent="0.45">
      <c r="A11" s="82">
        <v>34274</v>
      </c>
      <c r="B11" s="64">
        <v>46.78125</v>
      </c>
      <c r="C11" s="64">
        <v>47</v>
      </c>
      <c r="D11" s="64">
        <v>45.53125</v>
      </c>
      <c r="E11" s="64">
        <v>46.34375</v>
      </c>
      <c r="F11" s="64">
        <v>26.508434000000001</v>
      </c>
      <c r="G11" s="64">
        <v>5351100</v>
      </c>
    </row>
    <row r="12" spans="1:7" x14ac:dyDescent="0.45">
      <c r="A12" s="82">
        <v>34304</v>
      </c>
      <c r="B12" s="64">
        <v>46.59375</v>
      </c>
      <c r="C12" s="64">
        <v>47.15625</v>
      </c>
      <c r="D12" s="64">
        <v>46.375</v>
      </c>
      <c r="E12" s="64">
        <v>46.59375</v>
      </c>
      <c r="F12" s="64">
        <v>26.651437999999999</v>
      </c>
      <c r="G12" s="64">
        <v>6128000</v>
      </c>
    </row>
    <row r="13" spans="1:7" x14ac:dyDescent="0.45">
      <c r="A13" s="82">
        <v>34335</v>
      </c>
      <c r="B13" s="64">
        <v>46.59375</v>
      </c>
      <c r="C13" s="64">
        <v>48.3125</v>
      </c>
      <c r="D13" s="64">
        <v>46.40625</v>
      </c>
      <c r="E13" s="64">
        <v>48.21875</v>
      </c>
      <c r="F13" s="64">
        <v>27.769736999999999</v>
      </c>
      <c r="G13" s="64">
        <v>6837100</v>
      </c>
    </row>
    <row r="14" spans="1:7" x14ac:dyDescent="0.45">
      <c r="A14" s="82">
        <v>34366</v>
      </c>
      <c r="B14" s="64">
        <v>48.15625</v>
      </c>
      <c r="C14" s="64">
        <v>48.28125</v>
      </c>
      <c r="D14" s="64">
        <v>46.5625</v>
      </c>
      <c r="E14" s="64">
        <v>46.8125</v>
      </c>
      <c r="F14" s="64">
        <v>26.959855999999998</v>
      </c>
      <c r="G14" s="64">
        <v>10974400</v>
      </c>
    </row>
    <row r="15" spans="1:7" x14ac:dyDescent="0.45">
      <c r="A15" s="82">
        <v>34394</v>
      </c>
      <c r="B15" s="64">
        <v>46.8125</v>
      </c>
      <c r="C15" s="64">
        <v>47.3125</v>
      </c>
      <c r="D15" s="64">
        <v>43.53125</v>
      </c>
      <c r="E15" s="64">
        <v>44.59375</v>
      </c>
      <c r="F15" s="64">
        <v>25.682054999999998</v>
      </c>
      <c r="G15" s="64">
        <v>14705500</v>
      </c>
    </row>
    <row r="16" spans="1:7" x14ac:dyDescent="0.45">
      <c r="A16" s="82">
        <v>34425</v>
      </c>
      <c r="B16" s="64">
        <v>43.34375</v>
      </c>
      <c r="C16" s="64">
        <v>45.359375</v>
      </c>
      <c r="D16" s="64">
        <v>43.34375</v>
      </c>
      <c r="E16" s="64">
        <v>45.09375</v>
      </c>
      <c r="F16" s="64">
        <v>26.119806000000001</v>
      </c>
      <c r="G16" s="64">
        <v>11429000</v>
      </c>
    </row>
    <row r="17" spans="1:7" x14ac:dyDescent="0.45">
      <c r="A17" s="82">
        <v>34455</v>
      </c>
      <c r="B17" s="64">
        <v>45.09375</v>
      </c>
      <c r="C17" s="64">
        <v>45.9375</v>
      </c>
      <c r="D17" s="64">
        <v>44.171875</v>
      </c>
      <c r="E17" s="64">
        <v>45.8125</v>
      </c>
      <c r="F17" s="64">
        <v>26.536144</v>
      </c>
      <c r="G17" s="64">
        <v>8545100</v>
      </c>
    </row>
    <row r="18" spans="1:7" x14ac:dyDescent="0.45">
      <c r="A18" s="82">
        <v>34486</v>
      </c>
      <c r="B18" s="64">
        <v>45.703125</v>
      </c>
      <c r="C18" s="64">
        <v>46.5625</v>
      </c>
      <c r="D18" s="64">
        <v>44</v>
      </c>
      <c r="E18" s="64">
        <v>44.46875</v>
      </c>
      <c r="F18" s="64">
        <v>25.757798999999999</v>
      </c>
      <c r="G18" s="64">
        <v>10352700</v>
      </c>
    </row>
    <row r="19" spans="1:7" x14ac:dyDescent="0.45">
      <c r="A19" s="82">
        <v>34516</v>
      </c>
      <c r="B19" s="64">
        <v>44.6875</v>
      </c>
      <c r="C19" s="64">
        <v>46.046875</v>
      </c>
      <c r="D19" s="64">
        <v>44.375</v>
      </c>
      <c r="E19" s="64">
        <v>45.90625</v>
      </c>
      <c r="F19" s="64">
        <v>26.766258000000001</v>
      </c>
      <c r="G19" s="64">
        <v>5452100</v>
      </c>
    </row>
    <row r="20" spans="1:7" x14ac:dyDescent="0.45">
      <c r="A20" s="82">
        <v>34547</v>
      </c>
      <c r="B20" s="64">
        <v>45.9375</v>
      </c>
      <c r="C20" s="64">
        <v>47.984375</v>
      </c>
      <c r="D20" s="64">
        <v>45.65625</v>
      </c>
      <c r="E20" s="64">
        <v>47.65625</v>
      </c>
      <c r="F20" s="64">
        <v>27.78661</v>
      </c>
      <c r="G20" s="64">
        <v>7945800</v>
      </c>
    </row>
    <row r="21" spans="1:7" x14ac:dyDescent="0.45">
      <c r="A21" s="82">
        <v>34578</v>
      </c>
      <c r="B21" s="64">
        <v>47.5</v>
      </c>
      <c r="C21" s="64">
        <v>47.71875</v>
      </c>
      <c r="D21" s="64">
        <v>45.734375</v>
      </c>
      <c r="E21" s="64">
        <v>46.171875</v>
      </c>
      <c r="F21" s="64">
        <v>26.921122</v>
      </c>
      <c r="G21" s="64">
        <v>6309300</v>
      </c>
    </row>
    <row r="22" spans="1:7" x14ac:dyDescent="0.45">
      <c r="A22" s="82">
        <v>34608</v>
      </c>
      <c r="B22" s="64">
        <v>46.203125</v>
      </c>
      <c r="C22" s="64">
        <v>47.703125</v>
      </c>
      <c r="D22" s="64">
        <v>45</v>
      </c>
      <c r="E22" s="64">
        <v>47.484375</v>
      </c>
      <c r="F22" s="64">
        <v>27.854773999999999</v>
      </c>
      <c r="G22" s="64">
        <v>5437600</v>
      </c>
    </row>
    <row r="23" spans="1:7" x14ac:dyDescent="0.45">
      <c r="A23" s="82">
        <v>34639</v>
      </c>
      <c r="B23" s="64">
        <v>47.28125</v>
      </c>
      <c r="C23" s="64">
        <v>47.328125</v>
      </c>
      <c r="D23" s="64">
        <v>44.609375</v>
      </c>
      <c r="E23" s="64">
        <v>45.59375</v>
      </c>
      <c r="F23" s="64">
        <v>26.745735</v>
      </c>
      <c r="G23" s="64">
        <v>4807300</v>
      </c>
    </row>
    <row r="24" spans="1:7" x14ac:dyDescent="0.45">
      <c r="A24" s="82">
        <v>34669</v>
      </c>
      <c r="B24" s="64">
        <v>45.640625</v>
      </c>
      <c r="C24" s="64">
        <v>46.40625</v>
      </c>
      <c r="D24" s="64">
        <v>44.6875</v>
      </c>
      <c r="E24" s="64">
        <v>45.5625</v>
      </c>
      <c r="F24" s="64">
        <v>26.727388000000001</v>
      </c>
      <c r="G24" s="64">
        <v>8568500</v>
      </c>
    </row>
    <row r="25" spans="1:7" x14ac:dyDescent="0.45">
      <c r="A25" s="82">
        <v>34700</v>
      </c>
      <c r="B25" s="64">
        <v>45.703125</v>
      </c>
      <c r="C25" s="64">
        <v>47.234375</v>
      </c>
      <c r="D25" s="64">
        <v>45.6875</v>
      </c>
      <c r="E25" s="64">
        <v>47.09375</v>
      </c>
      <c r="F25" s="64">
        <v>27.845903</v>
      </c>
      <c r="G25" s="64">
        <v>2768000</v>
      </c>
    </row>
    <row r="26" spans="1:7" x14ac:dyDescent="0.45">
      <c r="A26" s="82">
        <v>34731</v>
      </c>
      <c r="B26" s="64">
        <v>47.15625</v>
      </c>
      <c r="C26" s="64">
        <v>49.15625</v>
      </c>
      <c r="D26" s="64">
        <v>47</v>
      </c>
      <c r="E26" s="64">
        <v>49.015625</v>
      </c>
      <c r="F26" s="64">
        <v>28.982264000000001</v>
      </c>
      <c r="G26" s="64">
        <v>5954800</v>
      </c>
    </row>
    <row r="27" spans="1:7" x14ac:dyDescent="0.45">
      <c r="A27" s="82">
        <v>34759</v>
      </c>
      <c r="B27" s="64">
        <v>48.96875</v>
      </c>
      <c r="C27" s="64">
        <v>50.890625</v>
      </c>
      <c r="D27" s="64">
        <v>48.21875</v>
      </c>
      <c r="E27" s="64">
        <v>50.109375</v>
      </c>
      <c r="F27" s="64">
        <v>29.629007000000001</v>
      </c>
      <c r="G27" s="64">
        <v>4538000</v>
      </c>
    </row>
    <row r="28" spans="1:7" x14ac:dyDescent="0.45">
      <c r="A28" s="82">
        <v>34790</v>
      </c>
      <c r="B28" s="64">
        <v>50.09375</v>
      </c>
      <c r="C28" s="64">
        <v>51.671875</v>
      </c>
      <c r="D28" s="64">
        <v>50.0625</v>
      </c>
      <c r="E28" s="64">
        <v>51.59375</v>
      </c>
      <c r="F28" s="64">
        <v>30.671810000000001</v>
      </c>
      <c r="G28" s="64">
        <v>4395200</v>
      </c>
    </row>
    <row r="29" spans="1:7" x14ac:dyDescent="0.45">
      <c r="A29" s="82">
        <v>34820</v>
      </c>
      <c r="B29" s="64">
        <v>51.546875</v>
      </c>
      <c r="C29" s="64">
        <v>53.640625</v>
      </c>
      <c r="D29" s="64">
        <v>51.390625</v>
      </c>
      <c r="E29" s="64">
        <v>53.640625</v>
      </c>
      <c r="F29" s="64">
        <v>31.888663999999999</v>
      </c>
      <c r="G29" s="64">
        <v>6986200</v>
      </c>
    </row>
    <row r="30" spans="1:7" x14ac:dyDescent="0.45">
      <c r="A30" s="82">
        <v>34851</v>
      </c>
      <c r="B30" s="64">
        <v>53.40625</v>
      </c>
      <c r="C30" s="64">
        <v>55.15625</v>
      </c>
      <c r="D30" s="64">
        <v>52.75</v>
      </c>
      <c r="E30" s="64">
        <v>54.40625</v>
      </c>
      <c r="F30" s="64">
        <v>32.343811000000002</v>
      </c>
      <c r="G30" s="64">
        <v>5790900</v>
      </c>
    </row>
    <row r="31" spans="1:7" x14ac:dyDescent="0.45">
      <c r="A31" s="82">
        <v>34881</v>
      </c>
      <c r="B31" s="64">
        <v>54.46875</v>
      </c>
      <c r="C31" s="64">
        <v>56.703125</v>
      </c>
      <c r="D31" s="64">
        <v>54.203125</v>
      </c>
      <c r="E31" s="64">
        <v>56.15625</v>
      </c>
      <c r="F31" s="64">
        <v>33.580222999999997</v>
      </c>
      <c r="G31" s="64">
        <v>5508200</v>
      </c>
    </row>
    <row r="32" spans="1:7" x14ac:dyDescent="0.45">
      <c r="A32" s="82">
        <v>34912</v>
      </c>
      <c r="B32" s="64">
        <v>56.234375</v>
      </c>
      <c r="C32" s="64">
        <v>56.796875</v>
      </c>
      <c r="D32" s="64">
        <v>55.421875</v>
      </c>
      <c r="E32" s="64">
        <v>56.40625</v>
      </c>
      <c r="F32" s="64">
        <v>33.729694000000002</v>
      </c>
      <c r="G32" s="64">
        <v>8100100</v>
      </c>
    </row>
    <row r="33" spans="1:7" x14ac:dyDescent="0.45">
      <c r="A33" s="82">
        <v>34943</v>
      </c>
      <c r="B33" s="64">
        <v>56.390625</v>
      </c>
      <c r="C33" s="64">
        <v>58.90625</v>
      </c>
      <c r="D33" s="64">
        <v>56.34375</v>
      </c>
      <c r="E33" s="64">
        <v>58.484375</v>
      </c>
      <c r="F33" s="64">
        <v>34.972382000000003</v>
      </c>
      <c r="G33" s="64">
        <v>7431600</v>
      </c>
    </row>
    <row r="34" spans="1:7" x14ac:dyDescent="0.45">
      <c r="A34" s="82">
        <v>34973</v>
      </c>
      <c r="B34" s="64">
        <v>58.484375</v>
      </c>
      <c r="C34" s="64">
        <v>59.1875</v>
      </c>
      <c r="D34" s="64">
        <v>57.265625</v>
      </c>
      <c r="E34" s="64">
        <v>58.3125</v>
      </c>
      <c r="F34" s="64">
        <v>35.055714000000002</v>
      </c>
      <c r="G34" s="64">
        <v>8944800</v>
      </c>
    </row>
    <row r="35" spans="1:7" x14ac:dyDescent="0.45">
      <c r="A35" s="82">
        <v>35004</v>
      </c>
      <c r="B35" s="64">
        <v>58.28125</v>
      </c>
      <c r="C35" s="64">
        <v>61.203125</v>
      </c>
      <c r="D35" s="64">
        <v>58.234375</v>
      </c>
      <c r="E35" s="64">
        <v>60.90625</v>
      </c>
      <c r="F35" s="64">
        <v>36.615025000000003</v>
      </c>
      <c r="G35" s="64">
        <v>8841700</v>
      </c>
    </row>
    <row r="36" spans="1:7" x14ac:dyDescent="0.45">
      <c r="A36" s="82">
        <v>35034</v>
      </c>
      <c r="B36" s="64">
        <v>60.984375</v>
      </c>
      <c r="C36" s="64">
        <v>62.796875</v>
      </c>
      <c r="D36" s="64">
        <v>60.578125</v>
      </c>
      <c r="E36" s="64">
        <v>61.484375</v>
      </c>
      <c r="F36" s="64">
        <v>36.962566000000002</v>
      </c>
      <c r="G36" s="64">
        <v>9816800</v>
      </c>
    </row>
    <row r="37" spans="1:7" x14ac:dyDescent="0.45">
      <c r="A37" s="82">
        <v>35065</v>
      </c>
      <c r="B37" s="64">
        <v>61.40625</v>
      </c>
      <c r="C37" s="64">
        <v>63.6875</v>
      </c>
      <c r="D37" s="64">
        <v>59.640625</v>
      </c>
      <c r="E37" s="64">
        <v>63.671875</v>
      </c>
      <c r="F37" s="64">
        <v>38.514263</v>
      </c>
      <c r="G37" s="64">
        <v>10661800</v>
      </c>
    </row>
    <row r="38" spans="1:7" x14ac:dyDescent="0.45">
      <c r="A38" s="82">
        <v>35096</v>
      </c>
      <c r="B38" s="64">
        <v>63.609375</v>
      </c>
      <c r="C38" s="64">
        <v>66.6875</v>
      </c>
      <c r="D38" s="64">
        <v>63.4375</v>
      </c>
      <c r="E38" s="64">
        <v>63.875</v>
      </c>
      <c r="F38" s="64">
        <v>38.637130999999997</v>
      </c>
      <c r="G38" s="64">
        <v>14850400</v>
      </c>
    </row>
    <row r="39" spans="1:7" x14ac:dyDescent="0.45">
      <c r="A39" s="82">
        <v>35125</v>
      </c>
      <c r="B39" s="64">
        <v>64.640625</v>
      </c>
      <c r="C39" s="64">
        <v>65.96875</v>
      </c>
      <c r="D39" s="64">
        <v>62</v>
      </c>
      <c r="E39" s="64">
        <v>64.6875</v>
      </c>
      <c r="F39" s="64">
        <v>39.128596999999999</v>
      </c>
      <c r="G39" s="64">
        <v>19022700</v>
      </c>
    </row>
    <row r="40" spans="1:7" x14ac:dyDescent="0.45">
      <c r="A40" s="82">
        <v>35156</v>
      </c>
      <c r="B40" s="64">
        <v>65</v>
      </c>
      <c r="C40" s="64">
        <v>65.8125</v>
      </c>
      <c r="D40" s="64">
        <v>62.125</v>
      </c>
      <c r="E40" s="64">
        <v>65.390625</v>
      </c>
      <c r="F40" s="64">
        <v>39.729590999999999</v>
      </c>
      <c r="G40" s="64">
        <v>14999300</v>
      </c>
    </row>
    <row r="41" spans="1:7" x14ac:dyDescent="0.45">
      <c r="A41" s="82">
        <v>35186</v>
      </c>
      <c r="B41" s="64">
        <v>65.375</v>
      </c>
      <c r="C41" s="64">
        <v>68.4375</v>
      </c>
      <c r="D41" s="64">
        <v>63.078125</v>
      </c>
      <c r="E41" s="64">
        <v>66.875</v>
      </c>
      <c r="F41" s="64">
        <v>40.631453999999998</v>
      </c>
      <c r="G41" s="64">
        <v>17453200</v>
      </c>
    </row>
    <row r="42" spans="1:7" x14ac:dyDescent="0.45">
      <c r="A42" s="82">
        <v>35217</v>
      </c>
      <c r="B42" s="64">
        <v>66.890625</v>
      </c>
      <c r="C42" s="64">
        <v>68.5</v>
      </c>
      <c r="D42" s="64">
        <v>66.15625</v>
      </c>
      <c r="E42" s="64">
        <v>67.109375</v>
      </c>
      <c r="F42" s="64">
        <v>40.773871999999997</v>
      </c>
      <c r="G42" s="64">
        <v>16871800</v>
      </c>
    </row>
    <row r="43" spans="1:7" x14ac:dyDescent="0.45">
      <c r="A43" s="82">
        <v>35247</v>
      </c>
      <c r="B43" s="64">
        <v>67.28125</v>
      </c>
      <c r="C43" s="64">
        <v>67.703125</v>
      </c>
      <c r="D43" s="64">
        <v>60.375</v>
      </c>
      <c r="E43" s="64">
        <v>64.09375</v>
      </c>
      <c r="F43" s="64">
        <v>39.147995000000002</v>
      </c>
      <c r="G43" s="64">
        <v>28811500</v>
      </c>
    </row>
    <row r="44" spans="1:7" x14ac:dyDescent="0.45">
      <c r="A44" s="82">
        <v>35278</v>
      </c>
      <c r="B44" s="64">
        <v>64.15625</v>
      </c>
      <c r="C44" s="64">
        <v>67.34375</v>
      </c>
      <c r="D44" s="64">
        <v>64.0625</v>
      </c>
      <c r="E44" s="64">
        <v>65.328125</v>
      </c>
      <c r="F44" s="64">
        <v>39.901943000000003</v>
      </c>
      <c r="G44" s="64">
        <v>15593100</v>
      </c>
    </row>
    <row r="45" spans="1:7" x14ac:dyDescent="0.45">
      <c r="A45" s="82">
        <v>35309</v>
      </c>
      <c r="B45" s="64">
        <v>64.46875</v>
      </c>
      <c r="C45" s="64">
        <v>69.25</v>
      </c>
      <c r="D45" s="64">
        <v>64.375</v>
      </c>
      <c r="E45" s="64">
        <v>68.625</v>
      </c>
      <c r="F45" s="64">
        <v>41.915641999999998</v>
      </c>
      <c r="G45" s="64">
        <v>17216100</v>
      </c>
    </row>
    <row r="46" spans="1:7" x14ac:dyDescent="0.45">
      <c r="A46" s="82">
        <v>35339</v>
      </c>
      <c r="B46" s="64">
        <v>68.703125</v>
      </c>
      <c r="C46" s="64">
        <v>71.625</v>
      </c>
      <c r="D46" s="64">
        <v>68.4375</v>
      </c>
      <c r="E46" s="64">
        <v>70.84375</v>
      </c>
      <c r="F46" s="64">
        <v>43.49353</v>
      </c>
      <c r="G46" s="64">
        <v>14791800</v>
      </c>
    </row>
    <row r="47" spans="1:7" x14ac:dyDescent="0.45">
      <c r="A47" s="82">
        <v>35370</v>
      </c>
      <c r="B47" s="64">
        <v>70.984375</v>
      </c>
      <c r="C47" s="64">
        <v>76.6875</v>
      </c>
      <c r="D47" s="64">
        <v>70.265625</v>
      </c>
      <c r="E47" s="64">
        <v>76.015625</v>
      </c>
      <c r="F47" s="64">
        <v>46.668742999999999</v>
      </c>
      <c r="G47" s="64">
        <v>24089700</v>
      </c>
    </row>
    <row r="48" spans="1:7" x14ac:dyDescent="0.45">
      <c r="A48" s="82">
        <v>35400</v>
      </c>
      <c r="B48" s="64">
        <v>75.921875</v>
      </c>
      <c r="C48" s="64">
        <v>76.578125</v>
      </c>
      <c r="D48" s="64">
        <v>71.875</v>
      </c>
      <c r="E48" s="64">
        <v>73.84375</v>
      </c>
      <c r="F48" s="64">
        <v>45.335307999999998</v>
      </c>
      <c r="G48" s="64">
        <v>34952800</v>
      </c>
    </row>
    <row r="49" spans="1:7" x14ac:dyDescent="0.45">
      <c r="A49" s="82">
        <v>35431</v>
      </c>
      <c r="B49" s="64">
        <v>74.375</v>
      </c>
      <c r="C49" s="64">
        <v>79.6875</v>
      </c>
      <c r="D49" s="64">
        <v>72.75</v>
      </c>
      <c r="E49" s="64">
        <v>78.40625</v>
      </c>
      <c r="F49" s="64">
        <v>48.372985999999997</v>
      </c>
      <c r="G49" s="64">
        <v>43623700</v>
      </c>
    </row>
    <row r="50" spans="1:7" x14ac:dyDescent="0.45">
      <c r="A50" s="82">
        <v>35462</v>
      </c>
      <c r="B50" s="64">
        <v>78.71875</v>
      </c>
      <c r="C50" s="64">
        <v>82</v>
      </c>
      <c r="D50" s="64">
        <v>77.125</v>
      </c>
      <c r="E50" s="64">
        <v>79.15625</v>
      </c>
      <c r="F50" s="64">
        <v>48.835659</v>
      </c>
      <c r="G50" s="64">
        <v>30028800</v>
      </c>
    </row>
    <row r="51" spans="1:7" x14ac:dyDescent="0.45">
      <c r="A51" s="82">
        <v>35490</v>
      </c>
      <c r="B51" s="64">
        <v>78.75</v>
      </c>
      <c r="C51" s="64">
        <v>81.796875</v>
      </c>
      <c r="D51" s="64">
        <v>75.25</v>
      </c>
      <c r="E51" s="64">
        <v>75.375</v>
      </c>
      <c r="F51" s="64">
        <v>46.502822999999999</v>
      </c>
      <c r="G51" s="64">
        <v>37514300</v>
      </c>
    </row>
    <row r="52" spans="1:7" x14ac:dyDescent="0.45">
      <c r="A52" s="82">
        <v>35521</v>
      </c>
      <c r="B52" s="64">
        <v>75.25</v>
      </c>
      <c r="C52" s="64">
        <v>80.6875</v>
      </c>
      <c r="D52" s="64">
        <v>73.3125</v>
      </c>
      <c r="E52" s="64">
        <v>80.09375</v>
      </c>
      <c r="F52" s="64">
        <v>49.60331</v>
      </c>
      <c r="G52" s="64">
        <v>57679300</v>
      </c>
    </row>
    <row r="53" spans="1:7" x14ac:dyDescent="0.45">
      <c r="A53" s="82">
        <v>35551</v>
      </c>
      <c r="B53" s="64">
        <v>80.21875</v>
      </c>
      <c r="C53" s="64">
        <v>85.5625</v>
      </c>
      <c r="D53" s="64">
        <v>79.3125</v>
      </c>
      <c r="E53" s="64">
        <v>85.15625</v>
      </c>
      <c r="F53" s="64">
        <v>52.738579000000001</v>
      </c>
      <c r="G53" s="64">
        <v>37473400</v>
      </c>
    </row>
    <row r="54" spans="1:7" x14ac:dyDescent="0.45">
      <c r="A54" s="82">
        <v>35582</v>
      </c>
      <c r="B54" s="64">
        <v>85.34375</v>
      </c>
      <c r="C54" s="64">
        <v>90.5</v>
      </c>
      <c r="D54" s="64">
        <v>84.078125</v>
      </c>
      <c r="E54" s="64">
        <v>88.3125</v>
      </c>
      <c r="F54" s="64">
        <v>54.693302000000003</v>
      </c>
      <c r="G54" s="64">
        <v>47332500</v>
      </c>
    </row>
    <row r="55" spans="1:7" x14ac:dyDescent="0.45">
      <c r="A55" s="82">
        <v>35612</v>
      </c>
      <c r="B55" s="64">
        <v>88.5</v>
      </c>
      <c r="C55" s="64">
        <v>96.03125</v>
      </c>
      <c r="D55" s="64">
        <v>88.390625</v>
      </c>
      <c r="E55" s="64">
        <v>95.3125</v>
      </c>
      <c r="F55" s="64">
        <v>59.258389000000001</v>
      </c>
      <c r="G55" s="64">
        <v>65359700</v>
      </c>
    </row>
    <row r="56" spans="1:7" x14ac:dyDescent="0.45">
      <c r="A56" s="82">
        <v>35643</v>
      </c>
      <c r="B56" s="64">
        <v>95.5</v>
      </c>
      <c r="C56" s="64">
        <v>96.625</v>
      </c>
      <c r="D56" s="64">
        <v>89.34375</v>
      </c>
      <c r="E56" s="64">
        <v>90.375</v>
      </c>
      <c r="F56" s="64">
        <v>56.188580000000002</v>
      </c>
      <c r="G56" s="64">
        <v>99046800</v>
      </c>
    </row>
    <row r="57" spans="1:7" x14ac:dyDescent="0.45">
      <c r="A57" s="82">
        <v>35674</v>
      </c>
      <c r="B57" s="64">
        <v>90.6875</v>
      </c>
      <c r="C57" s="64">
        <v>96.375</v>
      </c>
      <c r="D57" s="64">
        <v>90.25</v>
      </c>
      <c r="E57" s="64">
        <v>94.375</v>
      </c>
      <c r="F57" s="64">
        <v>58.675488000000001</v>
      </c>
      <c r="G57" s="64">
        <v>78642200</v>
      </c>
    </row>
    <row r="58" spans="1:7" x14ac:dyDescent="0.45">
      <c r="A58" s="82">
        <v>35704</v>
      </c>
      <c r="B58" s="64">
        <v>95.25</v>
      </c>
      <c r="C58" s="64">
        <v>98.5</v>
      </c>
      <c r="D58" s="64">
        <v>84.375</v>
      </c>
      <c r="E58" s="64">
        <v>92.0625</v>
      </c>
      <c r="F58" s="64">
        <v>57.447701000000002</v>
      </c>
      <c r="G58" s="64">
        <v>137440500</v>
      </c>
    </row>
    <row r="59" spans="1:7" x14ac:dyDescent="0.45">
      <c r="A59" s="82">
        <v>35735</v>
      </c>
      <c r="B59" s="64">
        <v>93.1875</v>
      </c>
      <c r="C59" s="64">
        <v>96.8125</v>
      </c>
      <c r="D59" s="64">
        <v>90.09375</v>
      </c>
      <c r="E59" s="64">
        <v>95.625</v>
      </c>
      <c r="F59" s="64">
        <v>59.670760999999999</v>
      </c>
      <c r="G59" s="64">
        <v>93157400</v>
      </c>
    </row>
    <row r="60" spans="1:7" x14ac:dyDescent="0.45">
      <c r="A60" s="82">
        <v>35765</v>
      </c>
      <c r="B60" s="64">
        <v>96.21875</v>
      </c>
      <c r="C60" s="64">
        <v>99</v>
      </c>
      <c r="D60" s="64">
        <v>92.375</v>
      </c>
      <c r="E60" s="64">
        <v>97.0625</v>
      </c>
      <c r="F60" s="64">
        <v>60.567737999999999</v>
      </c>
      <c r="G60" s="64">
        <v>79162300</v>
      </c>
    </row>
    <row r="61" spans="1:7" x14ac:dyDescent="0.45">
      <c r="A61" s="82">
        <v>35796</v>
      </c>
      <c r="B61" s="64">
        <v>97.3125</v>
      </c>
      <c r="C61" s="64">
        <v>99.5625</v>
      </c>
      <c r="D61" s="64">
        <v>90.90625</v>
      </c>
      <c r="E61" s="64">
        <v>98.3125</v>
      </c>
      <c r="F61" s="64">
        <v>61.591884999999998</v>
      </c>
      <c r="G61" s="64">
        <v>104582300</v>
      </c>
    </row>
    <row r="62" spans="1:7" x14ac:dyDescent="0.45">
      <c r="A62" s="82">
        <v>35827</v>
      </c>
      <c r="B62" s="64">
        <v>99.90625</v>
      </c>
      <c r="C62" s="64">
        <v>105.53125</v>
      </c>
      <c r="D62" s="64">
        <v>99.71875</v>
      </c>
      <c r="E62" s="64">
        <v>105.125</v>
      </c>
      <c r="F62" s="64">
        <v>65.859848</v>
      </c>
      <c r="G62" s="64">
        <v>69733700</v>
      </c>
    </row>
    <row r="63" spans="1:7" x14ac:dyDescent="0.45">
      <c r="A63" s="82">
        <v>35855</v>
      </c>
      <c r="B63" s="64">
        <v>105.25</v>
      </c>
      <c r="C63" s="64">
        <v>111.53125</v>
      </c>
      <c r="D63" s="64">
        <v>103.15625</v>
      </c>
      <c r="E63" s="64">
        <v>109.9375</v>
      </c>
      <c r="F63" s="64">
        <v>68.874847000000003</v>
      </c>
      <c r="G63" s="64">
        <v>87316900</v>
      </c>
    </row>
    <row r="64" spans="1:7" x14ac:dyDescent="0.45">
      <c r="A64" s="82">
        <v>35886</v>
      </c>
      <c r="B64" s="64">
        <v>110.3125</v>
      </c>
      <c r="C64" s="64">
        <v>113.4375</v>
      </c>
      <c r="D64" s="64">
        <v>107.625</v>
      </c>
      <c r="E64" s="64">
        <v>111.34375</v>
      </c>
      <c r="F64" s="64">
        <v>69.956267999999994</v>
      </c>
      <c r="G64" s="64">
        <v>118629400</v>
      </c>
    </row>
    <row r="65" spans="1:7" x14ac:dyDescent="0.45">
      <c r="A65" s="82">
        <v>35916</v>
      </c>
      <c r="B65" s="64">
        <v>111.75</v>
      </c>
      <c r="C65" s="64">
        <v>113.3125</v>
      </c>
      <c r="D65" s="64">
        <v>107.578125</v>
      </c>
      <c r="E65" s="64">
        <v>109.03125</v>
      </c>
      <c r="F65" s="64">
        <v>68.503333999999995</v>
      </c>
      <c r="G65" s="64">
        <v>116264800</v>
      </c>
    </row>
    <row r="66" spans="1:7" x14ac:dyDescent="0.45">
      <c r="A66" s="82">
        <v>35947</v>
      </c>
      <c r="B66" s="64">
        <v>108.96875</v>
      </c>
      <c r="C66" s="64">
        <v>114.6875</v>
      </c>
      <c r="D66" s="64">
        <v>107.5</v>
      </c>
      <c r="E66" s="64">
        <v>113.3125</v>
      </c>
      <c r="F66" s="64">
        <v>71.193199000000007</v>
      </c>
      <c r="G66" s="64">
        <v>141993600</v>
      </c>
    </row>
    <row r="67" spans="1:7" x14ac:dyDescent="0.45">
      <c r="A67" s="82">
        <v>35977</v>
      </c>
      <c r="B67" s="64">
        <v>114.0625</v>
      </c>
      <c r="C67" s="64">
        <v>119.234375</v>
      </c>
      <c r="D67" s="64">
        <v>111.3125</v>
      </c>
      <c r="E67" s="64">
        <v>111.78125</v>
      </c>
      <c r="F67" s="64">
        <v>70.454582000000002</v>
      </c>
      <c r="G67" s="64">
        <v>155280200</v>
      </c>
    </row>
    <row r="68" spans="1:7" x14ac:dyDescent="0.45">
      <c r="A68" s="82">
        <v>36008</v>
      </c>
      <c r="B68" s="64">
        <v>111.78125</v>
      </c>
      <c r="C68" s="64">
        <v>112.421875</v>
      </c>
      <c r="D68" s="64">
        <v>95</v>
      </c>
      <c r="E68" s="64">
        <v>96</v>
      </c>
      <c r="F68" s="64">
        <v>60.507838999999997</v>
      </c>
      <c r="G68" s="64">
        <v>268542800</v>
      </c>
    </row>
    <row r="69" spans="1:7" x14ac:dyDescent="0.45">
      <c r="A69" s="82">
        <v>36039</v>
      </c>
      <c r="B69" s="64">
        <v>96.0625</v>
      </c>
      <c r="C69" s="64">
        <v>107</v>
      </c>
      <c r="D69" s="64">
        <v>93.625</v>
      </c>
      <c r="E69" s="64">
        <v>101.75</v>
      </c>
      <c r="F69" s="64">
        <v>64.132011000000006</v>
      </c>
      <c r="G69" s="64">
        <v>269370500</v>
      </c>
    </row>
    <row r="70" spans="1:7" x14ac:dyDescent="0.45">
      <c r="A70" s="82">
        <v>36069</v>
      </c>
      <c r="B70" s="64">
        <v>100.03125</v>
      </c>
      <c r="C70" s="64">
        <v>110.90625</v>
      </c>
      <c r="D70" s="64">
        <v>92.21875</v>
      </c>
      <c r="E70" s="64">
        <v>110</v>
      </c>
      <c r="F70" s="64">
        <v>69.576819999999998</v>
      </c>
      <c r="G70" s="64">
        <v>249152700</v>
      </c>
    </row>
    <row r="71" spans="1:7" x14ac:dyDescent="0.45">
      <c r="A71" s="82">
        <v>36100</v>
      </c>
      <c r="B71" s="64">
        <v>110.8125</v>
      </c>
      <c r="C71" s="64">
        <v>119.71875</v>
      </c>
      <c r="D71" s="64">
        <v>110.1875</v>
      </c>
      <c r="E71" s="64">
        <v>116.125</v>
      </c>
      <c r="F71" s="64">
        <v>73.450958</v>
      </c>
      <c r="G71" s="64">
        <v>136369000</v>
      </c>
    </row>
    <row r="72" spans="1:7" x14ac:dyDescent="0.45">
      <c r="A72" s="82">
        <v>36130</v>
      </c>
      <c r="B72" s="64">
        <v>116.125</v>
      </c>
      <c r="C72" s="64">
        <v>124.75</v>
      </c>
      <c r="D72" s="64">
        <v>113.75</v>
      </c>
      <c r="E72" s="64">
        <v>123.3125</v>
      </c>
      <c r="F72" s="64">
        <v>77.997191999999998</v>
      </c>
      <c r="G72" s="64">
        <v>156026700</v>
      </c>
    </row>
    <row r="73" spans="1:7" x14ac:dyDescent="0.45">
      <c r="A73" s="82">
        <v>36161</v>
      </c>
      <c r="B73" s="64">
        <v>123.375</v>
      </c>
      <c r="C73" s="64">
        <v>128.5</v>
      </c>
      <c r="D73" s="64">
        <v>120.375</v>
      </c>
      <c r="E73" s="64">
        <v>127.65625</v>
      </c>
      <c r="F73" s="64">
        <v>81.012894000000003</v>
      </c>
      <c r="G73" s="64">
        <v>141419000</v>
      </c>
    </row>
    <row r="74" spans="1:7" x14ac:dyDescent="0.45">
      <c r="A74" s="82">
        <v>36192</v>
      </c>
      <c r="B74" s="64">
        <v>128.6875</v>
      </c>
      <c r="C74" s="64">
        <v>128.84375</v>
      </c>
      <c r="D74" s="64">
        <v>121.328125</v>
      </c>
      <c r="E74" s="64">
        <v>123.5625</v>
      </c>
      <c r="F74" s="64">
        <v>78.414947999999995</v>
      </c>
      <c r="G74" s="64">
        <v>164624900</v>
      </c>
    </row>
    <row r="75" spans="1:7" x14ac:dyDescent="0.45">
      <c r="A75" s="82">
        <v>36220</v>
      </c>
      <c r="B75" s="64">
        <v>123.65625</v>
      </c>
      <c r="C75" s="64">
        <v>132.625</v>
      </c>
      <c r="D75" s="64">
        <v>121.78125</v>
      </c>
      <c r="E75" s="64">
        <v>128.375</v>
      </c>
      <c r="F75" s="64">
        <v>81.469002000000003</v>
      </c>
      <c r="G75" s="64">
        <v>148191100</v>
      </c>
    </row>
    <row r="76" spans="1:7" x14ac:dyDescent="0.45">
      <c r="A76" s="82">
        <v>36251</v>
      </c>
      <c r="B76" s="64">
        <v>129.6875</v>
      </c>
      <c r="C76" s="64">
        <v>137.5</v>
      </c>
      <c r="D76" s="64">
        <v>128.125</v>
      </c>
      <c r="E76" s="64">
        <v>133.25</v>
      </c>
      <c r="F76" s="64">
        <v>84.767905999999996</v>
      </c>
      <c r="G76" s="64">
        <v>156755700</v>
      </c>
    </row>
    <row r="77" spans="1:7" x14ac:dyDescent="0.45">
      <c r="A77" s="82">
        <v>36281</v>
      </c>
      <c r="B77" s="64">
        <v>133.4375</v>
      </c>
      <c r="C77" s="64">
        <v>138</v>
      </c>
      <c r="D77" s="64">
        <v>128</v>
      </c>
      <c r="E77" s="64">
        <v>130.203125</v>
      </c>
      <c r="F77" s="64">
        <v>82.829643000000004</v>
      </c>
      <c r="G77" s="64">
        <v>182566900</v>
      </c>
    </row>
    <row r="78" spans="1:7" x14ac:dyDescent="0.45">
      <c r="A78" s="82">
        <v>36312</v>
      </c>
      <c r="B78" s="64">
        <v>130.125</v>
      </c>
      <c r="C78" s="64">
        <v>137.5</v>
      </c>
      <c r="D78" s="64">
        <v>128.015625</v>
      </c>
      <c r="E78" s="64">
        <v>137</v>
      </c>
      <c r="F78" s="64">
        <v>87.153510999999995</v>
      </c>
      <c r="G78" s="64">
        <v>160692200</v>
      </c>
    </row>
    <row r="79" spans="1:7" x14ac:dyDescent="0.45">
      <c r="A79" s="82">
        <v>36342</v>
      </c>
      <c r="B79" s="64">
        <v>137</v>
      </c>
      <c r="C79" s="64">
        <v>142.25</v>
      </c>
      <c r="D79" s="64">
        <v>132.5625</v>
      </c>
      <c r="E79" s="64">
        <v>132.75</v>
      </c>
      <c r="F79" s="64">
        <v>84.704780999999997</v>
      </c>
      <c r="G79" s="64">
        <v>115669100</v>
      </c>
    </row>
    <row r="80" spans="1:7" x14ac:dyDescent="0.45">
      <c r="A80" s="82">
        <v>36373</v>
      </c>
      <c r="B80" s="64">
        <v>132.75</v>
      </c>
      <c r="C80" s="64">
        <v>138.78125</v>
      </c>
      <c r="D80" s="64">
        <v>127</v>
      </c>
      <c r="E80" s="64">
        <v>132.0625</v>
      </c>
      <c r="F80" s="64">
        <v>84.266113000000004</v>
      </c>
      <c r="G80" s="64">
        <v>142925900</v>
      </c>
    </row>
    <row r="81" spans="1:7" x14ac:dyDescent="0.45">
      <c r="A81" s="82">
        <v>36404</v>
      </c>
      <c r="B81" s="64">
        <v>132.9375</v>
      </c>
      <c r="C81" s="64">
        <v>136.625</v>
      </c>
      <c r="D81" s="64">
        <v>125.5625</v>
      </c>
      <c r="E81" s="64">
        <v>128.75</v>
      </c>
      <c r="F81" s="64">
        <v>82.152466000000004</v>
      </c>
      <c r="G81" s="64">
        <v>167972700</v>
      </c>
    </row>
    <row r="82" spans="1:7" x14ac:dyDescent="0.45">
      <c r="A82" s="82">
        <v>36434</v>
      </c>
      <c r="B82" s="64">
        <v>127.9375</v>
      </c>
      <c r="C82" s="64">
        <v>137.6875</v>
      </c>
      <c r="D82" s="64">
        <v>123.4375</v>
      </c>
      <c r="E82" s="64">
        <v>137</v>
      </c>
      <c r="F82" s="64">
        <v>87.662796</v>
      </c>
      <c r="G82" s="64">
        <v>196829400</v>
      </c>
    </row>
    <row r="83" spans="1:7" x14ac:dyDescent="0.45">
      <c r="A83" s="82">
        <v>36465</v>
      </c>
      <c r="B83" s="64">
        <v>136.5</v>
      </c>
      <c r="C83" s="64">
        <v>143</v>
      </c>
      <c r="D83" s="64">
        <v>134.59375</v>
      </c>
      <c r="E83" s="64">
        <v>139.28125</v>
      </c>
      <c r="F83" s="64">
        <v>89.122528000000003</v>
      </c>
      <c r="G83" s="64">
        <v>125042200</v>
      </c>
    </row>
    <row r="84" spans="1:7" x14ac:dyDescent="0.45">
      <c r="A84" s="82">
        <v>36495</v>
      </c>
      <c r="B84" s="64">
        <v>139.3125</v>
      </c>
      <c r="C84" s="64">
        <v>147.5625</v>
      </c>
      <c r="D84" s="64">
        <v>139</v>
      </c>
      <c r="E84" s="64">
        <v>146.875</v>
      </c>
      <c r="F84" s="64">
        <v>93.981575000000007</v>
      </c>
      <c r="G84" s="64">
        <v>121529300</v>
      </c>
    </row>
    <row r="85" spans="1:7" x14ac:dyDescent="0.45">
      <c r="A85" s="82">
        <v>36526</v>
      </c>
      <c r="B85" s="64">
        <v>148.25</v>
      </c>
      <c r="C85" s="64">
        <v>148.25</v>
      </c>
      <c r="D85" s="64">
        <v>135</v>
      </c>
      <c r="E85" s="64">
        <v>139.5625</v>
      </c>
      <c r="F85" s="64">
        <v>89.521675000000002</v>
      </c>
      <c r="G85" s="64">
        <v>156770800</v>
      </c>
    </row>
    <row r="86" spans="1:7" x14ac:dyDescent="0.45">
      <c r="A86" s="82">
        <v>36557</v>
      </c>
      <c r="B86" s="64">
        <v>139.75</v>
      </c>
      <c r="C86" s="64">
        <v>144.5625</v>
      </c>
      <c r="D86" s="64">
        <v>132.71875</v>
      </c>
      <c r="E86" s="64">
        <v>137.4375</v>
      </c>
      <c r="F86" s="64">
        <v>88.158646000000005</v>
      </c>
      <c r="G86" s="64">
        <v>186938300</v>
      </c>
    </row>
    <row r="87" spans="1:7" x14ac:dyDescent="0.45">
      <c r="A87" s="82">
        <v>36586</v>
      </c>
      <c r="B87" s="64">
        <v>137.625</v>
      </c>
      <c r="C87" s="64">
        <v>155.75</v>
      </c>
      <c r="D87" s="64">
        <v>135.03125</v>
      </c>
      <c r="E87" s="64">
        <v>150.375</v>
      </c>
      <c r="F87" s="64">
        <v>96.457367000000005</v>
      </c>
      <c r="G87" s="64">
        <v>247594900</v>
      </c>
    </row>
    <row r="88" spans="1:7" x14ac:dyDescent="0.45">
      <c r="A88" s="82">
        <v>36617</v>
      </c>
      <c r="B88" s="64">
        <v>150.125</v>
      </c>
      <c r="C88" s="64">
        <v>153.109375</v>
      </c>
      <c r="D88" s="64">
        <v>133.5</v>
      </c>
      <c r="E88" s="64">
        <v>145.09375</v>
      </c>
      <c r="F88" s="64">
        <v>93.306235999999998</v>
      </c>
      <c r="G88" s="64">
        <v>229246200</v>
      </c>
    </row>
    <row r="89" spans="1:7" x14ac:dyDescent="0.45">
      <c r="A89" s="82">
        <v>36647</v>
      </c>
      <c r="B89" s="64">
        <v>146.5625</v>
      </c>
      <c r="C89" s="64">
        <v>148.484375</v>
      </c>
      <c r="D89" s="64">
        <v>136.5</v>
      </c>
      <c r="E89" s="64">
        <v>142.8125</v>
      </c>
      <c r="F89" s="64">
        <v>91.839202999999998</v>
      </c>
      <c r="G89" s="64">
        <v>161024000</v>
      </c>
    </row>
    <row r="90" spans="1:7" x14ac:dyDescent="0.45">
      <c r="A90" s="82">
        <v>36678</v>
      </c>
      <c r="B90" s="64">
        <v>143.6875</v>
      </c>
      <c r="C90" s="64">
        <v>149.15625</v>
      </c>
      <c r="D90" s="64">
        <v>143</v>
      </c>
      <c r="E90" s="64">
        <v>145.28125</v>
      </c>
      <c r="F90" s="64">
        <v>93.426833999999999</v>
      </c>
      <c r="G90" s="64">
        <v>127146000</v>
      </c>
    </row>
    <row r="91" spans="1:7" x14ac:dyDescent="0.45">
      <c r="A91" s="82">
        <v>36708</v>
      </c>
      <c r="B91" s="64">
        <v>145.4375</v>
      </c>
      <c r="C91" s="64">
        <v>151.984375</v>
      </c>
      <c r="D91" s="64">
        <v>141.515625</v>
      </c>
      <c r="E91" s="64">
        <v>143</v>
      </c>
      <c r="F91" s="64">
        <v>92.176284999999993</v>
      </c>
      <c r="G91" s="64">
        <v>106780100</v>
      </c>
    </row>
    <row r="92" spans="1:7" x14ac:dyDescent="0.45">
      <c r="A92" s="82">
        <v>36739</v>
      </c>
      <c r="B92" s="64">
        <v>143.625</v>
      </c>
      <c r="C92" s="64">
        <v>153.09375</v>
      </c>
      <c r="D92" s="64">
        <v>142.625</v>
      </c>
      <c r="E92" s="64">
        <v>152.34375</v>
      </c>
      <c r="F92" s="64">
        <v>98.199150000000003</v>
      </c>
      <c r="G92" s="64">
        <v>102365500</v>
      </c>
    </row>
    <row r="93" spans="1:7" x14ac:dyDescent="0.45">
      <c r="A93" s="82">
        <v>36770</v>
      </c>
      <c r="B93" s="64">
        <v>153.25</v>
      </c>
      <c r="C93" s="64">
        <v>153.59375</v>
      </c>
      <c r="D93" s="64">
        <v>142.125</v>
      </c>
      <c r="E93" s="64">
        <v>143.625</v>
      </c>
      <c r="F93" s="64">
        <v>92.579162999999994</v>
      </c>
      <c r="G93" s="64">
        <v>113203000</v>
      </c>
    </row>
    <row r="94" spans="1:7" x14ac:dyDescent="0.45">
      <c r="A94" s="82">
        <v>36800</v>
      </c>
      <c r="B94" s="64">
        <v>144.28125</v>
      </c>
      <c r="C94" s="64">
        <v>145.75</v>
      </c>
      <c r="D94" s="64">
        <v>130.15625</v>
      </c>
      <c r="E94" s="64">
        <v>142.953125</v>
      </c>
      <c r="F94" s="64">
        <v>92.377562999999995</v>
      </c>
      <c r="G94" s="64">
        <v>178392400</v>
      </c>
    </row>
    <row r="95" spans="1:7" x14ac:dyDescent="0.45">
      <c r="A95" s="82">
        <v>36831</v>
      </c>
      <c r="B95" s="64">
        <v>142.25</v>
      </c>
      <c r="C95" s="64">
        <v>144.296875</v>
      </c>
      <c r="D95" s="64">
        <v>129.75</v>
      </c>
      <c r="E95" s="64">
        <v>132.28125</v>
      </c>
      <c r="F95" s="64">
        <v>85.481323000000003</v>
      </c>
      <c r="G95" s="64">
        <v>156699900</v>
      </c>
    </row>
    <row r="96" spans="1:7" x14ac:dyDescent="0.45">
      <c r="A96" s="82">
        <v>36861</v>
      </c>
      <c r="B96" s="64">
        <v>133.1875</v>
      </c>
      <c r="C96" s="64">
        <v>139.5625</v>
      </c>
      <c r="D96" s="64">
        <v>125.53125</v>
      </c>
      <c r="E96" s="64">
        <v>131.1875</v>
      </c>
      <c r="F96" s="64">
        <v>84.774520999999993</v>
      </c>
      <c r="G96" s="64">
        <v>165416700</v>
      </c>
    </row>
    <row r="97" spans="1:7" x14ac:dyDescent="0.45">
      <c r="A97" s="82">
        <v>36892</v>
      </c>
      <c r="B97" s="64">
        <v>132</v>
      </c>
      <c r="C97" s="64">
        <v>138.699997</v>
      </c>
      <c r="D97" s="64">
        <v>127.5625</v>
      </c>
      <c r="E97" s="64">
        <v>137.020004</v>
      </c>
      <c r="F97" s="64">
        <v>88.815109000000007</v>
      </c>
      <c r="G97" s="64">
        <v>181296400</v>
      </c>
    </row>
    <row r="98" spans="1:7" x14ac:dyDescent="0.45">
      <c r="A98" s="82">
        <v>36923</v>
      </c>
      <c r="B98" s="64">
        <v>137.10000600000001</v>
      </c>
      <c r="C98" s="64">
        <v>137.990005</v>
      </c>
      <c r="D98" s="64">
        <v>121.800003</v>
      </c>
      <c r="E98" s="64">
        <v>123.949997</v>
      </c>
      <c r="F98" s="64">
        <v>80.343277</v>
      </c>
      <c r="G98" s="64">
        <v>178607000</v>
      </c>
    </row>
    <row r="99" spans="1:7" x14ac:dyDescent="0.45">
      <c r="A99" s="82">
        <v>36951</v>
      </c>
      <c r="B99" s="64">
        <v>124.050003</v>
      </c>
      <c r="C99" s="64">
        <v>127.75</v>
      </c>
      <c r="D99" s="64">
        <v>108.040001</v>
      </c>
      <c r="E99" s="64">
        <v>116.69000200000001</v>
      </c>
      <c r="F99" s="64">
        <v>75.637383</v>
      </c>
      <c r="G99" s="64">
        <v>318187200</v>
      </c>
    </row>
    <row r="100" spans="1:7" x14ac:dyDescent="0.45">
      <c r="A100" s="82">
        <v>36982</v>
      </c>
      <c r="B100" s="64">
        <v>116.300003</v>
      </c>
      <c r="C100" s="64">
        <v>127.269997</v>
      </c>
      <c r="D100" s="64">
        <v>109.300003</v>
      </c>
      <c r="E100" s="64">
        <v>126.660004</v>
      </c>
      <c r="F100" s="64">
        <v>82.320908000000003</v>
      </c>
      <c r="G100" s="64">
        <v>251839700</v>
      </c>
    </row>
    <row r="101" spans="1:7" x14ac:dyDescent="0.45">
      <c r="A101" s="82">
        <v>37012</v>
      </c>
      <c r="B101" s="64">
        <v>125.07</v>
      </c>
      <c r="C101" s="64">
        <v>132.08999600000001</v>
      </c>
      <c r="D101" s="64">
        <v>123.44000200000001</v>
      </c>
      <c r="E101" s="64">
        <v>125.949997</v>
      </c>
      <c r="F101" s="64">
        <v>81.859459000000001</v>
      </c>
      <c r="G101" s="64">
        <v>208040000</v>
      </c>
    </row>
    <row r="102" spans="1:7" x14ac:dyDescent="0.45">
      <c r="A102" s="82">
        <v>37043</v>
      </c>
      <c r="B102" s="64">
        <v>126.199997</v>
      </c>
      <c r="C102" s="64">
        <v>129.229996</v>
      </c>
      <c r="D102" s="64">
        <v>120.400002</v>
      </c>
      <c r="E102" s="64">
        <v>122.599998</v>
      </c>
      <c r="F102" s="64">
        <v>79.682181999999997</v>
      </c>
      <c r="G102" s="64">
        <v>203578200</v>
      </c>
    </row>
    <row r="103" spans="1:7" x14ac:dyDescent="0.45">
      <c r="A103" s="82">
        <v>37073</v>
      </c>
      <c r="B103" s="64">
        <v>122.800003</v>
      </c>
      <c r="C103" s="64">
        <v>124.32</v>
      </c>
      <c r="D103" s="64">
        <v>116.75</v>
      </c>
      <c r="E103" s="64">
        <v>121.349998</v>
      </c>
      <c r="F103" s="64">
        <v>79.094100999999995</v>
      </c>
      <c r="G103" s="64">
        <v>196892900</v>
      </c>
    </row>
    <row r="104" spans="1:7" x14ac:dyDescent="0.45">
      <c r="A104" s="82">
        <v>37104</v>
      </c>
      <c r="B104" s="64">
        <v>121.970001</v>
      </c>
      <c r="C104" s="64">
        <v>123.25</v>
      </c>
      <c r="D104" s="64">
        <v>112.040001</v>
      </c>
      <c r="E104" s="64">
        <v>114.150002</v>
      </c>
      <c r="F104" s="64">
        <v>74.401214999999993</v>
      </c>
      <c r="G104" s="64">
        <v>269599600</v>
      </c>
    </row>
    <row r="105" spans="1:7" x14ac:dyDescent="0.45">
      <c r="A105" s="82">
        <v>37135</v>
      </c>
      <c r="B105" s="64">
        <v>113.849998</v>
      </c>
      <c r="C105" s="64">
        <v>116.16999800000001</v>
      </c>
      <c r="D105" s="64">
        <v>93.800003000000004</v>
      </c>
      <c r="E105" s="64">
        <v>104.44000200000001</v>
      </c>
      <c r="F105" s="64">
        <v>68.072388000000004</v>
      </c>
      <c r="G105" s="64">
        <v>419156100</v>
      </c>
    </row>
    <row r="106" spans="1:7" x14ac:dyDescent="0.45">
      <c r="A106" s="82">
        <v>37165</v>
      </c>
      <c r="B106" s="64">
        <v>103.900002</v>
      </c>
      <c r="C106" s="64">
        <v>111.790001</v>
      </c>
      <c r="D106" s="64">
        <v>102.83000199999999</v>
      </c>
      <c r="E106" s="64">
        <v>105.800003</v>
      </c>
      <c r="F106" s="64">
        <v>69.217574999999997</v>
      </c>
      <c r="G106" s="64">
        <v>512612000</v>
      </c>
    </row>
    <row r="107" spans="1:7" x14ac:dyDescent="0.45">
      <c r="A107" s="82">
        <v>37196</v>
      </c>
      <c r="B107" s="64">
        <v>106.599998</v>
      </c>
      <c r="C107" s="64">
        <v>116.900002</v>
      </c>
      <c r="D107" s="64">
        <v>105.699997</v>
      </c>
      <c r="E107" s="64">
        <v>114.050003</v>
      </c>
      <c r="F107" s="64">
        <v>74.614966999999993</v>
      </c>
      <c r="G107" s="64">
        <v>372515000</v>
      </c>
    </row>
    <row r="108" spans="1:7" x14ac:dyDescent="0.45">
      <c r="A108" s="82">
        <v>37226</v>
      </c>
      <c r="B108" s="64">
        <v>113.650002</v>
      </c>
      <c r="C108" s="64">
        <v>118</v>
      </c>
      <c r="D108" s="64">
        <v>112</v>
      </c>
      <c r="E108" s="64">
        <v>114.300003</v>
      </c>
      <c r="F108" s="64">
        <v>74.778548999999998</v>
      </c>
      <c r="G108" s="64">
        <v>308403900</v>
      </c>
    </row>
    <row r="109" spans="1:7" x14ac:dyDescent="0.45">
      <c r="A109" s="82">
        <v>37257</v>
      </c>
      <c r="B109" s="64">
        <v>115.110001</v>
      </c>
      <c r="C109" s="64">
        <v>117.989998</v>
      </c>
      <c r="D109" s="64">
        <v>108.400002</v>
      </c>
      <c r="E109" s="64">
        <v>113.18</v>
      </c>
      <c r="F109" s="64">
        <v>74.300453000000005</v>
      </c>
      <c r="G109" s="64">
        <v>349380000</v>
      </c>
    </row>
    <row r="110" spans="1:7" x14ac:dyDescent="0.45">
      <c r="A110" s="82">
        <v>37288</v>
      </c>
      <c r="B110" s="64">
        <v>113.089996</v>
      </c>
      <c r="C110" s="64">
        <v>113.300003</v>
      </c>
      <c r="D110" s="64">
        <v>107.82</v>
      </c>
      <c r="E110" s="64">
        <v>111.150002</v>
      </c>
      <c r="F110" s="64">
        <v>72.967842000000005</v>
      </c>
      <c r="G110" s="64">
        <v>424492600</v>
      </c>
    </row>
    <row r="111" spans="1:7" x14ac:dyDescent="0.45">
      <c r="A111" s="82">
        <v>37316</v>
      </c>
      <c r="B111" s="64">
        <v>111.720001</v>
      </c>
      <c r="C111" s="64">
        <v>117.900002</v>
      </c>
      <c r="D111" s="64">
        <v>111.510002</v>
      </c>
      <c r="E111" s="64">
        <v>114.519997</v>
      </c>
      <c r="F111" s="64">
        <v>75.180137999999999</v>
      </c>
      <c r="G111" s="64">
        <v>385578100</v>
      </c>
    </row>
    <row r="112" spans="1:7" x14ac:dyDescent="0.45">
      <c r="A112" s="82">
        <v>37347</v>
      </c>
      <c r="B112" s="64">
        <v>114.230003</v>
      </c>
      <c r="C112" s="64">
        <v>115.099998</v>
      </c>
      <c r="D112" s="64">
        <v>106.629997</v>
      </c>
      <c r="E112" s="64">
        <v>107.860001</v>
      </c>
      <c r="F112" s="64">
        <v>71.010834000000003</v>
      </c>
      <c r="G112" s="64">
        <v>404461000</v>
      </c>
    </row>
    <row r="113" spans="1:7" x14ac:dyDescent="0.45">
      <c r="A113" s="82">
        <v>37377</v>
      </c>
      <c r="B113" s="64">
        <v>107.970001</v>
      </c>
      <c r="C113" s="64">
        <v>111.25</v>
      </c>
      <c r="D113" s="64">
        <v>104.900002</v>
      </c>
      <c r="E113" s="64">
        <v>107.220001</v>
      </c>
      <c r="F113" s="64">
        <v>70.589493000000004</v>
      </c>
      <c r="G113" s="64">
        <v>452626500</v>
      </c>
    </row>
    <row r="114" spans="1:7" x14ac:dyDescent="0.45">
      <c r="A114" s="82">
        <v>37408</v>
      </c>
      <c r="B114" s="64">
        <v>107.089996</v>
      </c>
      <c r="C114" s="64">
        <v>107.599998</v>
      </c>
      <c r="D114" s="64">
        <v>95.190002000000007</v>
      </c>
      <c r="E114" s="64">
        <v>98.959998999999996</v>
      </c>
      <c r="F114" s="64">
        <v>65.151427999999996</v>
      </c>
      <c r="G114" s="64">
        <v>534883500</v>
      </c>
    </row>
    <row r="115" spans="1:7" x14ac:dyDescent="0.45">
      <c r="A115" s="82">
        <v>37438</v>
      </c>
      <c r="B115" s="64">
        <v>99.18</v>
      </c>
      <c r="C115" s="64">
        <v>99.800003000000004</v>
      </c>
      <c r="D115" s="64">
        <v>77.680000000000007</v>
      </c>
      <c r="E115" s="64">
        <v>91.160004000000001</v>
      </c>
      <c r="F115" s="64">
        <v>60.226295</v>
      </c>
      <c r="G115" s="64">
        <v>1124248800</v>
      </c>
    </row>
    <row r="116" spans="1:7" x14ac:dyDescent="0.45">
      <c r="A116" s="82">
        <v>37469</v>
      </c>
      <c r="B116" s="64">
        <v>90.879997000000003</v>
      </c>
      <c r="C116" s="64">
        <v>97.150002000000001</v>
      </c>
      <c r="D116" s="64">
        <v>83.550003000000004</v>
      </c>
      <c r="E116" s="64">
        <v>91.779999000000004</v>
      </c>
      <c r="F116" s="64">
        <v>60.635834000000003</v>
      </c>
      <c r="G116" s="64">
        <v>936191200</v>
      </c>
    </row>
    <row r="117" spans="1:7" x14ac:dyDescent="0.45">
      <c r="A117" s="82">
        <v>37500</v>
      </c>
      <c r="B117" s="64">
        <v>90.730002999999996</v>
      </c>
      <c r="C117" s="64">
        <v>93.330001999999993</v>
      </c>
      <c r="D117" s="64">
        <v>80.900002000000001</v>
      </c>
      <c r="E117" s="64">
        <v>81.790001000000004</v>
      </c>
      <c r="F117" s="64">
        <v>54.035815999999997</v>
      </c>
      <c r="G117" s="64">
        <v>1013828600</v>
      </c>
    </row>
    <row r="118" spans="1:7" x14ac:dyDescent="0.45">
      <c r="A118" s="82">
        <v>37530</v>
      </c>
      <c r="B118" s="64">
        <v>82.43</v>
      </c>
      <c r="C118" s="64">
        <v>91.290001000000004</v>
      </c>
      <c r="D118" s="64">
        <v>77.069999999999993</v>
      </c>
      <c r="E118" s="64">
        <v>88.519997000000004</v>
      </c>
      <c r="F118" s="64">
        <v>58.744247000000001</v>
      </c>
      <c r="G118" s="64">
        <v>1344248100</v>
      </c>
    </row>
    <row r="119" spans="1:7" x14ac:dyDescent="0.45">
      <c r="A119" s="82">
        <v>37561</v>
      </c>
      <c r="B119" s="64">
        <v>88.349997999999999</v>
      </c>
      <c r="C119" s="64">
        <v>94.949996999999996</v>
      </c>
      <c r="D119" s="64">
        <v>87.449996999999996</v>
      </c>
      <c r="E119" s="64">
        <v>93.980002999999996</v>
      </c>
      <c r="F119" s="64">
        <v>62.367710000000002</v>
      </c>
      <c r="G119" s="64">
        <v>818243400</v>
      </c>
    </row>
    <row r="120" spans="1:7" x14ac:dyDescent="0.45">
      <c r="A120" s="82">
        <v>37591</v>
      </c>
      <c r="B120" s="64">
        <v>95.470000999999996</v>
      </c>
      <c r="C120" s="64">
        <v>96.050003000000004</v>
      </c>
      <c r="D120" s="64">
        <v>87.110000999999997</v>
      </c>
      <c r="E120" s="64">
        <v>88.230002999999996</v>
      </c>
      <c r="F120" s="64">
        <v>58.551814999999998</v>
      </c>
      <c r="G120" s="64">
        <v>728285900</v>
      </c>
    </row>
    <row r="121" spans="1:7" x14ac:dyDescent="0.45">
      <c r="A121" s="82">
        <v>37622</v>
      </c>
      <c r="B121" s="64">
        <v>88.849997999999999</v>
      </c>
      <c r="C121" s="64">
        <v>93.860000999999997</v>
      </c>
      <c r="D121" s="64">
        <v>84.150002000000001</v>
      </c>
      <c r="E121" s="64">
        <v>86.059997999999993</v>
      </c>
      <c r="F121" s="64">
        <v>57.392398999999997</v>
      </c>
      <c r="G121" s="64">
        <v>911319900</v>
      </c>
    </row>
    <row r="122" spans="1:7" x14ac:dyDescent="0.45">
      <c r="A122" s="82">
        <v>37653</v>
      </c>
      <c r="B122" s="64">
        <v>86.139999000000003</v>
      </c>
      <c r="C122" s="64">
        <v>86.809997999999993</v>
      </c>
      <c r="D122" s="64">
        <v>81</v>
      </c>
      <c r="E122" s="64">
        <v>84.900002000000001</v>
      </c>
      <c r="F122" s="64">
        <v>56.618816000000002</v>
      </c>
      <c r="G122" s="64">
        <v>862248300</v>
      </c>
    </row>
    <row r="123" spans="1:7" x14ac:dyDescent="0.45">
      <c r="A123" s="82">
        <v>37681</v>
      </c>
      <c r="B123" s="64">
        <v>85.260002</v>
      </c>
      <c r="C123" s="64">
        <v>89.879997000000003</v>
      </c>
      <c r="D123" s="64">
        <v>79.379997000000003</v>
      </c>
      <c r="E123" s="64">
        <v>84.739998</v>
      </c>
      <c r="F123" s="64">
        <v>56.512118999999998</v>
      </c>
      <c r="G123" s="64">
        <v>1156870200</v>
      </c>
    </row>
    <row r="124" spans="1:7" x14ac:dyDescent="0.45">
      <c r="A124" s="82">
        <v>37712</v>
      </c>
      <c r="B124" s="64">
        <v>85.25</v>
      </c>
      <c r="C124" s="64">
        <v>92.800003000000004</v>
      </c>
      <c r="D124" s="64">
        <v>84.910004000000001</v>
      </c>
      <c r="E124" s="64">
        <v>91.910004000000001</v>
      </c>
      <c r="F124" s="64">
        <v>61.540847999999997</v>
      </c>
      <c r="G124" s="64">
        <v>996114200</v>
      </c>
    </row>
    <row r="125" spans="1:7" x14ac:dyDescent="0.45">
      <c r="A125" s="82">
        <v>37742</v>
      </c>
      <c r="B125" s="64">
        <v>91.919998000000007</v>
      </c>
      <c r="C125" s="64">
        <v>97.089995999999999</v>
      </c>
      <c r="D125" s="64">
        <v>90.5</v>
      </c>
      <c r="E125" s="64">
        <v>96.949996999999996</v>
      </c>
      <c r="F125" s="64">
        <v>64.915503999999999</v>
      </c>
      <c r="G125" s="64">
        <v>881509900</v>
      </c>
    </row>
    <row r="126" spans="1:7" x14ac:dyDescent="0.45">
      <c r="A126" s="82">
        <v>37773</v>
      </c>
      <c r="B126" s="64">
        <v>97.529999000000004</v>
      </c>
      <c r="C126" s="64">
        <v>102.18</v>
      </c>
      <c r="D126" s="64">
        <v>96.669998000000007</v>
      </c>
      <c r="E126" s="64">
        <v>97.629997000000003</v>
      </c>
      <c r="F126" s="64">
        <v>65.370811000000003</v>
      </c>
      <c r="G126" s="64">
        <v>867970200</v>
      </c>
    </row>
    <row r="127" spans="1:7" x14ac:dyDescent="0.45">
      <c r="A127" s="82">
        <v>37803</v>
      </c>
      <c r="B127" s="64">
        <v>97.25</v>
      </c>
      <c r="C127" s="64">
        <v>101.900002</v>
      </c>
      <c r="D127" s="64">
        <v>96.43</v>
      </c>
      <c r="E127" s="64">
        <v>99.389999000000003</v>
      </c>
      <c r="F127" s="64">
        <v>66.789635000000004</v>
      </c>
      <c r="G127" s="64">
        <v>895260500</v>
      </c>
    </row>
    <row r="128" spans="1:7" x14ac:dyDescent="0.45">
      <c r="A128" s="82">
        <v>37834</v>
      </c>
      <c r="B128" s="64">
        <v>99.190002000000007</v>
      </c>
      <c r="C128" s="64">
        <v>101.82</v>
      </c>
      <c r="D128" s="64">
        <v>96.339995999999999</v>
      </c>
      <c r="E128" s="64">
        <v>101.44000200000001</v>
      </c>
      <c r="F128" s="64">
        <v>68.167289999999994</v>
      </c>
      <c r="G128" s="64">
        <v>772702000</v>
      </c>
    </row>
    <row r="129" spans="1:7" x14ac:dyDescent="0.45">
      <c r="A129" s="82">
        <v>37865</v>
      </c>
      <c r="B129" s="64">
        <v>101.639999</v>
      </c>
      <c r="C129" s="64">
        <v>104.699997</v>
      </c>
      <c r="D129" s="64">
        <v>99.25</v>
      </c>
      <c r="E129" s="64">
        <v>99.949996999999996</v>
      </c>
      <c r="F129" s="64">
        <v>67.165976999999998</v>
      </c>
      <c r="G129" s="64">
        <v>818513400</v>
      </c>
    </row>
    <row r="130" spans="1:7" x14ac:dyDescent="0.45">
      <c r="A130" s="82">
        <v>37895</v>
      </c>
      <c r="B130" s="64">
        <v>100.239998</v>
      </c>
      <c r="C130" s="64">
        <v>105.970001</v>
      </c>
      <c r="D130" s="64">
        <v>100.199997</v>
      </c>
      <c r="E130" s="64">
        <v>105.300003</v>
      </c>
      <c r="F130" s="64">
        <v>71.032829000000007</v>
      </c>
      <c r="G130" s="64">
        <v>831700900</v>
      </c>
    </row>
    <row r="131" spans="1:7" x14ac:dyDescent="0.45">
      <c r="A131" s="82">
        <v>37926</v>
      </c>
      <c r="B131" s="64">
        <v>105.75</v>
      </c>
      <c r="C131" s="64">
        <v>106.949997</v>
      </c>
      <c r="D131" s="64">
        <v>103.620003</v>
      </c>
      <c r="E131" s="64">
        <v>106.449997</v>
      </c>
      <c r="F131" s="64">
        <v>71.808571000000001</v>
      </c>
      <c r="G131" s="64">
        <v>630654200</v>
      </c>
    </row>
    <row r="132" spans="1:7" x14ac:dyDescent="0.45">
      <c r="A132" s="82">
        <v>37956</v>
      </c>
      <c r="B132" s="64">
        <v>106.849998</v>
      </c>
      <c r="C132" s="64">
        <v>111.519997</v>
      </c>
      <c r="D132" s="64">
        <v>105.959999</v>
      </c>
      <c r="E132" s="64">
        <v>111.279999</v>
      </c>
      <c r="F132" s="64">
        <v>75.066765000000004</v>
      </c>
      <c r="G132" s="64">
        <v>678350400</v>
      </c>
    </row>
    <row r="133" spans="1:7" x14ac:dyDescent="0.45">
      <c r="A133" s="82">
        <v>37987</v>
      </c>
      <c r="B133" s="64">
        <v>111.739998</v>
      </c>
      <c r="C133" s="64">
        <v>116.5</v>
      </c>
      <c r="D133" s="64">
        <v>110.730003</v>
      </c>
      <c r="E133" s="64">
        <v>113.480003</v>
      </c>
      <c r="F133" s="64">
        <v>76.912537</v>
      </c>
      <c r="G133" s="64">
        <v>737674000</v>
      </c>
    </row>
    <row r="134" spans="1:7" x14ac:dyDescent="0.45">
      <c r="A134" s="82">
        <v>38018</v>
      </c>
      <c r="B134" s="64">
        <v>113.699997</v>
      </c>
      <c r="C134" s="64">
        <v>116.599998</v>
      </c>
      <c r="D134" s="64">
        <v>112.779999</v>
      </c>
      <c r="E134" s="64">
        <v>115.019997</v>
      </c>
      <c r="F134" s="64">
        <v>77.956260999999998</v>
      </c>
      <c r="G134" s="64">
        <v>676976900</v>
      </c>
    </row>
    <row r="135" spans="1:7" x14ac:dyDescent="0.45">
      <c r="A135" s="82">
        <v>38047</v>
      </c>
      <c r="B135" s="64">
        <v>115.43</v>
      </c>
      <c r="C135" s="64">
        <v>116.970001</v>
      </c>
      <c r="D135" s="64">
        <v>108.849998</v>
      </c>
      <c r="E135" s="64">
        <v>113.099998</v>
      </c>
      <c r="F135" s="64">
        <v>76.655013999999994</v>
      </c>
      <c r="G135" s="64">
        <v>1125003900</v>
      </c>
    </row>
    <row r="136" spans="1:7" x14ac:dyDescent="0.45">
      <c r="A136" s="82">
        <v>38078</v>
      </c>
      <c r="B136" s="64">
        <v>113.07</v>
      </c>
      <c r="C136" s="64">
        <v>115.410004</v>
      </c>
      <c r="D136" s="64">
        <v>110.900002</v>
      </c>
      <c r="E136" s="64">
        <v>110.959999</v>
      </c>
      <c r="F136" s="64">
        <v>75.468245999999994</v>
      </c>
      <c r="G136" s="64">
        <v>968620900</v>
      </c>
    </row>
    <row r="137" spans="1:7" x14ac:dyDescent="0.45">
      <c r="A137" s="82">
        <v>38108</v>
      </c>
      <c r="B137" s="64">
        <v>111.370003</v>
      </c>
      <c r="C137" s="64">
        <v>113.260002</v>
      </c>
      <c r="D137" s="64">
        <v>108.05999799999999</v>
      </c>
      <c r="E137" s="64">
        <v>112.860001</v>
      </c>
      <c r="F137" s="64">
        <v>76.760506000000007</v>
      </c>
      <c r="G137" s="64">
        <v>981083900</v>
      </c>
    </row>
    <row r="138" spans="1:7" x14ac:dyDescent="0.45">
      <c r="A138" s="82">
        <v>38139</v>
      </c>
      <c r="B138" s="64">
        <v>112.459999</v>
      </c>
      <c r="C138" s="64">
        <v>114.94000200000001</v>
      </c>
      <c r="D138" s="64">
        <v>111.870003</v>
      </c>
      <c r="E138" s="64">
        <v>114.529999</v>
      </c>
      <c r="F138" s="64">
        <v>77.896277999999995</v>
      </c>
      <c r="G138" s="64">
        <v>721880400</v>
      </c>
    </row>
    <row r="139" spans="1:7" x14ac:dyDescent="0.45">
      <c r="A139" s="82">
        <v>38169</v>
      </c>
      <c r="B139" s="64">
        <v>114.25</v>
      </c>
      <c r="C139" s="64">
        <v>114.400002</v>
      </c>
      <c r="D139" s="64">
        <v>108.209999</v>
      </c>
      <c r="E139" s="64">
        <v>110.839996</v>
      </c>
      <c r="F139" s="64">
        <v>75.661773999999994</v>
      </c>
      <c r="G139" s="64">
        <v>954619200</v>
      </c>
    </row>
    <row r="140" spans="1:7" x14ac:dyDescent="0.45">
      <c r="A140" s="82">
        <v>38200</v>
      </c>
      <c r="B140" s="64">
        <v>110.19000200000001</v>
      </c>
      <c r="C140" s="64">
        <v>111.629997</v>
      </c>
      <c r="D140" s="64">
        <v>106.589996</v>
      </c>
      <c r="E140" s="64">
        <v>111.110001</v>
      </c>
      <c r="F140" s="64">
        <v>75.846085000000002</v>
      </c>
      <c r="G140" s="64">
        <v>922892000</v>
      </c>
    </row>
    <row r="141" spans="1:7" x14ac:dyDescent="0.45">
      <c r="A141" s="82">
        <v>38231</v>
      </c>
      <c r="B141" s="64">
        <v>110.949997</v>
      </c>
      <c r="C141" s="64">
        <v>113.739998</v>
      </c>
      <c r="D141" s="64">
        <v>110.410004</v>
      </c>
      <c r="E141" s="64">
        <v>111.760002</v>
      </c>
      <c r="F141" s="64">
        <v>76.289787000000004</v>
      </c>
      <c r="G141" s="64">
        <v>790891900</v>
      </c>
    </row>
    <row r="142" spans="1:7" x14ac:dyDescent="0.45">
      <c r="A142" s="82">
        <v>38261</v>
      </c>
      <c r="B142" s="64">
        <v>112.260002</v>
      </c>
      <c r="C142" s="64">
        <v>114.68</v>
      </c>
      <c r="D142" s="64">
        <v>109.349998</v>
      </c>
      <c r="E142" s="64">
        <v>113.199997</v>
      </c>
      <c r="F142" s="64">
        <v>77.594406000000006</v>
      </c>
      <c r="G142" s="64">
        <v>1044071300</v>
      </c>
    </row>
    <row r="143" spans="1:7" x14ac:dyDescent="0.45">
      <c r="A143" s="82">
        <v>38292</v>
      </c>
      <c r="B143" s="64">
        <v>113.55999799999999</v>
      </c>
      <c r="C143" s="64">
        <v>119.139999</v>
      </c>
      <c r="D143" s="64">
        <v>113.199997</v>
      </c>
      <c r="E143" s="64">
        <v>117.889999</v>
      </c>
      <c r="F143" s="64">
        <v>80.809264999999996</v>
      </c>
      <c r="G143" s="64">
        <v>961601700</v>
      </c>
    </row>
    <row r="144" spans="1:7" x14ac:dyDescent="0.45">
      <c r="A144" s="82">
        <v>38322</v>
      </c>
      <c r="B144" s="64">
        <v>118.160004</v>
      </c>
      <c r="C144" s="64">
        <v>121.660004</v>
      </c>
      <c r="D144" s="64">
        <v>117.730003</v>
      </c>
      <c r="E144" s="64">
        <v>120.870003</v>
      </c>
      <c r="F144" s="64">
        <v>83.097504000000001</v>
      </c>
      <c r="G144" s="64">
        <v>909170200</v>
      </c>
    </row>
    <row r="145" spans="1:7" x14ac:dyDescent="0.45">
      <c r="A145" s="82">
        <v>38353</v>
      </c>
      <c r="B145" s="64">
        <v>121.55999799999999</v>
      </c>
      <c r="C145" s="64">
        <v>121.760002</v>
      </c>
      <c r="D145" s="64">
        <v>116.370003</v>
      </c>
      <c r="E145" s="64">
        <v>118.160004</v>
      </c>
      <c r="F145" s="64">
        <v>81.618103000000005</v>
      </c>
      <c r="G145" s="64">
        <v>1184211500</v>
      </c>
    </row>
    <row r="146" spans="1:7" x14ac:dyDescent="0.45">
      <c r="A146" s="82">
        <v>38384</v>
      </c>
      <c r="B146" s="64">
        <v>118.25</v>
      </c>
      <c r="C146" s="64">
        <v>121.66999800000001</v>
      </c>
      <c r="D146" s="64">
        <v>118.099998</v>
      </c>
      <c r="E146" s="64">
        <v>120.629997</v>
      </c>
      <c r="F146" s="64">
        <v>83.324248999999995</v>
      </c>
      <c r="G146" s="64">
        <v>1025608400</v>
      </c>
    </row>
    <row r="147" spans="1:7" x14ac:dyDescent="0.45">
      <c r="A147" s="82">
        <v>38412</v>
      </c>
      <c r="B147" s="64">
        <v>120.82</v>
      </c>
      <c r="C147" s="64">
        <v>123.25</v>
      </c>
      <c r="D147" s="64">
        <v>116.25</v>
      </c>
      <c r="E147" s="64">
        <v>117.959999</v>
      </c>
      <c r="F147" s="64">
        <v>81.479941999999994</v>
      </c>
      <c r="G147" s="64">
        <v>1330548800</v>
      </c>
    </row>
    <row r="148" spans="1:7" x14ac:dyDescent="0.45">
      <c r="A148" s="82">
        <v>38443</v>
      </c>
      <c r="B148" s="64">
        <v>118.629997</v>
      </c>
      <c r="C148" s="64">
        <v>119.260002</v>
      </c>
      <c r="D148" s="64">
        <v>113.550003</v>
      </c>
      <c r="E148" s="64">
        <v>115.75</v>
      </c>
      <c r="F148" s="64">
        <v>80.267471</v>
      </c>
      <c r="G148" s="64">
        <v>1633318500</v>
      </c>
    </row>
    <row r="149" spans="1:7" x14ac:dyDescent="0.45">
      <c r="A149" s="82">
        <v>38473</v>
      </c>
      <c r="B149" s="64">
        <v>116.07</v>
      </c>
      <c r="C149" s="64">
        <v>120.25</v>
      </c>
      <c r="D149" s="64">
        <v>114.800003</v>
      </c>
      <c r="E149" s="64">
        <v>119.480003</v>
      </c>
      <c r="F149" s="64">
        <v>82.854027000000002</v>
      </c>
      <c r="G149" s="64">
        <v>1334647300</v>
      </c>
    </row>
    <row r="150" spans="1:7" x14ac:dyDescent="0.45">
      <c r="A150" s="82">
        <v>38504</v>
      </c>
      <c r="B150" s="64">
        <v>119.519997</v>
      </c>
      <c r="C150" s="64">
        <v>121.94000200000001</v>
      </c>
      <c r="D150" s="64">
        <v>118.75</v>
      </c>
      <c r="E150" s="64">
        <v>119.18</v>
      </c>
      <c r="F150" s="64">
        <v>82.645966000000001</v>
      </c>
      <c r="G150" s="64">
        <v>1089322900</v>
      </c>
    </row>
    <row r="151" spans="1:7" x14ac:dyDescent="0.45">
      <c r="A151" s="82">
        <v>38534</v>
      </c>
      <c r="B151" s="64">
        <v>119.449997</v>
      </c>
      <c r="C151" s="64">
        <v>124.639999</v>
      </c>
      <c r="D151" s="64">
        <v>118.260002</v>
      </c>
      <c r="E151" s="64">
        <v>123.739998</v>
      </c>
      <c r="F151" s="64">
        <v>86.154494999999997</v>
      </c>
      <c r="G151" s="64">
        <v>1176306400</v>
      </c>
    </row>
    <row r="152" spans="1:7" x14ac:dyDescent="0.45">
      <c r="A152" s="82">
        <v>38565</v>
      </c>
      <c r="B152" s="64">
        <v>123.83000199999999</v>
      </c>
      <c r="C152" s="64">
        <v>124.739998</v>
      </c>
      <c r="D152" s="64">
        <v>120.379997</v>
      </c>
      <c r="E152" s="64">
        <v>122.58000199999999</v>
      </c>
      <c r="F152" s="64">
        <v>85.346808999999993</v>
      </c>
      <c r="G152" s="64">
        <v>1306564800</v>
      </c>
    </row>
    <row r="153" spans="1:7" x14ac:dyDescent="0.45">
      <c r="A153" s="82">
        <v>38596</v>
      </c>
      <c r="B153" s="64">
        <v>122.519997</v>
      </c>
      <c r="C153" s="64">
        <v>124.739998</v>
      </c>
      <c r="D153" s="64">
        <v>120.44000200000001</v>
      </c>
      <c r="E153" s="64">
        <v>123.040001</v>
      </c>
      <c r="F153" s="64">
        <v>85.667113999999998</v>
      </c>
      <c r="G153" s="64">
        <v>1287005000</v>
      </c>
    </row>
    <row r="154" spans="1:7" x14ac:dyDescent="0.45">
      <c r="A154" s="82">
        <v>38626</v>
      </c>
      <c r="B154" s="64">
        <v>122.959999</v>
      </c>
      <c r="C154" s="64">
        <v>123.339996</v>
      </c>
      <c r="D154" s="64">
        <v>116.879997</v>
      </c>
      <c r="E154" s="64">
        <v>120.129997</v>
      </c>
      <c r="F154" s="64">
        <v>83.997039999999998</v>
      </c>
      <c r="G154" s="64">
        <v>1784566400</v>
      </c>
    </row>
    <row r="155" spans="1:7" x14ac:dyDescent="0.45">
      <c r="A155" s="82">
        <v>38657</v>
      </c>
      <c r="B155" s="64">
        <v>120.58000199999999</v>
      </c>
      <c r="C155" s="64">
        <v>127.410004</v>
      </c>
      <c r="D155" s="64">
        <v>120.129997</v>
      </c>
      <c r="E155" s="64">
        <v>125.410004</v>
      </c>
      <c r="F155" s="64">
        <v>87.688950000000006</v>
      </c>
      <c r="G155" s="64">
        <v>1183732800</v>
      </c>
    </row>
    <row r="156" spans="1:7" x14ac:dyDescent="0.45">
      <c r="A156" s="82">
        <v>38687</v>
      </c>
      <c r="B156" s="64">
        <v>126.019997</v>
      </c>
      <c r="C156" s="64">
        <v>128.08999600000001</v>
      </c>
      <c r="D156" s="64">
        <v>124.360001</v>
      </c>
      <c r="E156" s="64">
        <v>124.510002</v>
      </c>
      <c r="F156" s="64">
        <v>87.059601000000001</v>
      </c>
      <c r="G156" s="64">
        <v>1073146800</v>
      </c>
    </row>
    <row r="157" spans="1:7" x14ac:dyDescent="0.45">
      <c r="A157" s="82">
        <v>38718</v>
      </c>
      <c r="B157" s="64">
        <v>125.19000200000001</v>
      </c>
      <c r="C157" s="64">
        <v>129.44000199999999</v>
      </c>
      <c r="D157" s="64">
        <v>124.389999</v>
      </c>
      <c r="E157" s="64">
        <v>127.5</v>
      </c>
      <c r="F157" s="64">
        <v>89.622871000000004</v>
      </c>
      <c r="G157" s="64">
        <v>1233910800</v>
      </c>
    </row>
    <row r="158" spans="1:7" x14ac:dyDescent="0.45">
      <c r="A158" s="82">
        <v>38749</v>
      </c>
      <c r="B158" s="64">
        <v>127.82</v>
      </c>
      <c r="C158" s="64">
        <v>130.03999300000001</v>
      </c>
      <c r="D158" s="64">
        <v>125.400002</v>
      </c>
      <c r="E158" s="64">
        <v>128.229996</v>
      </c>
      <c r="F158" s="64">
        <v>90.135993999999997</v>
      </c>
      <c r="G158" s="64">
        <v>1145244400</v>
      </c>
    </row>
    <row r="159" spans="1:7" x14ac:dyDescent="0.45">
      <c r="A159" s="82">
        <v>38777</v>
      </c>
      <c r="B159" s="64">
        <v>128.60000600000001</v>
      </c>
      <c r="C159" s="64">
        <v>131.470001</v>
      </c>
      <c r="D159" s="64">
        <v>127.18</v>
      </c>
      <c r="E159" s="64">
        <v>129.83000200000001</v>
      </c>
      <c r="F159" s="64">
        <v>91.260711999999998</v>
      </c>
      <c r="G159" s="64">
        <v>1350777100</v>
      </c>
    </row>
    <row r="160" spans="1:7" x14ac:dyDescent="0.45">
      <c r="A160" s="82">
        <v>38808</v>
      </c>
      <c r="B160" s="64">
        <v>130.070007</v>
      </c>
      <c r="C160" s="64">
        <v>131.86000100000001</v>
      </c>
      <c r="D160" s="64">
        <v>128.020004</v>
      </c>
      <c r="E160" s="64">
        <v>131.470001</v>
      </c>
      <c r="F160" s="64">
        <v>92.780991</v>
      </c>
      <c r="G160" s="64">
        <v>1300327900</v>
      </c>
    </row>
    <row r="161" spans="1:7" x14ac:dyDescent="0.45">
      <c r="A161" s="82">
        <v>38838</v>
      </c>
      <c r="B161" s="64">
        <v>131.470001</v>
      </c>
      <c r="C161" s="64">
        <v>132.800003</v>
      </c>
      <c r="D161" s="64">
        <v>124.760002</v>
      </c>
      <c r="E161" s="64">
        <v>127.510002</v>
      </c>
      <c r="F161" s="64">
        <v>89.986335999999994</v>
      </c>
      <c r="G161" s="64">
        <v>1752747100</v>
      </c>
    </row>
    <row r="162" spans="1:7" x14ac:dyDescent="0.45">
      <c r="A162" s="82">
        <v>38869</v>
      </c>
      <c r="B162" s="64">
        <v>127.379997</v>
      </c>
      <c r="C162" s="64">
        <v>129.429993</v>
      </c>
      <c r="D162" s="64">
        <v>122.339996</v>
      </c>
      <c r="E162" s="64">
        <v>127.279999</v>
      </c>
      <c r="F162" s="64">
        <v>89.824020000000004</v>
      </c>
      <c r="G162" s="64">
        <v>2163829300</v>
      </c>
    </row>
    <row r="163" spans="1:7" x14ac:dyDescent="0.45">
      <c r="A163" s="82">
        <v>38899</v>
      </c>
      <c r="B163" s="64">
        <v>127.43</v>
      </c>
      <c r="C163" s="64">
        <v>128.13999899999999</v>
      </c>
      <c r="D163" s="64">
        <v>122.389999</v>
      </c>
      <c r="E163" s="64">
        <v>127.849998</v>
      </c>
      <c r="F163" s="64">
        <v>90.625052999999994</v>
      </c>
      <c r="G163" s="64">
        <v>1691301400</v>
      </c>
    </row>
    <row r="164" spans="1:7" x14ac:dyDescent="0.45">
      <c r="A164" s="82">
        <v>38930</v>
      </c>
      <c r="B164" s="64">
        <v>127.339996</v>
      </c>
      <c r="C164" s="64">
        <v>131.03999300000001</v>
      </c>
      <c r="D164" s="64">
        <v>126.279999</v>
      </c>
      <c r="E164" s="64">
        <v>130.63999899999999</v>
      </c>
      <c r="F164" s="64">
        <v>92.602737000000005</v>
      </c>
      <c r="G164" s="64">
        <v>1420345400</v>
      </c>
    </row>
    <row r="165" spans="1:7" x14ac:dyDescent="0.45">
      <c r="A165" s="82">
        <v>38961</v>
      </c>
      <c r="B165" s="64">
        <v>131.13999899999999</v>
      </c>
      <c r="C165" s="64">
        <v>133.990005</v>
      </c>
      <c r="D165" s="64">
        <v>129.35000600000001</v>
      </c>
      <c r="E165" s="64">
        <v>133.58000200000001</v>
      </c>
      <c r="F165" s="64">
        <v>94.686729</v>
      </c>
      <c r="G165" s="64">
        <v>1363687900</v>
      </c>
    </row>
    <row r="166" spans="1:7" x14ac:dyDescent="0.45">
      <c r="A166" s="82">
        <v>38991</v>
      </c>
      <c r="B166" s="64">
        <v>133.53999300000001</v>
      </c>
      <c r="C166" s="64">
        <v>139</v>
      </c>
      <c r="D166" s="64">
        <v>132.64999399999999</v>
      </c>
      <c r="E166" s="64">
        <v>137.78999300000001</v>
      </c>
      <c r="F166" s="64">
        <v>98.100502000000006</v>
      </c>
      <c r="G166" s="64">
        <v>1443344100</v>
      </c>
    </row>
    <row r="167" spans="1:7" x14ac:dyDescent="0.45">
      <c r="A167" s="82">
        <v>39022</v>
      </c>
      <c r="B167" s="64">
        <v>138.220001</v>
      </c>
      <c r="C167" s="64">
        <v>141.16000399999999</v>
      </c>
      <c r="D167" s="64">
        <v>135.61999499999999</v>
      </c>
      <c r="E167" s="64">
        <v>140.529999</v>
      </c>
      <c r="F167" s="64">
        <v>100.051239</v>
      </c>
      <c r="G167" s="64">
        <v>1502059900</v>
      </c>
    </row>
    <row r="168" spans="1:7" x14ac:dyDescent="0.45">
      <c r="A168" s="82">
        <v>39052</v>
      </c>
      <c r="B168" s="64">
        <v>140.529999</v>
      </c>
      <c r="C168" s="64">
        <v>143.240005</v>
      </c>
      <c r="D168" s="64">
        <v>138.970001</v>
      </c>
      <c r="E168" s="64">
        <v>141.61999499999999</v>
      </c>
      <c r="F168" s="64">
        <v>100.82727800000001</v>
      </c>
      <c r="G168" s="64">
        <v>1212756800</v>
      </c>
    </row>
    <row r="169" spans="1:7" x14ac:dyDescent="0.45">
      <c r="A169" s="82">
        <v>39083</v>
      </c>
      <c r="B169" s="64">
        <v>142.25</v>
      </c>
      <c r="C169" s="64">
        <v>144.13000500000001</v>
      </c>
      <c r="D169" s="64">
        <v>140.25</v>
      </c>
      <c r="E169" s="64">
        <v>143.75</v>
      </c>
      <c r="F169" s="64">
        <v>102.913994</v>
      </c>
      <c r="G169" s="64">
        <v>1330329900</v>
      </c>
    </row>
    <row r="170" spans="1:7" x14ac:dyDescent="0.45">
      <c r="A170" s="82">
        <v>39114</v>
      </c>
      <c r="B170" s="64">
        <v>144.14999399999999</v>
      </c>
      <c r="C170" s="64">
        <v>146.41999799999999</v>
      </c>
      <c r="D170" s="64">
        <v>139</v>
      </c>
      <c r="E170" s="64">
        <v>140.929993</v>
      </c>
      <c r="F170" s="64">
        <v>100.895088</v>
      </c>
      <c r="G170" s="64">
        <v>1494548900</v>
      </c>
    </row>
    <row r="171" spans="1:7" x14ac:dyDescent="0.45">
      <c r="A171" s="82">
        <v>39142</v>
      </c>
      <c r="B171" s="64">
        <v>139.33999600000001</v>
      </c>
      <c r="C171" s="64">
        <v>143.80999800000001</v>
      </c>
      <c r="D171" s="64">
        <v>136.75</v>
      </c>
      <c r="E171" s="64">
        <v>142</v>
      </c>
      <c r="F171" s="64">
        <v>101.661118</v>
      </c>
      <c r="G171" s="64">
        <v>2918304400</v>
      </c>
    </row>
    <row r="172" spans="1:7" x14ac:dyDescent="0.45">
      <c r="A172" s="82">
        <v>39173</v>
      </c>
      <c r="B172" s="64">
        <v>142.16000399999999</v>
      </c>
      <c r="C172" s="64">
        <v>149.800003</v>
      </c>
      <c r="D172" s="64">
        <v>141.479996</v>
      </c>
      <c r="E172" s="64">
        <v>148.28999300000001</v>
      </c>
      <c r="F172" s="64">
        <v>106.585381</v>
      </c>
      <c r="G172" s="64">
        <v>1791289900</v>
      </c>
    </row>
    <row r="173" spans="1:7" x14ac:dyDescent="0.45">
      <c r="A173" s="82">
        <v>39203</v>
      </c>
      <c r="B173" s="64">
        <v>148.41999799999999</v>
      </c>
      <c r="C173" s="64">
        <v>153.88999899999999</v>
      </c>
      <c r="D173" s="64">
        <v>147.66999799999999</v>
      </c>
      <c r="E173" s="64">
        <v>153.320007</v>
      </c>
      <c r="F173" s="64">
        <v>110.200729</v>
      </c>
      <c r="G173" s="64">
        <v>2508178000</v>
      </c>
    </row>
    <row r="174" spans="1:7" x14ac:dyDescent="0.45">
      <c r="A174" s="82">
        <v>39234</v>
      </c>
      <c r="B174" s="64">
        <v>153.88000500000001</v>
      </c>
      <c r="C174" s="64">
        <v>154.39999399999999</v>
      </c>
      <c r="D174" s="64">
        <v>148.05999800000001</v>
      </c>
      <c r="E174" s="64">
        <v>150.429993</v>
      </c>
      <c r="F174" s="64">
        <v>108.12346599999999</v>
      </c>
      <c r="G174" s="64">
        <v>3502885400</v>
      </c>
    </row>
    <row r="175" spans="1:7" x14ac:dyDescent="0.45">
      <c r="A175" s="82">
        <v>39264</v>
      </c>
      <c r="B175" s="64">
        <v>150.86999499999999</v>
      </c>
      <c r="C175" s="64">
        <v>155.529999</v>
      </c>
      <c r="D175" s="64">
        <v>145.03999300000001</v>
      </c>
      <c r="E175" s="64">
        <v>145.720001</v>
      </c>
      <c r="F175" s="64">
        <v>105.18956</v>
      </c>
      <c r="G175" s="64">
        <v>3988676200</v>
      </c>
    </row>
    <row r="176" spans="1:7" x14ac:dyDescent="0.45">
      <c r="A176" s="82">
        <v>39295</v>
      </c>
      <c r="B176" s="64">
        <v>145.179993</v>
      </c>
      <c r="C176" s="64">
        <v>150.58999600000001</v>
      </c>
      <c r="D176" s="64">
        <v>137</v>
      </c>
      <c r="E176" s="64">
        <v>147.58999600000001</v>
      </c>
      <c r="F176" s="64">
        <v>106.53945899999999</v>
      </c>
      <c r="G176" s="64">
        <v>6195918600</v>
      </c>
    </row>
    <row r="177" spans="1:7" x14ac:dyDescent="0.45">
      <c r="A177" s="82">
        <v>39326</v>
      </c>
      <c r="B177" s="64">
        <v>147.449997</v>
      </c>
      <c r="C177" s="64">
        <v>154.38999899999999</v>
      </c>
      <c r="D177" s="64">
        <v>144.33000200000001</v>
      </c>
      <c r="E177" s="64">
        <v>152.58000200000001</v>
      </c>
      <c r="F177" s="64">
        <v>110.141502</v>
      </c>
      <c r="G177" s="64">
        <v>2967009200</v>
      </c>
    </row>
    <row r="178" spans="1:7" x14ac:dyDescent="0.45">
      <c r="A178" s="82">
        <v>39356</v>
      </c>
      <c r="B178" s="64">
        <v>152.60000600000001</v>
      </c>
      <c r="C178" s="64">
        <v>157.520004</v>
      </c>
      <c r="D178" s="64">
        <v>148.66000399999999</v>
      </c>
      <c r="E178" s="64">
        <v>154.64999399999999</v>
      </c>
      <c r="F178" s="64">
        <v>112.165375</v>
      </c>
      <c r="G178" s="64">
        <v>3850069600</v>
      </c>
    </row>
    <row r="179" spans="1:7" x14ac:dyDescent="0.45">
      <c r="A179" s="82">
        <v>39387</v>
      </c>
      <c r="B179" s="64">
        <v>153.28999300000001</v>
      </c>
      <c r="C179" s="64">
        <v>153.41000399999999</v>
      </c>
      <c r="D179" s="64">
        <v>140.66000399999999</v>
      </c>
      <c r="E179" s="64">
        <v>148.66000399999999</v>
      </c>
      <c r="F179" s="64">
        <v>107.82092299999999</v>
      </c>
      <c r="G179" s="64">
        <v>5472709900</v>
      </c>
    </row>
    <row r="180" spans="1:7" x14ac:dyDescent="0.45">
      <c r="A180" s="82">
        <v>39417</v>
      </c>
      <c r="B180" s="64">
        <v>148.19000199999999</v>
      </c>
      <c r="C180" s="64">
        <v>152.88999899999999</v>
      </c>
      <c r="D180" s="64">
        <v>143.96000699999999</v>
      </c>
      <c r="E180" s="64">
        <v>146.21000699999999</v>
      </c>
      <c r="F180" s="64">
        <v>106.04396800000001</v>
      </c>
      <c r="G180" s="64">
        <v>3293787500</v>
      </c>
    </row>
    <row r="181" spans="1:7" x14ac:dyDescent="0.45">
      <c r="A181" s="82">
        <v>39448</v>
      </c>
      <c r="B181" s="64">
        <v>146.529999</v>
      </c>
      <c r="C181" s="64">
        <v>146.990005</v>
      </c>
      <c r="D181" s="64">
        <v>126</v>
      </c>
      <c r="E181" s="64">
        <v>137.36999499999999</v>
      </c>
      <c r="F181" s="64">
        <v>100.161209</v>
      </c>
      <c r="G181" s="64">
        <v>6106834300</v>
      </c>
    </row>
    <row r="182" spans="1:7" x14ac:dyDescent="0.45">
      <c r="A182" s="82">
        <v>39479</v>
      </c>
      <c r="B182" s="64">
        <v>137.94000199999999</v>
      </c>
      <c r="C182" s="64">
        <v>139.61000100000001</v>
      </c>
      <c r="D182" s="64">
        <v>131.729996</v>
      </c>
      <c r="E182" s="64">
        <v>133.820007</v>
      </c>
      <c r="F182" s="64">
        <v>97.572823</v>
      </c>
      <c r="G182" s="64">
        <v>4151028600</v>
      </c>
    </row>
    <row r="183" spans="1:7" x14ac:dyDescent="0.45">
      <c r="A183" s="82">
        <v>39508</v>
      </c>
      <c r="B183" s="64">
        <v>133.13999899999999</v>
      </c>
      <c r="C183" s="64">
        <v>135.80999800000001</v>
      </c>
      <c r="D183" s="64">
        <v>126.07</v>
      </c>
      <c r="E183" s="64">
        <v>131.970001</v>
      </c>
      <c r="F183" s="64">
        <v>96.223892000000006</v>
      </c>
      <c r="G183" s="64">
        <v>5462121800</v>
      </c>
    </row>
    <row r="184" spans="1:7" x14ac:dyDescent="0.45">
      <c r="A184" s="82">
        <v>39539</v>
      </c>
      <c r="B184" s="64">
        <v>133.61000100000001</v>
      </c>
      <c r="C184" s="64">
        <v>140.58999600000001</v>
      </c>
      <c r="D184" s="64">
        <v>132.33000200000001</v>
      </c>
      <c r="E184" s="64">
        <v>138.259995</v>
      </c>
      <c r="F184" s="64">
        <v>101.309235</v>
      </c>
      <c r="G184" s="64">
        <v>4014652600</v>
      </c>
    </row>
    <row r="185" spans="1:7" x14ac:dyDescent="0.45">
      <c r="A185" s="82">
        <v>39569</v>
      </c>
      <c r="B185" s="64">
        <v>138.38000500000001</v>
      </c>
      <c r="C185" s="64">
        <v>144.300003</v>
      </c>
      <c r="D185" s="64">
        <v>137.520004</v>
      </c>
      <c r="E185" s="64">
        <v>140.35000600000001</v>
      </c>
      <c r="F185" s="64">
        <v>102.84065200000001</v>
      </c>
      <c r="G185" s="64">
        <v>3646997000</v>
      </c>
    </row>
    <row r="186" spans="1:7" x14ac:dyDescent="0.45">
      <c r="A186" s="82">
        <v>39600</v>
      </c>
      <c r="B186" s="64">
        <v>139.83000200000001</v>
      </c>
      <c r="C186" s="64">
        <v>140.88999899999999</v>
      </c>
      <c r="D186" s="64">
        <v>127.040001</v>
      </c>
      <c r="E186" s="64">
        <v>127.980003</v>
      </c>
      <c r="F186" s="64">
        <v>93.776611000000003</v>
      </c>
      <c r="G186" s="64">
        <v>5408930000</v>
      </c>
    </row>
    <row r="187" spans="1:7" x14ac:dyDescent="0.45">
      <c r="A187" s="82">
        <v>39630</v>
      </c>
      <c r="B187" s="64">
        <v>126.519997</v>
      </c>
      <c r="C187" s="64">
        <v>129.16000399999999</v>
      </c>
      <c r="D187" s="64">
        <v>120.019997</v>
      </c>
      <c r="E187" s="64">
        <v>126.83000199999999</v>
      </c>
      <c r="F187" s="64">
        <v>93.398796000000004</v>
      </c>
      <c r="G187" s="64">
        <v>7156206800</v>
      </c>
    </row>
    <row r="188" spans="1:7" x14ac:dyDescent="0.45">
      <c r="A188" s="82">
        <v>39661</v>
      </c>
      <c r="B188" s="64">
        <v>127.120003</v>
      </c>
      <c r="C188" s="64">
        <v>131.509995</v>
      </c>
      <c r="D188" s="64">
        <v>124.760002</v>
      </c>
      <c r="E188" s="64">
        <v>128.78999300000001</v>
      </c>
      <c r="F188" s="64">
        <v>94.842162999999999</v>
      </c>
      <c r="G188" s="64">
        <v>4344355500</v>
      </c>
    </row>
    <row r="189" spans="1:7" x14ac:dyDescent="0.45">
      <c r="A189" s="82">
        <v>39692</v>
      </c>
      <c r="B189" s="64">
        <v>130.029999</v>
      </c>
      <c r="C189" s="64">
        <v>130.71000699999999</v>
      </c>
      <c r="D189" s="64">
        <v>110.529999</v>
      </c>
      <c r="E189" s="64">
        <v>115.989998</v>
      </c>
      <c r="F189" s="64">
        <v>85.416122000000001</v>
      </c>
      <c r="G189" s="64">
        <v>8105188900</v>
      </c>
    </row>
    <row r="190" spans="1:7" x14ac:dyDescent="0.45">
      <c r="A190" s="82">
        <v>39722</v>
      </c>
      <c r="B190" s="64">
        <v>115.269997</v>
      </c>
      <c r="C190" s="64">
        <v>116.69000200000001</v>
      </c>
      <c r="D190" s="64">
        <v>83.580001999999993</v>
      </c>
      <c r="E190" s="64">
        <v>96.830001999999993</v>
      </c>
      <c r="F190" s="64">
        <v>71.719275999999994</v>
      </c>
      <c r="G190" s="64">
        <v>11882352200</v>
      </c>
    </row>
    <row r="191" spans="1:7" x14ac:dyDescent="0.45">
      <c r="A191" s="82">
        <v>39753</v>
      </c>
      <c r="B191" s="64">
        <v>96.779999000000004</v>
      </c>
      <c r="C191" s="64">
        <v>100.860001</v>
      </c>
      <c r="D191" s="64">
        <v>74.339995999999999</v>
      </c>
      <c r="E191" s="64">
        <v>90.089995999999999</v>
      </c>
      <c r="F191" s="64">
        <v>66.727149999999995</v>
      </c>
      <c r="G191" s="64">
        <v>8762237000</v>
      </c>
    </row>
    <row r="192" spans="1:7" x14ac:dyDescent="0.45">
      <c r="A192" s="82">
        <v>39783</v>
      </c>
      <c r="B192" s="64">
        <v>87.510002</v>
      </c>
      <c r="C192" s="64">
        <v>92.43</v>
      </c>
      <c r="D192" s="64">
        <v>81.860000999999997</v>
      </c>
      <c r="E192" s="64">
        <v>90.239998</v>
      </c>
      <c r="F192" s="64">
        <v>66.838226000000006</v>
      </c>
      <c r="G192" s="64">
        <v>6919927700</v>
      </c>
    </row>
    <row r="193" spans="1:7" x14ac:dyDescent="0.45">
      <c r="A193" s="82">
        <v>39814</v>
      </c>
      <c r="B193" s="64">
        <v>90.440002000000007</v>
      </c>
      <c r="C193" s="64">
        <v>94.449996999999996</v>
      </c>
      <c r="D193" s="64">
        <v>80.050003000000004</v>
      </c>
      <c r="E193" s="64">
        <v>82.830001999999993</v>
      </c>
      <c r="F193" s="64">
        <v>61.84787</v>
      </c>
      <c r="G193" s="64">
        <v>6872039400</v>
      </c>
    </row>
    <row r="194" spans="1:7" x14ac:dyDescent="0.45">
      <c r="A194" s="82">
        <v>39845</v>
      </c>
      <c r="B194" s="64">
        <v>81.569999999999993</v>
      </c>
      <c r="C194" s="64">
        <v>87.739998</v>
      </c>
      <c r="D194" s="64">
        <v>73.809997999999993</v>
      </c>
      <c r="E194" s="64">
        <v>73.930000000000007</v>
      </c>
      <c r="F194" s="64">
        <v>55.202407999999998</v>
      </c>
      <c r="G194" s="64">
        <v>7275092500</v>
      </c>
    </row>
    <row r="195" spans="1:7" x14ac:dyDescent="0.45">
      <c r="A195" s="82">
        <v>39873</v>
      </c>
      <c r="B195" s="64">
        <v>72.519997000000004</v>
      </c>
      <c r="C195" s="64">
        <v>83.300003000000004</v>
      </c>
      <c r="D195" s="64">
        <v>67.099997999999999</v>
      </c>
      <c r="E195" s="64">
        <v>79.519997000000004</v>
      </c>
      <c r="F195" s="64">
        <v>59.376331</v>
      </c>
      <c r="G195" s="64">
        <v>8813959700</v>
      </c>
    </row>
    <row r="196" spans="1:7" x14ac:dyDescent="0.45">
      <c r="A196" s="82">
        <v>39904</v>
      </c>
      <c r="B196" s="64">
        <v>78.529999000000004</v>
      </c>
      <c r="C196" s="64">
        <v>89.019997000000004</v>
      </c>
      <c r="D196" s="64">
        <v>78.330001999999993</v>
      </c>
      <c r="E196" s="64">
        <v>87.419998000000007</v>
      </c>
      <c r="F196" s="64">
        <v>65.742371000000006</v>
      </c>
      <c r="G196" s="64">
        <v>6023006600</v>
      </c>
    </row>
    <row r="197" spans="1:7" x14ac:dyDescent="0.45">
      <c r="A197" s="82">
        <v>39934</v>
      </c>
      <c r="B197" s="64">
        <v>87.440002000000007</v>
      </c>
      <c r="C197" s="64">
        <v>93.699996999999996</v>
      </c>
      <c r="D197" s="64">
        <v>86.720000999999996</v>
      </c>
      <c r="E197" s="64">
        <v>92.529999000000004</v>
      </c>
      <c r="F197" s="64">
        <v>69.585235999999995</v>
      </c>
      <c r="G197" s="64">
        <v>5195735600</v>
      </c>
    </row>
    <row r="198" spans="1:7" x14ac:dyDescent="0.45">
      <c r="A198" s="82">
        <v>39965</v>
      </c>
      <c r="B198" s="64">
        <v>93.669998000000007</v>
      </c>
      <c r="C198" s="64">
        <v>96.110000999999997</v>
      </c>
      <c r="D198" s="64">
        <v>88.849997999999999</v>
      </c>
      <c r="E198" s="64">
        <v>91.949996999999996</v>
      </c>
      <c r="F198" s="64">
        <v>69.149062999999998</v>
      </c>
      <c r="G198" s="64">
        <v>5054855000</v>
      </c>
    </row>
    <row r="199" spans="1:7" x14ac:dyDescent="0.45">
      <c r="A199" s="82">
        <v>39995</v>
      </c>
      <c r="B199" s="64">
        <v>92.339995999999999</v>
      </c>
      <c r="C199" s="64">
        <v>99.830001999999993</v>
      </c>
      <c r="D199" s="64">
        <v>87</v>
      </c>
      <c r="E199" s="64">
        <v>98.809997999999993</v>
      </c>
      <c r="F199" s="64">
        <v>74.727737000000005</v>
      </c>
      <c r="G199" s="64">
        <v>4295844600</v>
      </c>
    </row>
    <row r="200" spans="1:7" x14ac:dyDescent="0.45">
      <c r="A200" s="82">
        <v>40026</v>
      </c>
      <c r="B200" s="64">
        <v>99.849997999999999</v>
      </c>
      <c r="C200" s="64">
        <v>104.349998</v>
      </c>
      <c r="D200" s="64">
        <v>98.110000999999997</v>
      </c>
      <c r="E200" s="64">
        <v>102.459999</v>
      </c>
      <c r="F200" s="64">
        <v>77.488151999999999</v>
      </c>
      <c r="G200" s="64">
        <v>3957574800</v>
      </c>
    </row>
    <row r="201" spans="1:7" x14ac:dyDescent="0.45">
      <c r="A201" s="82">
        <v>40057</v>
      </c>
      <c r="B201" s="64">
        <v>101.949997</v>
      </c>
      <c r="C201" s="64">
        <v>108.05999799999999</v>
      </c>
      <c r="D201" s="64">
        <v>99.57</v>
      </c>
      <c r="E201" s="64">
        <v>105.589996</v>
      </c>
      <c r="F201" s="64">
        <v>79.855270000000004</v>
      </c>
      <c r="G201" s="64">
        <v>3777956700</v>
      </c>
    </row>
    <row r="202" spans="1:7" x14ac:dyDescent="0.45">
      <c r="A202" s="82">
        <v>40087</v>
      </c>
      <c r="B202" s="64">
        <v>103</v>
      </c>
      <c r="C202" s="64">
        <v>110.30999799999999</v>
      </c>
      <c r="D202" s="64">
        <v>101.989998</v>
      </c>
      <c r="E202" s="64">
        <v>103.55999799999999</v>
      </c>
      <c r="F202" s="64">
        <v>78.693091999999993</v>
      </c>
      <c r="G202" s="64">
        <v>4481700800</v>
      </c>
    </row>
    <row r="203" spans="1:7" x14ac:dyDescent="0.45">
      <c r="A203" s="82">
        <v>40118</v>
      </c>
      <c r="B203" s="64">
        <v>104.129997</v>
      </c>
      <c r="C203" s="64">
        <v>111.739998</v>
      </c>
      <c r="D203" s="64">
        <v>103.08000199999999</v>
      </c>
      <c r="E203" s="64">
        <v>109.94000200000001</v>
      </c>
      <c r="F203" s="64">
        <v>83.5411</v>
      </c>
      <c r="G203" s="64">
        <v>3430866200</v>
      </c>
    </row>
    <row r="204" spans="1:7" x14ac:dyDescent="0.45">
      <c r="A204" s="82">
        <v>40148</v>
      </c>
      <c r="B204" s="64">
        <v>110.91999800000001</v>
      </c>
      <c r="C204" s="64">
        <v>113.029999</v>
      </c>
      <c r="D204" s="64">
        <v>109.019997</v>
      </c>
      <c r="E204" s="64">
        <v>111.44000200000001</v>
      </c>
      <c r="F204" s="64">
        <v>84.680961999999994</v>
      </c>
      <c r="G204" s="64">
        <v>2883885800</v>
      </c>
    </row>
    <row r="205" spans="1:7" x14ac:dyDescent="0.45">
      <c r="A205" s="82">
        <v>40179</v>
      </c>
      <c r="B205" s="64">
        <v>112.370003</v>
      </c>
      <c r="C205" s="64">
        <v>115.139999</v>
      </c>
      <c r="D205" s="64">
        <v>107.220001</v>
      </c>
      <c r="E205" s="64">
        <v>107.389999</v>
      </c>
      <c r="F205" s="64">
        <v>82.042762999999994</v>
      </c>
      <c r="G205" s="64">
        <v>3706842300</v>
      </c>
    </row>
    <row r="206" spans="1:7" x14ac:dyDescent="0.45">
      <c r="A206" s="82">
        <v>40210</v>
      </c>
      <c r="B206" s="64">
        <v>108.150002</v>
      </c>
      <c r="C206" s="64">
        <v>111.58000199999999</v>
      </c>
      <c r="D206" s="64">
        <v>104.58000199999999</v>
      </c>
      <c r="E206" s="64">
        <v>110.739998</v>
      </c>
      <c r="F206" s="64">
        <v>84.602051000000003</v>
      </c>
      <c r="G206" s="64">
        <v>4451912400</v>
      </c>
    </row>
    <row r="207" spans="1:7" x14ac:dyDescent="0.45">
      <c r="A207" s="82">
        <v>40238</v>
      </c>
      <c r="B207" s="64">
        <v>111.199997</v>
      </c>
      <c r="C207" s="64">
        <v>118.16999800000001</v>
      </c>
      <c r="D207" s="64">
        <v>111.16999800000001</v>
      </c>
      <c r="E207" s="64">
        <v>117</v>
      </c>
      <c r="F207" s="64">
        <v>89.384506000000002</v>
      </c>
      <c r="G207" s="64">
        <v>3899688500</v>
      </c>
    </row>
    <row r="208" spans="1:7" x14ac:dyDescent="0.45">
      <c r="A208" s="82">
        <v>40269</v>
      </c>
      <c r="B208" s="64">
        <v>117.800003</v>
      </c>
      <c r="C208" s="64">
        <v>122.120003</v>
      </c>
      <c r="D208" s="64">
        <v>117.099998</v>
      </c>
      <c r="E208" s="64">
        <v>118.80999799999999</v>
      </c>
      <c r="F208" s="64">
        <v>91.141105999999994</v>
      </c>
      <c r="G208" s="64">
        <v>3887089700</v>
      </c>
    </row>
    <row r="209" spans="1:7" x14ac:dyDescent="0.45">
      <c r="A209" s="82">
        <v>40299</v>
      </c>
      <c r="B209" s="64">
        <v>119.379997</v>
      </c>
      <c r="C209" s="64">
        <v>120.68</v>
      </c>
      <c r="D209" s="64">
        <v>104.379997</v>
      </c>
      <c r="E209" s="64">
        <v>109.370003</v>
      </c>
      <c r="F209" s="64">
        <v>83.89949</v>
      </c>
      <c r="G209" s="64">
        <v>7413878800</v>
      </c>
    </row>
    <row r="210" spans="1:7" x14ac:dyDescent="0.45">
      <c r="A210" s="82">
        <v>40330</v>
      </c>
      <c r="B210" s="64">
        <v>108.349998</v>
      </c>
      <c r="C210" s="64">
        <v>113.199997</v>
      </c>
      <c r="D210" s="64">
        <v>102.879997</v>
      </c>
      <c r="E210" s="64">
        <v>103.220001</v>
      </c>
      <c r="F210" s="64">
        <v>79.181731999999997</v>
      </c>
      <c r="G210" s="64">
        <v>5706059600</v>
      </c>
    </row>
    <row r="211" spans="1:7" x14ac:dyDescent="0.45">
      <c r="A211" s="82">
        <v>40360</v>
      </c>
      <c r="B211" s="64">
        <v>103.150002</v>
      </c>
      <c r="C211" s="64">
        <v>112.290001</v>
      </c>
      <c r="D211" s="64">
        <v>101.129997</v>
      </c>
      <c r="E211" s="64">
        <v>110.269997</v>
      </c>
      <c r="F211" s="64">
        <v>84.992348000000007</v>
      </c>
      <c r="G211" s="64">
        <v>4725402000</v>
      </c>
    </row>
    <row r="212" spans="1:7" x14ac:dyDescent="0.45">
      <c r="A212" s="82">
        <v>40391</v>
      </c>
      <c r="B212" s="64">
        <v>111.989998</v>
      </c>
      <c r="C212" s="64">
        <v>113.18</v>
      </c>
      <c r="D212" s="64">
        <v>104.290001</v>
      </c>
      <c r="E212" s="64">
        <v>105.30999799999999</v>
      </c>
      <c r="F212" s="64">
        <v>81.169380000000004</v>
      </c>
      <c r="G212" s="64">
        <v>4541971600</v>
      </c>
    </row>
    <row r="213" spans="1:7" x14ac:dyDescent="0.45">
      <c r="A213" s="82">
        <v>40422</v>
      </c>
      <c r="B213" s="64">
        <v>106.730003</v>
      </c>
      <c r="C213" s="64">
        <v>115.790001</v>
      </c>
      <c r="D213" s="64">
        <v>106.660004</v>
      </c>
      <c r="E213" s="64">
        <v>114.129997</v>
      </c>
      <c r="F213" s="64">
        <v>87.967528999999999</v>
      </c>
      <c r="G213" s="64">
        <v>4035642500</v>
      </c>
    </row>
    <row r="214" spans="1:7" x14ac:dyDescent="0.45">
      <c r="A214" s="82">
        <v>40452</v>
      </c>
      <c r="B214" s="64">
        <v>114.989998</v>
      </c>
      <c r="C214" s="64">
        <v>119.760002</v>
      </c>
      <c r="D214" s="64">
        <v>113.18</v>
      </c>
      <c r="E214" s="64">
        <v>118.489998</v>
      </c>
      <c r="F214" s="64">
        <v>91.817001000000005</v>
      </c>
      <c r="G214" s="64">
        <v>3767490800</v>
      </c>
    </row>
    <row r="215" spans="1:7" x14ac:dyDescent="0.45">
      <c r="A215" s="82">
        <v>40483</v>
      </c>
      <c r="B215" s="64">
        <v>119.07</v>
      </c>
      <c r="C215" s="64">
        <v>122.949997</v>
      </c>
      <c r="D215" s="64">
        <v>117.589996</v>
      </c>
      <c r="E215" s="64">
        <v>118.489998</v>
      </c>
      <c r="F215" s="64">
        <v>91.817001000000005</v>
      </c>
      <c r="G215" s="64">
        <v>3983708900</v>
      </c>
    </row>
    <row r="216" spans="1:7" x14ac:dyDescent="0.45">
      <c r="A216" s="82">
        <v>40513</v>
      </c>
      <c r="B216" s="64">
        <v>120.199997</v>
      </c>
      <c r="C216" s="64">
        <v>126.199997</v>
      </c>
      <c r="D216" s="64">
        <v>120.19000200000001</v>
      </c>
      <c r="E216" s="64">
        <v>125.75</v>
      </c>
      <c r="F216" s="64">
        <v>97.442711000000003</v>
      </c>
      <c r="G216" s="64">
        <v>2722749900</v>
      </c>
    </row>
    <row r="217" spans="1:7" x14ac:dyDescent="0.45">
      <c r="A217" s="82">
        <v>40544</v>
      </c>
      <c r="B217" s="64">
        <v>126.709999</v>
      </c>
      <c r="C217" s="64">
        <v>130.35000600000001</v>
      </c>
      <c r="D217" s="64">
        <v>125.699997</v>
      </c>
      <c r="E217" s="64">
        <v>128.679993</v>
      </c>
      <c r="F217" s="64">
        <v>100.23754099999999</v>
      </c>
      <c r="G217" s="64">
        <v>2860314700</v>
      </c>
    </row>
    <row r="218" spans="1:7" x14ac:dyDescent="0.45">
      <c r="A218" s="82">
        <v>40575</v>
      </c>
      <c r="B218" s="64">
        <v>129.46000699999999</v>
      </c>
      <c r="C218" s="64">
        <v>134.69000199999999</v>
      </c>
      <c r="D218" s="64">
        <v>129.38000500000001</v>
      </c>
      <c r="E218" s="64">
        <v>133.14999399999999</v>
      </c>
      <c r="F218" s="64">
        <v>103.719543</v>
      </c>
      <c r="G218" s="64">
        <v>2820073500</v>
      </c>
    </row>
    <row r="219" spans="1:7" x14ac:dyDescent="0.45">
      <c r="A219" s="82">
        <v>40603</v>
      </c>
      <c r="B219" s="64">
        <v>133.570007</v>
      </c>
      <c r="C219" s="64">
        <v>133.69000199999999</v>
      </c>
      <c r="D219" s="64">
        <v>125.279999</v>
      </c>
      <c r="E219" s="64">
        <v>132.58999600000001</v>
      </c>
      <c r="F219" s="64">
        <v>103.28331</v>
      </c>
      <c r="G219" s="64">
        <v>4787459400</v>
      </c>
    </row>
    <row r="220" spans="1:7" x14ac:dyDescent="0.45">
      <c r="A220" s="82">
        <v>40634</v>
      </c>
      <c r="B220" s="64">
        <v>133.41000399999999</v>
      </c>
      <c r="C220" s="64">
        <v>136.570007</v>
      </c>
      <c r="D220" s="64">
        <v>129.509995</v>
      </c>
      <c r="E220" s="64">
        <v>136.429993</v>
      </c>
      <c r="F220" s="64">
        <v>106.736198</v>
      </c>
      <c r="G220" s="64">
        <v>2812718500</v>
      </c>
    </row>
    <row r="221" spans="1:7" x14ac:dyDescent="0.45">
      <c r="A221" s="82">
        <v>40664</v>
      </c>
      <c r="B221" s="64">
        <v>137.070007</v>
      </c>
      <c r="C221" s="64">
        <v>137.179993</v>
      </c>
      <c r="D221" s="64">
        <v>131.38000500000001</v>
      </c>
      <c r="E221" s="64">
        <v>134.89999399999999</v>
      </c>
      <c r="F221" s="64">
        <v>105.539215</v>
      </c>
      <c r="G221" s="64">
        <v>3337607300</v>
      </c>
    </row>
    <row r="222" spans="1:7" x14ac:dyDescent="0.45">
      <c r="A222" s="82">
        <v>40695</v>
      </c>
      <c r="B222" s="64">
        <v>134.509995</v>
      </c>
      <c r="C222" s="64">
        <v>134.91999799999999</v>
      </c>
      <c r="D222" s="64">
        <v>126.19000200000001</v>
      </c>
      <c r="E222" s="64">
        <v>131.970001</v>
      </c>
      <c r="F222" s="64">
        <v>103.246933</v>
      </c>
      <c r="G222" s="64">
        <v>4710433400</v>
      </c>
    </row>
    <row r="223" spans="1:7" x14ac:dyDescent="0.45">
      <c r="A223" s="82">
        <v>40725</v>
      </c>
      <c r="B223" s="64">
        <v>132.08999600000001</v>
      </c>
      <c r="C223" s="64">
        <v>135.699997</v>
      </c>
      <c r="D223" s="64">
        <v>127.970001</v>
      </c>
      <c r="E223" s="64">
        <v>129.33000200000001</v>
      </c>
      <c r="F223" s="64">
        <v>101.683189</v>
      </c>
      <c r="G223" s="64">
        <v>3840768000</v>
      </c>
    </row>
    <row r="224" spans="1:7" x14ac:dyDescent="0.45">
      <c r="A224" s="82">
        <v>40756</v>
      </c>
      <c r="B224" s="64">
        <v>130.83999600000001</v>
      </c>
      <c r="C224" s="64">
        <v>130.96000699999999</v>
      </c>
      <c r="D224" s="64">
        <v>110.269997</v>
      </c>
      <c r="E224" s="64">
        <v>122.220001</v>
      </c>
      <c r="F224" s="64">
        <v>96.093047999999996</v>
      </c>
      <c r="G224" s="64">
        <v>9050451800</v>
      </c>
    </row>
    <row r="225" spans="1:7" x14ac:dyDescent="0.45">
      <c r="A225" s="82">
        <v>40787</v>
      </c>
      <c r="B225" s="64">
        <v>122.290001</v>
      </c>
      <c r="C225" s="64">
        <v>123.400002</v>
      </c>
      <c r="D225" s="64">
        <v>111.300003</v>
      </c>
      <c r="E225" s="64">
        <v>113.150002</v>
      </c>
      <c r="F225" s="64">
        <v>88.961945</v>
      </c>
      <c r="G225" s="64">
        <v>6188283200</v>
      </c>
    </row>
    <row r="226" spans="1:7" x14ac:dyDescent="0.45">
      <c r="A226" s="82">
        <v>40817</v>
      </c>
      <c r="B226" s="64">
        <v>112.489998</v>
      </c>
      <c r="C226" s="64">
        <v>129.41999799999999</v>
      </c>
      <c r="D226" s="64">
        <v>107.43</v>
      </c>
      <c r="E226" s="64">
        <v>125.5</v>
      </c>
      <c r="F226" s="64">
        <v>99.182372999999998</v>
      </c>
      <c r="G226" s="64">
        <v>5721102000</v>
      </c>
    </row>
    <row r="227" spans="1:7" x14ac:dyDescent="0.45">
      <c r="A227" s="82">
        <v>40848</v>
      </c>
      <c r="B227" s="64">
        <v>122.029999</v>
      </c>
      <c r="C227" s="64">
        <v>128.020004</v>
      </c>
      <c r="D227" s="64">
        <v>116.199997</v>
      </c>
      <c r="E227" s="64">
        <v>124.989998</v>
      </c>
      <c r="F227" s="64">
        <v>98.779326999999995</v>
      </c>
      <c r="G227" s="64">
        <v>5013586000</v>
      </c>
    </row>
    <row r="228" spans="1:7" x14ac:dyDescent="0.45">
      <c r="A228" s="82">
        <v>40878</v>
      </c>
      <c r="B228" s="64">
        <v>124.849998</v>
      </c>
      <c r="C228" s="64">
        <v>127.260002</v>
      </c>
      <c r="D228" s="64">
        <v>120.029999</v>
      </c>
      <c r="E228" s="64">
        <v>125.5</v>
      </c>
      <c r="F228" s="64">
        <v>99.182372999999998</v>
      </c>
      <c r="G228" s="64">
        <v>3848636100</v>
      </c>
    </row>
    <row r="229" spans="1:7" x14ac:dyDescent="0.45">
      <c r="A229" s="82">
        <v>40909</v>
      </c>
      <c r="B229" s="64">
        <v>127.760002</v>
      </c>
      <c r="C229" s="64">
        <v>133.39999399999999</v>
      </c>
      <c r="D229" s="64">
        <v>126.43</v>
      </c>
      <c r="E229" s="64">
        <v>131.320007</v>
      </c>
      <c r="F229" s="64">
        <v>104.440102</v>
      </c>
      <c r="G229" s="64">
        <v>2883821400</v>
      </c>
    </row>
    <row r="230" spans="1:7" x14ac:dyDescent="0.45">
      <c r="A230" s="82">
        <v>40940</v>
      </c>
      <c r="B230" s="64">
        <v>132.28999300000001</v>
      </c>
      <c r="C230" s="64">
        <v>138.19000199999999</v>
      </c>
      <c r="D230" s="64">
        <v>132.13000500000001</v>
      </c>
      <c r="E230" s="64">
        <v>137.020004</v>
      </c>
      <c r="F230" s="64">
        <v>108.973373</v>
      </c>
      <c r="G230" s="64">
        <v>2894582000</v>
      </c>
    </row>
    <row r="231" spans="1:7" x14ac:dyDescent="0.45">
      <c r="A231" s="82">
        <v>40969</v>
      </c>
      <c r="B231" s="64">
        <v>137.30999800000001</v>
      </c>
      <c r="C231" s="64">
        <v>141.83000200000001</v>
      </c>
      <c r="D231" s="64">
        <v>134.36000100000001</v>
      </c>
      <c r="E231" s="64">
        <v>140.80999800000001</v>
      </c>
      <c r="F231" s="64">
        <v>111.98761</v>
      </c>
      <c r="G231" s="64">
        <v>3057516200</v>
      </c>
    </row>
    <row r="232" spans="1:7" x14ac:dyDescent="0.45">
      <c r="A232" s="82">
        <v>41000</v>
      </c>
      <c r="B232" s="64">
        <v>140.63999899999999</v>
      </c>
      <c r="C232" s="64">
        <v>142.21000699999999</v>
      </c>
      <c r="D232" s="64">
        <v>135.759995</v>
      </c>
      <c r="E232" s="64">
        <v>139.86999499999999</v>
      </c>
      <c r="F232" s="64">
        <v>111.727493</v>
      </c>
      <c r="G232" s="64">
        <v>3035644100</v>
      </c>
    </row>
    <row r="233" spans="1:7" x14ac:dyDescent="0.45">
      <c r="A233" s="82">
        <v>41030</v>
      </c>
      <c r="B233" s="64">
        <v>139.78999300000001</v>
      </c>
      <c r="C233" s="64">
        <v>141.66000399999999</v>
      </c>
      <c r="D233" s="64">
        <v>129.550003</v>
      </c>
      <c r="E233" s="64">
        <v>131.470001</v>
      </c>
      <c r="F233" s="64">
        <v>105.017639</v>
      </c>
      <c r="G233" s="64">
        <v>4004156100</v>
      </c>
    </row>
    <row r="234" spans="1:7" x14ac:dyDescent="0.45">
      <c r="A234" s="82">
        <v>41061</v>
      </c>
      <c r="B234" s="64">
        <v>129.41000399999999</v>
      </c>
      <c r="C234" s="64">
        <v>136.270004</v>
      </c>
      <c r="D234" s="64">
        <v>127.139999</v>
      </c>
      <c r="E234" s="64">
        <v>136.10000600000001</v>
      </c>
      <c r="F234" s="64">
        <v>108.716049</v>
      </c>
      <c r="G234" s="64">
        <v>3644886200</v>
      </c>
    </row>
    <row r="235" spans="1:7" x14ac:dyDescent="0.45">
      <c r="A235" s="82">
        <v>41091</v>
      </c>
      <c r="B235" s="64">
        <v>136.479996</v>
      </c>
      <c r="C235" s="64">
        <v>139.33999600000001</v>
      </c>
      <c r="D235" s="64">
        <v>132.60000600000001</v>
      </c>
      <c r="E235" s="64">
        <v>137.71000699999999</v>
      </c>
      <c r="F235" s="64">
        <v>110.572075</v>
      </c>
      <c r="G235" s="64">
        <v>2864743300</v>
      </c>
    </row>
    <row r="236" spans="1:7" x14ac:dyDescent="0.45">
      <c r="A236" s="82">
        <v>41122</v>
      </c>
      <c r="B236" s="64">
        <v>138.699997</v>
      </c>
      <c r="C236" s="64">
        <v>143.08999600000001</v>
      </c>
      <c r="D236" s="64">
        <v>135.58000200000001</v>
      </c>
      <c r="E236" s="64">
        <v>141.16000399999999</v>
      </c>
      <c r="F236" s="64">
        <v>113.342224</v>
      </c>
      <c r="G236" s="64">
        <v>2413590900</v>
      </c>
    </row>
    <row r="237" spans="1:7" x14ac:dyDescent="0.45">
      <c r="A237" s="82">
        <v>41153</v>
      </c>
      <c r="B237" s="64">
        <v>141.03999300000001</v>
      </c>
      <c r="C237" s="64">
        <v>148.11000100000001</v>
      </c>
      <c r="D237" s="64">
        <v>140.13000500000001</v>
      </c>
      <c r="E237" s="64">
        <v>143.970001</v>
      </c>
      <c r="F237" s="64">
        <v>115.598457</v>
      </c>
      <c r="G237" s="64">
        <v>2391233500</v>
      </c>
    </row>
    <row r="238" spans="1:7" x14ac:dyDescent="0.45">
      <c r="A238" s="82">
        <v>41183</v>
      </c>
      <c r="B238" s="64">
        <v>144.520004</v>
      </c>
      <c r="C238" s="64">
        <v>147.16000399999999</v>
      </c>
      <c r="D238" s="64">
        <v>140.38999899999999</v>
      </c>
      <c r="E238" s="64">
        <v>141.35000600000001</v>
      </c>
      <c r="F238" s="64">
        <v>114.100647</v>
      </c>
      <c r="G238" s="64">
        <v>2719915500</v>
      </c>
    </row>
    <row r="239" spans="1:7" x14ac:dyDescent="0.45">
      <c r="A239" s="82">
        <v>41214</v>
      </c>
      <c r="B239" s="64">
        <v>141.64999399999999</v>
      </c>
      <c r="C239" s="64">
        <v>143.720001</v>
      </c>
      <c r="D239" s="64">
        <v>134.699997</v>
      </c>
      <c r="E239" s="64">
        <v>142.14999399999999</v>
      </c>
      <c r="F239" s="64">
        <v>114.746399</v>
      </c>
      <c r="G239" s="64">
        <v>3032769100</v>
      </c>
    </row>
    <row r="240" spans="1:7" x14ac:dyDescent="0.45">
      <c r="A240" s="82">
        <v>41244</v>
      </c>
      <c r="B240" s="64">
        <v>142.800003</v>
      </c>
      <c r="C240" s="64">
        <v>145.58000200000001</v>
      </c>
      <c r="D240" s="64">
        <v>139.53999300000001</v>
      </c>
      <c r="E240" s="64">
        <v>142.41000399999999</v>
      </c>
      <c r="F240" s="64">
        <v>114.956276</v>
      </c>
      <c r="G240" s="64">
        <v>2889875900</v>
      </c>
    </row>
    <row r="241" spans="1:7" x14ac:dyDescent="0.45">
      <c r="A241" s="82">
        <v>41275</v>
      </c>
      <c r="B241" s="64">
        <v>145.11000100000001</v>
      </c>
      <c r="C241" s="64">
        <v>150.94000199999999</v>
      </c>
      <c r="D241" s="64">
        <v>144.729996</v>
      </c>
      <c r="E241" s="64">
        <v>149.699997</v>
      </c>
      <c r="F241" s="64">
        <v>121.697945</v>
      </c>
      <c r="G241" s="64">
        <v>2587140200</v>
      </c>
    </row>
    <row r="242" spans="1:7" x14ac:dyDescent="0.45">
      <c r="A242" s="82">
        <v>41306</v>
      </c>
      <c r="B242" s="64">
        <v>150.64999399999999</v>
      </c>
      <c r="C242" s="64">
        <v>153.279999</v>
      </c>
      <c r="D242" s="64">
        <v>148.729996</v>
      </c>
      <c r="E242" s="64">
        <v>151.61000100000001</v>
      </c>
      <c r="F242" s="64">
        <v>123.250671</v>
      </c>
      <c r="G242" s="64">
        <v>2581459300</v>
      </c>
    </row>
    <row r="243" spans="1:7" x14ac:dyDescent="0.45">
      <c r="A243" s="82">
        <v>41334</v>
      </c>
      <c r="B243" s="64">
        <v>151.08999600000001</v>
      </c>
      <c r="C243" s="64">
        <v>156.85000600000001</v>
      </c>
      <c r="D243" s="64">
        <v>150.41000399999999</v>
      </c>
      <c r="E243" s="64">
        <v>156.66999799999999</v>
      </c>
      <c r="F243" s="64">
        <v>127.364197</v>
      </c>
      <c r="G243" s="64">
        <v>2330972300</v>
      </c>
    </row>
    <row r="244" spans="1:7" x14ac:dyDescent="0.45">
      <c r="A244" s="82">
        <v>41365</v>
      </c>
      <c r="B244" s="64">
        <v>156.58999600000001</v>
      </c>
      <c r="C244" s="64">
        <v>159.720001</v>
      </c>
      <c r="D244" s="64">
        <v>153.550003</v>
      </c>
      <c r="E244" s="64">
        <v>159.679993</v>
      </c>
      <c r="F244" s="64">
        <v>130.38850400000001</v>
      </c>
      <c r="G244" s="64">
        <v>2907035000</v>
      </c>
    </row>
    <row r="245" spans="1:7" x14ac:dyDescent="0.45">
      <c r="A245" s="82">
        <v>41395</v>
      </c>
      <c r="B245" s="64">
        <v>159.33000200000001</v>
      </c>
      <c r="C245" s="64">
        <v>169.070007</v>
      </c>
      <c r="D245" s="64">
        <v>158.10000600000001</v>
      </c>
      <c r="E245" s="64">
        <v>163.449997</v>
      </c>
      <c r="F245" s="64">
        <v>133.46696499999999</v>
      </c>
      <c r="G245" s="64">
        <v>2781596000</v>
      </c>
    </row>
    <row r="246" spans="1:7" x14ac:dyDescent="0.45">
      <c r="A246" s="82">
        <v>41426</v>
      </c>
      <c r="B246" s="64">
        <v>163.83000200000001</v>
      </c>
      <c r="C246" s="64">
        <v>165.990005</v>
      </c>
      <c r="D246" s="64">
        <v>155.729996</v>
      </c>
      <c r="E246" s="64">
        <v>160.41999799999999</v>
      </c>
      <c r="F246" s="64">
        <v>130.992783</v>
      </c>
      <c r="G246" s="64">
        <v>3533321800</v>
      </c>
    </row>
    <row r="247" spans="1:7" x14ac:dyDescent="0.45">
      <c r="A247" s="82">
        <v>41456</v>
      </c>
      <c r="B247" s="64">
        <v>161.259995</v>
      </c>
      <c r="C247" s="64">
        <v>169.86000100000001</v>
      </c>
      <c r="D247" s="64">
        <v>160.220001</v>
      </c>
      <c r="E247" s="64">
        <v>168.71000699999999</v>
      </c>
      <c r="F247" s="64">
        <v>138.490982</v>
      </c>
      <c r="G247" s="64">
        <v>2330904500</v>
      </c>
    </row>
    <row r="248" spans="1:7" x14ac:dyDescent="0.45">
      <c r="A248" s="82">
        <v>41487</v>
      </c>
      <c r="B248" s="64">
        <v>169.990005</v>
      </c>
      <c r="C248" s="64">
        <v>170.970001</v>
      </c>
      <c r="D248" s="64">
        <v>163.050003</v>
      </c>
      <c r="E248" s="64">
        <v>163.64999399999999</v>
      </c>
      <c r="F248" s="64">
        <v>134.33738700000001</v>
      </c>
      <c r="G248" s="64">
        <v>2283131700</v>
      </c>
    </row>
    <row r="249" spans="1:7" x14ac:dyDescent="0.45">
      <c r="A249" s="82">
        <v>41518</v>
      </c>
      <c r="B249" s="64">
        <v>165.229996</v>
      </c>
      <c r="C249" s="64">
        <v>173.60000600000001</v>
      </c>
      <c r="D249" s="64">
        <v>163.699997</v>
      </c>
      <c r="E249" s="64">
        <v>168.009995</v>
      </c>
      <c r="F249" s="64">
        <v>137.916428</v>
      </c>
      <c r="G249" s="64">
        <v>2226749600</v>
      </c>
    </row>
    <row r="250" spans="1:7" x14ac:dyDescent="0.45">
      <c r="A250" s="82">
        <v>41548</v>
      </c>
      <c r="B250" s="64">
        <v>168.13999899999999</v>
      </c>
      <c r="C250" s="64">
        <v>177.509995</v>
      </c>
      <c r="D250" s="64">
        <v>164.529999</v>
      </c>
      <c r="E250" s="64">
        <v>175.78999300000001</v>
      </c>
      <c r="F250" s="64">
        <v>145.006271</v>
      </c>
      <c r="G250" s="64">
        <v>2901739000</v>
      </c>
    </row>
    <row r="251" spans="1:7" x14ac:dyDescent="0.45">
      <c r="A251" s="82">
        <v>41579</v>
      </c>
      <c r="B251" s="64">
        <v>176.020004</v>
      </c>
      <c r="C251" s="64">
        <v>181.75</v>
      </c>
      <c r="D251" s="64">
        <v>174.759995</v>
      </c>
      <c r="E251" s="64">
        <v>181</v>
      </c>
      <c r="F251" s="64">
        <v>149.30392499999999</v>
      </c>
      <c r="G251" s="64">
        <v>1930952900</v>
      </c>
    </row>
    <row r="252" spans="1:7" x14ac:dyDescent="0.45">
      <c r="A252" s="82">
        <v>41609</v>
      </c>
      <c r="B252" s="64">
        <v>181.08999600000001</v>
      </c>
      <c r="C252" s="64">
        <v>184.69000199999999</v>
      </c>
      <c r="D252" s="64">
        <v>177.320007</v>
      </c>
      <c r="E252" s="64">
        <v>184.69000199999999</v>
      </c>
      <c r="F252" s="64">
        <v>152.347656</v>
      </c>
      <c r="G252" s="64">
        <v>2232775900</v>
      </c>
    </row>
    <row r="253" spans="1:7" x14ac:dyDescent="0.45">
      <c r="A253" s="82">
        <v>41640</v>
      </c>
      <c r="B253" s="64">
        <v>183.979996</v>
      </c>
      <c r="C253" s="64">
        <v>184.94000199999999</v>
      </c>
      <c r="D253" s="64">
        <v>176.88000500000001</v>
      </c>
      <c r="E253" s="64">
        <v>178.179993</v>
      </c>
      <c r="F253" s="64">
        <v>147.775665</v>
      </c>
      <c r="G253" s="64">
        <v>2530650900</v>
      </c>
    </row>
    <row r="254" spans="1:7" x14ac:dyDescent="0.45">
      <c r="A254" s="82">
        <v>41671</v>
      </c>
      <c r="B254" s="64">
        <v>177.970001</v>
      </c>
      <c r="C254" s="64">
        <v>187.14999399999999</v>
      </c>
      <c r="D254" s="64">
        <v>173.71000699999999</v>
      </c>
      <c r="E254" s="64">
        <v>186.28999300000001</v>
      </c>
      <c r="F254" s="64">
        <v>154.501801</v>
      </c>
      <c r="G254" s="64">
        <v>2394184600</v>
      </c>
    </row>
    <row r="255" spans="1:7" x14ac:dyDescent="0.45">
      <c r="A255" s="82">
        <v>41699</v>
      </c>
      <c r="B255" s="64">
        <v>184.64999399999999</v>
      </c>
      <c r="C255" s="64">
        <v>189.020004</v>
      </c>
      <c r="D255" s="64">
        <v>183.75</v>
      </c>
      <c r="E255" s="64">
        <v>187.009995</v>
      </c>
      <c r="F255" s="64">
        <v>155.09892300000001</v>
      </c>
      <c r="G255" s="64">
        <v>2554084300</v>
      </c>
    </row>
    <row r="256" spans="1:7" x14ac:dyDescent="0.45">
      <c r="A256" s="82">
        <v>41730</v>
      </c>
      <c r="B256" s="64">
        <v>187.61999499999999</v>
      </c>
      <c r="C256" s="64">
        <v>189.699997</v>
      </c>
      <c r="D256" s="64">
        <v>181.30999800000001</v>
      </c>
      <c r="E256" s="64">
        <v>188.30999800000001</v>
      </c>
      <c r="F256" s="64">
        <v>156.86634799999999</v>
      </c>
      <c r="G256" s="64">
        <v>2345902000</v>
      </c>
    </row>
    <row r="257" spans="1:7" x14ac:dyDescent="0.45">
      <c r="A257" s="82">
        <v>41760</v>
      </c>
      <c r="B257" s="64">
        <v>188.220001</v>
      </c>
      <c r="C257" s="64">
        <v>192.800003</v>
      </c>
      <c r="D257" s="64">
        <v>186.009995</v>
      </c>
      <c r="E257" s="64">
        <v>192.679993</v>
      </c>
      <c r="F257" s="64">
        <v>160.506699</v>
      </c>
      <c r="G257" s="64">
        <v>1781093800</v>
      </c>
    </row>
    <row r="258" spans="1:7" x14ac:dyDescent="0.45">
      <c r="A258" s="82">
        <v>41791</v>
      </c>
      <c r="B258" s="64">
        <v>192.949997</v>
      </c>
      <c r="C258" s="64">
        <v>196.60000600000001</v>
      </c>
      <c r="D258" s="64">
        <v>191.970001</v>
      </c>
      <c r="E258" s="64">
        <v>195.720001</v>
      </c>
      <c r="F258" s="64">
        <v>163.03909300000001</v>
      </c>
      <c r="G258" s="64">
        <v>1675047300</v>
      </c>
    </row>
    <row r="259" spans="1:7" x14ac:dyDescent="0.45">
      <c r="A259" s="82">
        <v>41821</v>
      </c>
      <c r="B259" s="64">
        <v>196.199997</v>
      </c>
      <c r="C259" s="64">
        <v>199.05999800000001</v>
      </c>
      <c r="D259" s="64">
        <v>192.970001</v>
      </c>
      <c r="E259" s="64">
        <v>193.08999600000001</v>
      </c>
      <c r="F259" s="64">
        <v>161.61897300000001</v>
      </c>
      <c r="G259" s="64">
        <v>1893710200</v>
      </c>
    </row>
    <row r="260" spans="1:7" x14ac:dyDescent="0.45">
      <c r="A260" s="82">
        <v>41852</v>
      </c>
      <c r="B260" s="64">
        <v>192.55999800000001</v>
      </c>
      <c r="C260" s="64">
        <v>200.820007</v>
      </c>
      <c r="D260" s="64">
        <v>190.550003</v>
      </c>
      <c r="E260" s="64">
        <v>200.71000699999999</v>
      </c>
      <c r="F260" s="64">
        <v>167.99700899999999</v>
      </c>
      <c r="G260" s="64">
        <v>1829885000</v>
      </c>
    </row>
    <row r="261" spans="1:7" x14ac:dyDescent="0.45">
      <c r="A261" s="82">
        <v>41883</v>
      </c>
      <c r="B261" s="64">
        <v>200.970001</v>
      </c>
      <c r="C261" s="64">
        <v>201.89999399999999</v>
      </c>
      <c r="D261" s="64">
        <v>196.050003</v>
      </c>
      <c r="E261" s="64">
        <v>197.020004</v>
      </c>
      <c r="F261" s="64">
        <v>164.908447</v>
      </c>
      <c r="G261" s="64">
        <v>2106462700</v>
      </c>
    </row>
    <row r="262" spans="1:7" x14ac:dyDescent="0.45">
      <c r="A262" s="82">
        <v>41913</v>
      </c>
      <c r="B262" s="64">
        <v>196.699997</v>
      </c>
      <c r="C262" s="64">
        <v>201.820007</v>
      </c>
      <c r="D262" s="64">
        <v>181.91999799999999</v>
      </c>
      <c r="E262" s="64">
        <v>201.66000399999999</v>
      </c>
      <c r="F262" s="64">
        <v>169.58122299999999</v>
      </c>
      <c r="G262" s="64">
        <v>3943068000</v>
      </c>
    </row>
    <row r="263" spans="1:7" x14ac:dyDescent="0.45">
      <c r="A263" s="82">
        <v>41944</v>
      </c>
      <c r="B263" s="64">
        <v>201.91999799999999</v>
      </c>
      <c r="C263" s="64">
        <v>207.86999499999999</v>
      </c>
      <c r="D263" s="64">
        <v>200.05999800000001</v>
      </c>
      <c r="E263" s="64">
        <v>207.199997</v>
      </c>
      <c r="F263" s="64">
        <v>174.23988299999999</v>
      </c>
      <c r="G263" s="64">
        <v>1571091800</v>
      </c>
    </row>
    <row r="264" spans="1:7" x14ac:dyDescent="0.45">
      <c r="A264" s="82">
        <v>41974</v>
      </c>
      <c r="B264" s="64">
        <v>206.39999399999999</v>
      </c>
      <c r="C264" s="64">
        <v>212.970001</v>
      </c>
      <c r="D264" s="64">
        <v>197.86000100000001</v>
      </c>
      <c r="E264" s="64">
        <v>205.53999300000001</v>
      </c>
      <c r="F264" s="64">
        <v>172.84394800000001</v>
      </c>
      <c r="G264" s="64">
        <v>3045171000</v>
      </c>
    </row>
    <row r="265" spans="1:7" x14ac:dyDescent="0.45">
      <c r="A265" s="82">
        <v>42005</v>
      </c>
      <c r="B265" s="64">
        <v>206.38000500000001</v>
      </c>
      <c r="C265" s="64">
        <v>206.88000500000001</v>
      </c>
      <c r="D265" s="64">
        <v>198.550003</v>
      </c>
      <c r="E265" s="64">
        <v>199.449997</v>
      </c>
      <c r="F265" s="64">
        <v>168.64845299999999</v>
      </c>
      <c r="G265" s="64">
        <v>3183506000</v>
      </c>
    </row>
    <row r="266" spans="1:7" x14ac:dyDescent="0.45">
      <c r="A266" s="82">
        <v>42036</v>
      </c>
      <c r="B266" s="64">
        <v>200.050003</v>
      </c>
      <c r="C266" s="64">
        <v>212.240005</v>
      </c>
      <c r="D266" s="64">
        <v>197.86000100000001</v>
      </c>
      <c r="E266" s="64">
        <v>210.66000399999999</v>
      </c>
      <c r="F266" s="64">
        <v>178.12728899999999</v>
      </c>
      <c r="G266" s="64">
        <v>1901638100</v>
      </c>
    </row>
    <row r="267" spans="1:7" x14ac:dyDescent="0.45">
      <c r="A267" s="82">
        <v>42064</v>
      </c>
      <c r="B267" s="64">
        <v>210.779999</v>
      </c>
      <c r="C267" s="64">
        <v>212.05999800000001</v>
      </c>
      <c r="D267" s="64">
        <v>204.11999499999999</v>
      </c>
      <c r="E267" s="64">
        <v>206.429993</v>
      </c>
      <c r="F267" s="64">
        <v>174.550522</v>
      </c>
      <c r="G267" s="64">
        <v>2749923000</v>
      </c>
    </row>
    <row r="268" spans="1:7" x14ac:dyDescent="0.45">
      <c r="A268" s="82">
        <v>42095</v>
      </c>
      <c r="B268" s="64">
        <v>206.38999899999999</v>
      </c>
      <c r="C268" s="64">
        <v>212.479996</v>
      </c>
      <c r="D268" s="64">
        <v>204.509995</v>
      </c>
      <c r="E268" s="64">
        <v>208.46000699999999</v>
      </c>
      <c r="F268" s="64">
        <v>177.05387899999999</v>
      </c>
      <c r="G268" s="64">
        <v>2036685200</v>
      </c>
    </row>
    <row r="269" spans="1:7" x14ac:dyDescent="0.45">
      <c r="A269" s="82">
        <v>42125</v>
      </c>
      <c r="B269" s="64">
        <v>209.39999399999999</v>
      </c>
      <c r="C269" s="64">
        <v>213.779999</v>
      </c>
      <c r="D269" s="64">
        <v>206.759995</v>
      </c>
      <c r="E269" s="64">
        <v>211.13999899999999</v>
      </c>
      <c r="F269" s="64">
        <v>179.33007799999999</v>
      </c>
      <c r="G269" s="64">
        <v>1892519900</v>
      </c>
    </row>
    <row r="270" spans="1:7" x14ac:dyDescent="0.45">
      <c r="A270" s="82">
        <v>42156</v>
      </c>
      <c r="B270" s="64">
        <v>211.94000199999999</v>
      </c>
      <c r="C270" s="64">
        <v>213.33999600000001</v>
      </c>
      <c r="D270" s="64">
        <v>205.279999</v>
      </c>
      <c r="E270" s="64">
        <v>205.85000600000001</v>
      </c>
      <c r="F270" s="64">
        <v>174.837051</v>
      </c>
      <c r="G270" s="64">
        <v>2535242600</v>
      </c>
    </row>
    <row r="271" spans="1:7" x14ac:dyDescent="0.45">
      <c r="A271" s="82">
        <v>42186</v>
      </c>
      <c r="B271" s="64">
        <v>207.729996</v>
      </c>
      <c r="C271" s="64">
        <v>213.179993</v>
      </c>
      <c r="D271" s="64">
        <v>204.11000100000001</v>
      </c>
      <c r="E271" s="64">
        <v>210.5</v>
      </c>
      <c r="F271" s="64">
        <v>179.656204</v>
      </c>
      <c r="G271" s="64">
        <v>2452758000</v>
      </c>
    </row>
    <row r="272" spans="1:7" x14ac:dyDescent="0.45">
      <c r="A272" s="82">
        <v>42217</v>
      </c>
      <c r="B272" s="64">
        <v>210.46000699999999</v>
      </c>
      <c r="C272" s="64">
        <v>211.30999800000001</v>
      </c>
      <c r="D272" s="64">
        <v>182.39999399999999</v>
      </c>
      <c r="E272" s="64">
        <v>197.66999799999999</v>
      </c>
      <c r="F272" s="64">
        <v>168.706085</v>
      </c>
      <c r="G272" s="64">
        <v>3734926900</v>
      </c>
    </row>
    <row r="273" spans="1:7" x14ac:dyDescent="0.45">
      <c r="A273" s="82">
        <v>42248</v>
      </c>
      <c r="B273" s="64">
        <v>193.11999499999999</v>
      </c>
      <c r="C273" s="64">
        <v>202.88999899999999</v>
      </c>
      <c r="D273" s="64">
        <v>186.929993</v>
      </c>
      <c r="E273" s="64">
        <v>191.63000500000001</v>
      </c>
      <c r="F273" s="64">
        <v>163.551086</v>
      </c>
      <c r="G273" s="64">
        <v>3279512900</v>
      </c>
    </row>
    <row r="274" spans="1:7" x14ac:dyDescent="0.45">
      <c r="A274" s="82">
        <v>42278</v>
      </c>
      <c r="B274" s="64">
        <v>192.08000200000001</v>
      </c>
      <c r="C274" s="64">
        <v>209.44000199999999</v>
      </c>
      <c r="D274" s="64">
        <v>189.11999499999999</v>
      </c>
      <c r="E274" s="64">
        <v>207.929993</v>
      </c>
      <c r="F274" s="64">
        <v>178.3853</v>
      </c>
      <c r="G274" s="64">
        <v>2536184400</v>
      </c>
    </row>
    <row r="275" spans="1:7" x14ac:dyDescent="0.45">
      <c r="A275" s="82">
        <v>42309</v>
      </c>
      <c r="B275" s="64">
        <v>208.320007</v>
      </c>
      <c r="C275" s="64">
        <v>211.66000399999999</v>
      </c>
      <c r="D275" s="64">
        <v>202.179993</v>
      </c>
      <c r="E275" s="64">
        <v>208.69000199999999</v>
      </c>
      <c r="F275" s="64">
        <v>179.03733800000001</v>
      </c>
      <c r="G275" s="64">
        <v>1924512800</v>
      </c>
    </row>
    <row r="276" spans="1:7" x14ac:dyDescent="0.45">
      <c r="A276" s="82">
        <v>42339</v>
      </c>
      <c r="B276" s="64">
        <v>209.44000199999999</v>
      </c>
      <c r="C276" s="64">
        <v>211</v>
      </c>
      <c r="D276" s="64">
        <v>199.83000200000001</v>
      </c>
      <c r="E276" s="64">
        <v>203.86999499999999</v>
      </c>
      <c r="F276" s="64">
        <v>174.90219099999999</v>
      </c>
      <c r="G276" s="64">
        <v>2924882300</v>
      </c>
    </row>
    <row r="277" spans="1:7" x14ac:dyDescent="0.45">
      <c r="A277" s="82">
        <v>42370</v>
      </c>
      <c r="B277" s="64">
        <v>200.490005</v>
      </c>
      <c r="C277" s="64">
        <v>201.89999399999999</v>
      </c>
      <c r="D277" s="64">
        <v>181.020004</v>
      </c>
      <c r="E277" s="64">
        <v>193.720001</v>
      </c>
      <c r="F277" s="64">
        <v>167.18351699999999</v>
      </c>
      <c r="G277" s="64">
        <v>3712950900</v>
      </c>
    </row>
    <row r="278" spans="1:7" x14ac:dyDescent="0.45">
      <c r="A278" s="82">
        <v>42401</v>
      </c>
      <c r="B278" s="64">
        <v>192.529999</v>
      </c>
      <c r="C278" s="64">
        <v>196.679993</v>
      </c>
      <c r="D278" s="64">
        <v>181.08999600000001</v>
      </c>
      <c r="E278" s="64">
        <v>193.55999800000001</v>
      </c>
      <c r="F278" s="64">
        <v>167.04542499999999</v>
      </c>
      <c r="G278" s="64">
        <v>2920730800</v>
      </c>
    </row>
    <row r="279" spans="1:7" x14ac:dyDescent="0.45">
      <c r="A279" s="82">
        <v>42430</v>
      </c>
      <c r="B279" s="64">
        <v>195.009995</v>
      </c>
      <c r="C279" s="64">
        <v>206.86999499999999</v>
      </c>
      <c r="D279" s="64">
        <v>194.449997</v>
      </c>
      <c r="E279" s="64">
        <v>205.520004</v>
      </c>
      <c r="F279" s="64">
        <v>177.36711099999999</v>
      </c>
      <c r="G279" s="64">
        <v>2323306500</v>
      </c>
    </row>
    <row r="280" spans="1:7" x14ac:dyDescent="0.45">
      <c r="A280" s="82">
        <v>42461</v>
      </c>
      <c r="B280" s="64">
        <v>204.35000600000001</v>
      </c>
      <c r="C280" s="64">
        <v>210.91999799999999</v>
      </c>
      <c r="D280" s="64">
        <v>203.08999600000001</v>
      </c>
      <c r="E280" s="64">
        <v>206.33000200000001</v>
      </c>
      <c r="F280" s="64">
        <v>178.98452800000001</v>
      </c>
      <c r="G280" s="64">
        <v>1910635600</v>
      </c>
    </row>
    <row r="281" spans="1:7" x14ac:dyDescent="0.45">
      <c r="A281" s="82">
        <v>42491</v>
      </c>
      <c r="B281" s="64">
        <v>206.91999799999999</v>
      </c>
      <c r="C281" s="64">
        <v>210.69000199999999</v>
      </c>
      <c r="D281" s="64">
        <v>202.779999</v>
      </c>
      <c r="E281" s="64">
        <v>209.83999600000001</v>
      </c>
      <c r="F281" s="64">
        <v>182.02937299999999</v>
      </c>
      <c r="G281" s="64">
        <v>1828530900</v>
      </c>
    </row>
    <row r="282" spans="1:7" x14ac:dyDescent="0.45">
      <c r="A282" s="82">
        <v>42522</v>
      </c>
      <c r="B282" s="64">
        <v>209.11999499999999</v>
      </c>
      <c r="C282" s="64">
        <v>212.520004</v>
      </c>
      <c r="D282" s="64">
        <v>198.64999399999999</v>
      </c>
      <c r="E282" s="64">
        <v>209.479996</v>
      </c>
      <c r="F282" s="64">
        <v>181.71704099999999</v>
      </c>
      <c r="G282" s="64">
        <v>2612406900</v>
      </c>
    </row>
    <row r="283" spans="1:7" x14ac:dyDescent="0.45">
      <c r="A283" s="82">
        <v>42552</v>
      </c>
      <c r="B283" s="64">
        <v>209.479996</v>
      </c>
      <c r="C283" s="64">
        <v>217.53999300000001</v>
      </c>
      <c r="D283" s="64">
        <v>207.05999800000001</v>
      </c>
      <c r="E283" s="64">
        <v>217.11999499999999</v>
      </c>
      <c r="F283" s="64">
        <v>189.32397499999999</v>
      </c>
      <c r="G283" s="64">
        <v>1648453700</v>
      </c>
    </row>
    <row r="284" spans="1:7" x14ac:dyDescent="0.45">
      <c r="A284" s="82">
        <v>42583</v>
      </c>
      <c r="B284" s="64">
        <v>217.19000199999999</v>
      </c>
      <c r="C284" s="64">
        <v>219.60000600000001</v>
      </c>
      <c r="D284" s="64">
        <v>214.25</v>
      </c>
      <c r="E284" s="64">
        <v>217.38000500000001</v>
      </c>
      <c r="F284" s="64">
        <v>189.55072000000001</v>
      </c>
      <c r="G284" s="64">
        <v>1519703200</v>
      </c>
    </row>
    <row r="285" spans="1:7" x14ac:dyDescent="0.45">
      <c r="A285" s="82">
        <v>42614</v>
      </c>
      <c r="B285" s="64">
        <v>217.36999499999999</v>
      </c>
      <c r="C285" s="64">
        <v>219.220001</v>
      </c>
      <c r="D285" s="64">
        <v>212.30999800000001</v>
      </c>
      <c r="E285" s="64">
        <v>216.300003</v>
      </c>
      <c r="F285" s="64">
        <v>188.60896299999999</v>
      </c>
      <c r="G285" s="64">
        <v>2292393000</v>
      </c>
    </row>
    <row r="286" spans="1:7" x14ac:dyDescent="0.45">
      <c r="A286" s="82">
        <v>42644</v>
      </c>
      <c r="B286" s="64">
        <v>215.820007</v>
      </c>
      <c r="C286" s="64">
        <v>216.699997</v>
      </c>
      <c r="D286" s="64">
        <v>211.21000699999999</v>
      </c>
      <c r="E286" s="64">
        <v>212.550003</v>
      </c>
      <c r="F286" s="64">
        <v>186.27526900000001</v>
      </c>
      <c r="G286" s="64">
        <v>1725687400</v>
      </c>
    </row>
    <row r="287" spans="1:7" x14ac:dyDescent="0.45">
      <c r="A287" s="82">
        <v>42675</v>
      </c>
      <c r="B287" s="64">
        <v>212.929993</v>
      </c>
      <c r="C287" s="64">
        <v>221.820007</v>
      </c>
      <c r="D287" s="64">
        <v>208.38000500000001</v>
      </c>
      <c r="E287" s="64">
        <v>220.38000500000001</v>
      </c>
      <c r="F287" s="64">
        <v>193.13734400000001</v>
      </c>
      <c r="G287" s="64">
        <v>2073824400</v>
      </c>
    </row>
    <row r="288" spans="1:7" x14ac:dyDescent="0.45">
      <c r="A288" s="82">
        <v>42705</v>
      </c>
      <c r="B288" s="64">
        <v>220.729996</v>
      </c>
      <c r="C288" s="64">
        <v>228.33999600000001</v>
      </c>
      <c r="D288" s="64">
        <v>219.14999399999999</v>
      </c>
      <c r="E288" s="64">
        <v>223.529999</v>
      </c>
      <c r="F288" s="64">
        <v>195.89794900000001</v>
      </c>
      <c r="G288" s="64">
        <v>1821910200</v>
      </c>
    </row>
    <row r="289" spans="1:7" x14ac:dyDescent="0.45">
      <c r="A289" s="82">
        <v>42736</v>
      </c>
      <c r="B289" s="64">
        <v>225.03999300000001</v>
      </c>
      <c r="C289" s="64">
        <v>229.71000699999999</v>
      </c>
      <c r="D289" s="64">
        <v>223.88000500000001</v>
      </c>
      <c r="E289" s="64">
        <v>227.529999</v>
      </c>
      <c r="F289" s="64">
        <v>200.57878099999999</v>
      </c>
      <c r="G289" s="64">
        <v>1482408500</v>
      </c>
    </row>
    <row r="290" spans="1:7" x14ac:dyDescent="0.45">
      <c r="A290" s="82">
        <v>42767</v>
      </c>
      <c r="B290" s="64">
        <v>227.529999</v>
      </c>
      <c r="C290" s="64">
        <v>237.30999800000001</v>
      </c>
      <c r="D290" s="64">
        <v>226.820007</v>
      </c>
      <c r="E290" s="64">
        <v>236.470001</v>
      </c>
      <c r="F290" s="64">
        <v>208.459869</v>
      </c>
      <c r="G290" s="64">
        <v>1365136600</v>
      </c>
    </row>
    <row r="291" spans="1:7" x14ac:dyDescent="0.45">
      <c r="A291" s="82">
        <v>42795</v>
      </c>
      <c r="B291" s="64">
        <v>238.38999899999999</v>
      </c>
      <c r="C291" s="64">
        <v>240.320007</v>
      </c>
      <c r="D291" s="64">
        <v>231.61000100000001</v>
      </c>
      <c r="E291" s="64">
        <v>235.740005</v>
      </c>
      <c r="F291" s="64">
        <v>207.81629899999999</v>
      </c>
      <c r="G291" s="64">
        <v>1921474100</v>
      </c>
    </row>
    <row r="292" spans="1:7" x14ac:dyDescent="0.45">
      <c r="A292" s="82">
        <v>42826</v>
      </c>
      <c r="B292" s="64">
        <v>235.800003</v>
      </c>
      <c r="C292" s="64">
        <v>239.529999</v>
      </c>
      <c r="D292" s="64">
        <v>232.509995</v>
      </c>
      <c r="E292" s="64">
        <v>238.08000200000001</v>
      </c>
      <c r="F292" s="64">
        <v>210.792191</v>
      </c>
      <c r="G292" s="64">
        <v>1549613700</v>
      </c>
    </row>
    <row r="293" spans="1:7" x14ac:dyDescent="0.45">
      <c r="A293" s="82">
        <v>42856</v>
      </c>
      <c r="B293" s="64">
        <v>238.679993</v>
      </c>
      <c r="C293" s="64">
        <v>242.08000200000001</v>
      </c>
      <c r="D293" s="64">
        <v>235.429993</v>
      </c>
      <c r="E293" s="64">
        <v>241.44000199999999</v>
      </c>
      <c r="F293" s="64">
        <v>213.76712000000001</v>
      </c>
      <c r="G293" s="64">
        <v>1492547000</v>
      </c>
    </row>
    <row r="294" spans="1:7" x14ac:dyDescent="0.45">
      <c r="A294" s="82">
        <v>42887</v>
      </c>
      <c r="B294" s="64">
        <v>241.970001</v>
      </c>
      <c r="C294" s="64">
        <v>245.009995</v>
      </c>
      <c r="D294" s="64">
        <v>239.96000699999999</v>
      </c>
      <c r="E294" s="64">
        <v>241.800003</v>
      </c>
      <c r="F294" s="64">
        <v>214.085815</v>
      </c>
      <c r="G294" s="64">
        <v>1572753000</v>
      </c>
    </row>
    <row r="295" spans="1:7" x14ac:dyDescent="0.45">
      <c r="A295" s="82">
        <v>42917</v>
      </c>
      <c r="B295" s="64">
        <v>242.88000500000001</v>
      </c>
      <c r="C295" s="64">
        <v>248</v>
      </c>
      <c r="D295" s="64">
        <v>240.33999600000001</v>
      </c>
      <c r="E295" s="64">
        <v>246.770004</v>
      </c>
      <c r="F295" s="64">
        <v>219.551636</v>
      </c>
      <c r="G295" s="64">
        <v>1055908800</v>
      </c>
    </row>
    <row r="296" spans="1:7" x14ac:dyDescent="0.45">
      <c r="A296" s="82">
        <v>42948</v>
      </c>
      <c r="B296" s="64">
        <v>247.46000699999999</v>
      </c>
      <c r="C296" s="64">
        <v>248.91000399999999</v>
      </c>
      <c r="D296" s="64">
        <v>241.83000200000001</v>
      </c>
      <c r="E296" s="64">
        <v>247.490005</v>
      </c>
      <c r="F296" s="64">
        <v>220.19224500000001</v>
      </c>
      <c r="G296" s="64">
        <v>1557031500</v>
      </c>
    </row>
    <row r="297" spans="1:7" x14ac:dyDescent="0.45">
      <c r="A297" s="82">
        <v>42979</v>
      </c>
      <c r="B297" s="64">
        <v>247.91999799999999</v>
      </c>
      <c r="C297" s="64">
        <v>251.320007</v>
      </c>
      <c r="D297" s="64">
        <v>244.949997</v>
      </c>
      <c r="E297" s="64">
        <v>251.229996</v>
      </c>
      <c r="F297" s="64">
        <v>223.519699</v>
      </c>
      <c r="G297" s="64">
        <v>1286405100</v>
      </c>
    </row>
    <row r="298" spans="1:7" x14ac:dyDescent="0.45">
      <c r="A298" s="82">
        <v>43009</v>
      </c>
      <c r="B298" s="64">
        <v>251.490005</v>
      </c>
      <c r="C298" s="64">
        <v>257.89001500000001</v>
      </c>
      <c r="D298" s="64">
        <v>251.28999300000001</v>
      </c>
      <c r="E298" s="64">
        <v>257.14999399999999</v>
      </c>
      <c r="F298" s="64">
        <v>229.92216500000001</v>
      </c>
      <c r="G298" s="64">
        <v>1320624600</v>
      </c>
    </row>
    <row r="299" spans="1:7" x14ac:dyDescent="0.45">
      <c r="A299" s="82">
        <v>43040</v>
      </c>
      <c r="B299" s="64">
        <v>258.040009</v>
      </c>
      <c r="C299" s="64">
        <v>266.04998799999998</v>
      </c>
      <c r="D299" s="64">
        <v>255.63000500000001</v>
      </c>
      <c r="E299" s="64">
        <v>265.01001000000002</v>
      </c>
      <c r="F299" s="64">
        <v>236.949905</v>
      </c>
      <c r="G299" s="64">
        <v>1365620900</v>
      </c>
    </row>
    <row r="300" spans="1:7" x14ac:dyDescent="0.45">
      <c r="A300" s="82">
        <v>43070</v>
      </c>
      <c r="B300" s="64">
        <v>264.76001000000002</v>
      </c>
      <c r="C300" s="64">
        <v>268.60000600000001</v>
      </c>
      <c r="D300" s="64">
        <v>260.76001000000002</v>
      </c>
      <c r="E300" s="64">
        <v>266.85998499999999</v>
      </c>
      <c r="F300" s="64">
        <v>238.60411099999999</v>
      </c>
      <c r="G300" s="64">
        <v>1715222900</v>
      </c>
    </row>
    <row r="301" spans="1:7" x14ac:dyDescent="0.45">
      <c r="A301" s="82">
        <v>43101</v>
      </c>
      <c r="B301" s="64">
        <v>267.83999599999999</v>
      </c>
      <c r="C301" s="64">
        <v>286.63000499999998</v>
      </c>
      <c r="D301" s="64">
        <v>267.39999399999999</v>
      </c>
      <c r="E301" s="64">
        <v>281.89999399999999</v>
      </c>
      <c r="F301" s="64">
        <v>253.33987400000001</v>
      </c>
      <c r="G301" s="64">
        <v>1985506700</v>
      </c>
    </row>
    <row r="302" spans="1:7" x14ac:dyDescent="0.45">
      <c r="A302" s="82">
        <v>43132</v>
      </c>
      <c r="B302" s="64">
        <v>281.07000699999998</v>
      </c>
      <c r="C302" s="64">
        <v>283.05999800000001</v>
      </c>
      <c r="D302" s="64">
        <v>252.91999799999999</v>
      </c>
      <c r="E302" s="64">
        <v>271.64999399999999</v>
      </c>
      <c r="F302" s="64">
        <v>244.12840299999999</v>
      </c>
      <c r="G302" s="64">
        <v>2923722000</v>
      </c>
    </row>
    <row r="303" spans="1:7" x14ac:dyDescent="0.45">
      <c r="A303" s="82">
        <v>43160</v>
      </c>
      <c r="B303" s="64">
        <v>271.41000400000001</v>
      </c>
      <c r="C303" s="64">
        <v>280.41000400000001</v>
      </c>
      <c r="D303" s="64">
        <v>257.82998700000002</v>
      </c>
      <c r="E303" s="64">
        <v>263.14999399999999</v>
      </c>
      <c r="F303" s="64">
        <v>236.48947100000001</v>
      </c>
      <c r="G303" s="64">
        <v>2323561800</v>
      </c>
    </row>
    <row r="304" spans="1:7" x14ac:dyDescent="0.45">
      <c r="A304" s="82">
        <v>43191</v>
      </c>
      <c r="B304" s="64">
        <v>262.54998799999998</v>
      </c>
      <c r="C304" s="64">
        <v>271.29998799999998</v>
      </c>
      <c r="D304" s="64">
        <v>254.66999799999999</v>
      </c>
      <c r="E304" s="64">
        <v>264.51001000000002</v>
      </c>
      <c r="F304" s="64">
        <v>238.663803</v>
      </c>
      <c r="G304" s="64">
        <v>1998466500</v>
      </c>
    </row>
    <row r="305" spans="1:7" x14ac:dyDescent="0.45">
      <c r="A305" s="82">
        <v>43221</v>
      </c>
      <c r="B305" s="64">
        <v>263.86999500000002</v>
      </c>
      <c r="C305" s="64">
        <v>274.25</v>
      </c>
      <c r="D305" s="64">
        <v>259.04998799999998</v>
      </c>
      <c r="E305" s="64">
        <v>270.94000199999999</v>
      </c>
      <c r="F305" s="64">
        <v>244.46551500000001</v>
      </c>
      <c r="G305" s="64">
        <v>1606397200</v>
      </c>
    </row>
    <row r="306" spans="1:7" x14ac:dyDescent="0.45">
      <c r="A306" s="82">
        <v>43252</v>
      </c>
      <c r="B306" s="64">
        <v>272.41000400000001</v>
      </c>
      <c r="C306" s="64">
        <v>279.48001099999999</v>
      </c>
      <c r="D306" s="64">
        <v>268.48998999999998</v>
      </c>
      <c r="E306" s="64">
        <v>271.27999899999998</v>
      </c>
      <c r="F306" s="64">
        <v>244.772278</v>
      </c>
      <c r="G306" s="64">
        <v>1599001000</v>
      </c>
    </row>
    <row r="307" spans="1:7" x14ac:dyDescent="0.45">
      <c r="A307" s="82">
        <v>43282</v>
      </c>
      <c r="B307" s="64">
        <v>269.51001000000002</v>
      </c>
      <c r="C307" s="64">
        <v>284.36999500000002</v>
      </c>
      <c r="D307" s="64">
        <v>269.23998999999998</v>
      </c>
      <c r="E307" s="64">
        <v>281.32998700000002</v>
      </c>
      <c r="F307" s="64">
        <v>254.98007200000001</v>
      </c>
      <c r="G307" s="64">
        <v>1266892500</v>
      </c>
    </row>
    <row r="308" spans="1:7" x14ac:dyDescent="0.45">
      <c r="A308" s="82">
        <v>43313</v>
      </c>
      <c r="B308" s="64">
        <v>281.55999800000001</v>
      </c>
      <c r="C308" s="64">
        <v>291.73998999999998</v>
      </c>
      <c r="D308" s="64">
        <v>279.16000400000001</v>
      </c>
      <c r="E308" s="64">
        <v>290.30999800000001</v>
      </c>
      <c r="F308" s="64">
        <v>263.118988</v>
      </c>
      <c r="G308" s="64">
        <v>1308443700</v>
      </c>
    </row>
    <row r="309" spans="1:7" x14ac:dyDescent="0.45">
      <c r="A309" s="82">
        <v>43344</v>
      </c>
      <c r="B309" s="64">
        <v>289.83999599999999</v>
      </c>
      <c r="C309" s="64">
        <v>293.94000199999999</v>
      </c>
      <c r="D309" s="64">
        <v>286.709991</v>
      </c>
      <c r="E309" s="64">
        <v>290.72000100000002</v>
      </c>
      <c r="F309" s="64">
        <v>263.49056999999999</v>
      </c>
      <c r="G309" s="64">
        <v>1228103300</v>
      </c>
    </row>
    <row r="310" spans="1:7" x14ac:dyDescent="0.45">
      <c r="A310" s="82">
        <v>43374</v>
      </c>
      <c r="B310" s="64">
        <v>292.10998499999999</v>
      </c>
      <c r="C310" s="64">
        <v>293.209991</v>
      </c>
      <c r="D310" s="64">
        <v>259.85000600000001</v>
      </c>
      <c r="E310" s="64">
        <v>270.63000499999998</v>
      </c>
      <c r="F310" s="64">
        <v>246.39265399999999</v>
      </c>
      <c r="G310" s="64">
        <v>3024345800</v>
      </c>
    </row>
    <row r="311" spans="1:7" x14ac:dyDescent="0.45">
      <c r="A311" s="82">
        <v>43405</v>
      </c>
      <c r="B311" s="64">
        <v>271.60000600000001</v>
      </c>
      <c r="C311" s="64">
        <v>281.22000100000002</v>
      </c>
      <c r="D311" s="64">
        <v>263.07000699999998</v>
      </c>
      <c r="E311" s="64">
        <v>275.64999399999999</v>
      </c>
      <c r="F311" s="64">
        <v>250.96302800000001</v>
      </c>
      <c r="G311" s="64">
        <v>2021061200</v>
      </c>
    </row>
    <row r="312" spans="1:7" x14ac:dyDescent="0.45">
      <c r="A312" s="82">
        <v>43435</v>
      </c>
      <c r="B312" s="64">
        <v>280.27999899999998</v>
      </c>
      <c r="C312" s="64">
        <v>280.39999399999999</v>
      </c>
      <c r="D312" s="64">
        <v>233.759995</v>
      </c>
      <c r="E312" s="64">
        <v>249.91999799999999</v>
      </c>
      <c r="F312" s="64">
        <v>227.53739899999999</v>
      </c>
      <c r="G312" s="64">
        <v>3102780500</v>
      </c>
    </row>
    <row r="313" spans="1:7" x14ac:dyDescent="0.45">
      <c r="A313" s="82">
        <v>43466</v>
      </c>
      <c r="B313" s="64">
        <v>245.979996</v>
      </c>
      <c r="C313" s="64">
        <v>270.47000100000002</v>
      </c>
      <c r="D313" s="64">
        <v>243.66999799999999</v>
      </c>
      <c r="E313" s="64">
        <v>269.92999300000002</v>
      </c>
      <c r="F313" s="64">
        <v>247.19044500000001</v>
      </c>
      <c r="G313" s="64">
        <v>2048691700</v>
      </c>
    </row>
    <row r="314" spans="1:7" x14ac:dyDescent="0.45">
      <c r="A314" s="82">
        <v>43497</v>
      </c>
      <c r="B314" s="64">
        <v>270.14999399999999</v>
      </c>
      <c r="C314" s="64">
        <v>281.30999800000001</v>
      </c>
      <c r="D314" s="64">
        <v>267.82998700000002</v>
      </c>
      <c r="E314" s="64">
        <v>278.67999300000002</v>
      </c>
      <c r="F314" s="64">
        <v>255.203339</v>
      </c>
      <c r="G314" s="64">
        <v>1371716300</v>
      </c>
    </row>
    <row r="315" spans="1:7" x14ac:dyDescent="0.45">
      <c r="A315" s="82">
        <v>43525</v>
      </c>
      <c r="B315" s="64">
        <v>280.44000199999999</v>
      </c>
      <c r="C315" s="64">
        <v>285.17999300000002</v>
      </c>
      <c r="D315" s="64">
        <v>272.42001299999998</v>
      </c>
      <c r="E315" s="64">
        <v>282.48001099999999</v>
      </c>
      <c r="F315" s="64">
        <v>258.68316700000003</v>
      </c>
      <c r="G315" s="64">
        <v>1678081300</v>
      </c>
    </row>
    <row r="316" spans="1:7" x14ac:dyDescent="0.45">
      <c r="A316" s="82">
        <v>43556</v>
      </c>
      <c r="B316" s="64">
        <v>284.70001200000002</v>
      </c>
      <c r="C316" s="64">
        <v>294.45001200000002</v>
      </c>
      <c r="D316" s="64">
        <v>284.39999399999999</v>
      </c>
      <c r="E316" s="64">
        <v>294.01998900000001</v>
      </c>
      <c r="F316" s="64">
        <v>270.43695100000002</v>
      </c>
      <c r="G316" s="64">
        <v>1209204700</v>
      </c>
    </row>
    <row r="317" spans="1:7" x14ac:dyDescent="0.45">
      <c r="A317" s="82">
        <v>43586</v>
      </c>
      <c r="B317" s="64">
        <v>294.72000100000002</v>
      </c>
      <c r="C317" s="64">
        <v>294.95001200000002</v>
      </c>
      <c r="D317" s="64">
        <v>275.23998999999998</v>
      </c>
      <c r="E317" s="64">
        <v>275.26998900000001</v>
      </c>
      <c r="F317" s="64">
        <v>253.19094799999999</v>
      </c>
      <c r="G317" s="64">
        <v>1845593200</v>
      </c>
    </row>
    <row r="318" spans="1:7" x14ac:dyDescent="0.45">
      <c r="A318" s="82">
        <v>43617</v>
      </c>
      <c r="B318" s="64">
        <v>275.30999800000001</v>
      </c>
      <c r="C318" s="64">
        <v>296.30999800000001</v>
      </c>
      <c r="D318" s="64">
        <v>273.08999599999999</v>
      </c>
      <c r="E318" s="64">
        <v>293</v>
      </c>
      <c r="F318" s="64">
        <v>269.49877900000001</v>
      </c>
      <c r="G318" s="64">
        <v>1340435600</v>
      </c>
    </row>
    <row r="319" spans="1:7" x14ac:dyDescent="0.45">
      <c r="A319" s="82">
        <v>43647</v>
      </c>
      <c r="B319" s="64">
        <v>296.67999300000002</v>
      </c>
      <c r="C319" s="64">
        <v>302.23001099999999</v>
      </c>
      <c r="D319" s="64">
        <v>294.32998700000002</v>
      </c>
      <c r="E319" s="64">
        <v>297.42999300000002</v>
      </c>
      <c r="F319" s="64">
        <v>274.90399200000002</v>
      </c>
      <c r="G319" s="64">
        <v>1110102300</v>
      </c>
    </row>
    <row r="320" spans="1:7" x14ac:dyDescent="0.45">
      <c r="A320" s="82">
        <v>43678</v>
      </c>
      <c r="B320" s="64">
        <v>297.60000600000001</v>
      </c>
      <c r="C320" s="64">
        <v>300.86999500000002</v>
      </c>
      <c r="D320" s="64">
        <v>281.72000100000002</v>
      </c>
      <c r="E320" s="64">
        <v>292.45001200000002</v>
      </c>
      <c r="F320" s="64">
        <v>270.30123900000001</v>
      </c>
      <c r="G320" s="64">
        <v>2034004800</v>
      </c>
    </row>
    <row r="321" spans="1:7" x14ac:dyDescent="0.45">
      <c r="A321" s="82">
        <v>43709</v>
      </c>
      <c r="B321" s="64">
        <v>290.57000699999998</v>
      </c>
      <c r="C321" s="64">
        <v>302.63000499999998</v>
      </c>
      <c r="D321" s="64">
        <v>289.26998900000001</v>
      </c>
      <c r="E321" s="64">
        <v>296.76998900000001</v>
      </c>
      <c r="F321" s="64">
        <v>274.29397599999999</v>
      </c>
      <c r="G321" s="64">
        <v>1303830000</v>
      </c>
    </row>
    <row r="322" spans="1:7" x14ac:dyDescent="0.45">
      <c r="A322" s="82">
        <v>43739</v>
      </c>
      <c r="B322" s="64">
        <v>297.73998999999998</v>
      </c>
      <c r="C322" s="64">
        <v>304.54998799999998</v>
      </c>
      <c r="D322" s="64">
        <v>284.82000699999998</v>
      </c>
      <c r="E322" s="64">
        <v>303.32998700000002</v>
      </c>
      <c r="F322" s="64">
        <v>281.65185500000001</v>
      </c>
      <c r="G322" s="64">
        <v>1386748300</v>
      </c>
    </row>
    <row r="323" spans="1:7" x14ac:dyDescent="0.45">
      <c r="A323" s="82">
        <v>43770</v>
      </c>
      <c r="B323" s="64">
        <v>304.92001299999998</v>
      </c>
      <c r="C323" s="64">
        <v>315.48001099999999</v>
      </c>
      <c r="D323" s="64">
        <v>304.73998999999998</v>
      </c>
      <c r="E323" s="64">
        <v>314.30999800000001</v>
      </c>
      <c r="F323" s="64">
        <v>291.84713699999998</v>
      </c>
      <c r="G323" s="64">
        <v>1037123500</v>
      </c>
    </row>
    <row r="324" spans="1:7" x14ac:dyDescent="0.45">
      <c r="A324" s="82">
        <v>43800</v>
      </c>
      <c r="B324" s="64">
        <v>314.58999599999999</v>
      </c>
      <c r="C324" s="64">
        <v>323.79998799999998</v>
      </c>
      <c r="D324" s="64">
        <v>307.13000499999998</v>
      </c>
      <c r="E324" s="64">
        <v>321.85998499999999</v>
      </c>
      <c r="F324" s="64">
        <v>298.85769699999997</v>
      </c>
      <c r="G324" s="64">
        <v>1285175800</v>
      </c>
    </row>
    <row r="325" spans="1:7" x14ac:dyDescent="0.45">
      <c r="A325" s="82">
        <v>43831</v>
      </c>
      <c r="B325" s="64">
        <v>323.540009</v>
      </c>
      <c r="C325" s="64">
        <v>332.95001200000002</v>
      </c>
      <c r="D325" s="64">
        <v>320.35998499999999</v>
      </c>
      <c r="E325" s="64">
        <v>321.73001099999999</v>
      </c>
      <c r="F325" s="64">
        <v>300.20568800000001</v>
      </c>
      <c r="G325" s="64">
        <v>1392003800</v>
      </c>
    </row>
    <row r="326" spans="1:7" x14ac:dyDescent="0.45">
      <c r="A326" s="82">
        <v>43862</v>
      </c>
      <c r="B326" s="64">
        <v>323.35000600000001</v>
      </c>
      <c r="C326" s="64">
        <v>339.07998700000002</v>
      </c>
      <c r="D326" s="64">
        <v>285.540009</v>
      </c>
      <c r="E326" s="64">
        <v>296.26001000000002</v>
      </c>
      <c r="F326" s="64">
        <v>276.439728</v>
      </c>
      <c r="G326" s="64">
        <v>2110214900</v>
      </c>
    </row>
    <row r="327" spans="1:7" x14ac:dyDescent="0.45">
      <c r="A327" s="82">
        <v>43891</v>
      </c>
      <c r="B327" s="64">
        <v>298.209991</v>
      </c>
      <c r="C327" s="64">
        <v>313.83999599999999</v>
      </c>
      <c r="D327" s="64">
        <v>218.259995</v>
      </c>
      <c r="E327" s="64">
        <v>257.75</v>
      </c>
      <c r="F327" s="64">
        <v>240.50602699999999</v>
      </c>
      <c r="G327" s="64">
        <v>5926017600</v>
      </c>
    </row>
    <row r="328" spans="1:7" x14ac:dyDescent="0.45">
      <c r="A328" s="82">
        <v>43922</v>
      </c>
      <c r="B328" s="64">
        <v>247.979996</v>
      </c>
      <c r="C328" s="64">
        <v>294.88000499999998</v>
      </c>
      <c r="D328" s="64">
        <v>243.89999399999999</v>
      </c>
      <c r="E328" s="64">
        <v>290.48001099999999</v>
      </c>
      <c r="F328" s="64">
        <v>272.640198</v>
      </c>
      <c r="G328" s="64">
        <v>2819312300</v>
      </c>
    </row>
    <row r="329" spans="1:7" x14ac:dyDescent="0.45">
      <c r="A329" s="82">
        <v>43952</v>
      </c>
      <c r="B329" s="64">
        <v>285.30999800000001</v>
      </c>
      <c r="C329" s="64">
        <v>306.83999599999999</v>
      </c>
      <c r="D329" s="64">
        <v>272.98998999999998</v>
      </c>
      <c r="E329" s="64">
        <v>304.32000699999998</v>
      </c>
      <c r="F329" s="64">
        <v>285.630157</v>
      </c>
      <c r="G329" s="64">
        <v>1910460500</v>
      </c>
    </row>
    <row r="330" spans="1:7" x14ac:dyDescent="0.45">
      <c r="A330" s="82">
        <v>43983</v>
      </c>
      <c r="B330" s="64">
        <v>303.61999500000002</v>
      </c>
      <c r="C330" s="64">
        <v>323.41000400000001</v>
      </c>
      <c r="D330" s="64">
        <v>296.73998999999998</v>
      </c>
      <c r="E330" s="64">
        <v>308.35998499999999</v>
      </c>
      <c r="F330" s="64">
        <v>289.42205799999999</v>
      </c>
      <c r="G330" s="64">
        <v>2358674500</v>
      </c>
    </row>
    <row r="331" spans="1:7" x14ac:dyDescent="0.45">
      <c r="A331" s="82">
        <v>44013</v>
      </c>
      <c r="B331" s="64">
        <v>309.57000699999998</v>
      </c>
      <c r="C331" s="64">
        <v>327.23001099999999</v>
      </c>
      <c r="D331" s="64">
        <v>309.07000699999998</v>
      </c>
      <c r="E331" s="64">
        <v>326.51998900000001</v>
      </c>
      <c r="F331" s="64">
        <v>307.81542999999999</v>
      </c>
      <c r="G331" s="64">
        <v>1505145300</v>
      </c>
    </row>
    <row r="332" spans="1:7" x14ac:dyDescent="0.45">
      <c r="A332" s="82">
        <v>44044</v>
      </c>
      <c r="B332" s="64">
        <v>328.32000699999998</v>
      </c>
      <c r="C332" s="64">
        <v>351.29998799999998</v>
      </c>
      <c r="D332" s="64">
        <v>327.73001099999999</v>
      </c>
      <c r="E332" s="64">
        <v>349.30999800000001</v>
      </c>
      <c r="F332" s="64">
        <v>329.29986600000001</v>
      </c>
      <c r="G332" s="64">
        <v>1045563300</v>
      </c>
    </row>
    <row r="333" spans="1:7" x14ac:dyDescent="0.45">
      <c r="A333" s="82">
        <v>44075</v>
      </c>
      <c r="B333" s="64">
        <v>350.209991</v>
      </c>
      <c r="C333" s="64">
        <v>358.75</v>
      </c>
      <c r="D333" s="64">
        <v>319.79998799999998</v>
      </c>
      <c r="E333" s="64">
        <v>334.89001500000001</v>
      </c>
      <c r="F333" s="64">
        <v>315.70593300000002</v>
      </c>
      <c r="G333" s="64">
        <v>1814712700</v>
      </c>
    </row>
    <row r="334" spans="1:7" x14ac:dyDescent="0.45">
      <c r="A334" s="82">
        <v>44105</v>
      </c>
      <c r="B334" s="64">
        <v>337.69000199999999</v>
      </c>
      <c r="C334" s="64">
        <v>354.01998900000001</v>
      </c>
      <c r="D334" s="64">
        <v>322.60000600000001</v>
      </c>
      <c r="E334" s="64">
        <v>326.540009</v>
      </c>
      <c r="F334" s="64">
        <v>309.06649800000002</v>
      </c>
      <c r="G334" s="64">
        <v>1629016100</v>
      </c>
    </row>
    <row r="335" spans="1:7" x14ac:dyDescent="0.45">
      <c r="A335" s="82">
        <v>44136</v>
      </c>
      <c r="B335" s="64">
        <v>330.20001200000002</v>
      </c>
      <c r="C335" s="64">
        <v>364.38000499999998</v>
      </c>
      <c r="D335" s="64">
        <v>327.23998999999998</v>
      </c>
      <c r="E335" s="64">
        <v>362.05999800000001</v>
      </c>
      <c r="F335" s="64">
        <v>342.68582199999997</v>
      </c>
      <c r="G335" s="64">
        <v>1535244300</v>
      </c>
    </row>
    <row r="336" spans="1:7" x14ac:dyDescent="0.45">
      <c r="A336" s="82">
        <v>44166</v>
      </c>
      <c r="B336" s="64">
        <v>365.57000699999998</v>
      </c>
      <c r="C336" s="64">
        <v>378.459991</v>
      </c>
      <c r="D336" s="64">
        <v>362.02999899999998</v>
      </c>
      <c r="E336" s="64">
        <v>373.88000499999998</v>
      </c>
      <c r="F336" s="64">
        <v>353.87329099999999</v>
      </c>
      <c r="G336" s="64">
        <v>1344541500</v>
      </c>
    </row>
    <row r="337" spans="1:7" x14ac:dyDescent="0.45">
      <c r="A337" s="82">
        <v>44197</v>
      </c>
      <c r="B337" s="64">
        <v>375.30999800000001</v>
      </c>
      <c r="C337" s="64">
        <v>385.85000600000001</v>
      </c>
      <c r="D337" s="64">
        <v>364.82000699999998</v>
      </c>
      <c r="E337" s="64">
        <v>370.07000699999998</v>
      </c>
      <c r="F337" s="64">
        <v>351.76031499999999</v>
      </c>
      <c r="G337" s="64">
        <v>1402265400</v>
      </c>
    </row>
    <row r="338" spans="1:7" x14ac:dyDescent="0.45">
      <c r="A338" s="82">
        <v>44228</v>
      </c>
      <c r="B338" s="64">
        <v>373.72000100000002</v>
      </c>
      <c r="C338" s="64">
        <v>394.17001299999998</v>
      </c>
      <c r="D338" s="64">
        <v>370.38000499999998</v>
      </c>
      <c r="E338" s="64">
        <v>380.35998499999999</v>
      </c>
      <c r="F338" s="64">
        <v>361.54110700000001</v>
      </c>
      <c r="G338" s="64">
        <v>1307806200</v>
      </c>
    </row>
    <row r="339" spans="1:7" x14ac:dyDescent="0.45">
      <c r="A339" s="82">
        <v>44256</v>
      </c>
      <c r="B339" s="64">
        <v>385.58999599999999</v>
      </c>
      <c r="C339" s="64">
        <v>398.11999500000002</v>
      </c>
      <c r="D339" s="64">
        <v>371.88000499999998</v>
      </c>
      <c r="E339" s="64">
        <v>396.32998700000002</v>
      </c>
      <c r="F339" s="64">
        <v>376.72100799999998</v>
      </c>
      <c r="G339" s="64">
        <v>2401715800</v>
      </c>
    </row>
    <row r="340" spans="1:7" x14ac:dyDescent="0.45">
      <c r="A340" s="82">
        <v>44287</v>
      </c>
      <c r="B340" s="64">
        <v>398.39999399999999</v>
      </c>
      <c r="C340" s="64">
        <v>420.72000100000002</v>
      </c>
      <c r="D340" s="64">
        <v>398.17999300000002</v>
      </c>
      <c r="E340" s="64">
        <v>417.29998799999998</v>
      </c>
      <c r="F340" s="64">
        <v>397.95263699999998</v>
      </c>
      <c r="G340" s="64">
        <v>1462106600</v>
      </c>
    </row>
    <row r="341" spans="1:7" x14ac:dyDescent="0.45">
      <c r="A341" s="82">
        <v>44317</v>
      </c>
      <c r="B341" s="64">
        <v>419.42999300000002</v>
      </c>
      <c r="C341" s="64">
        <v>422.82000699999998</v>
      </c>
      <c r="D341" s="64">
        <v>404</v>
      </c>
      <c r="E341" s="64">
        <v>420.040009</v>
      </c>
      <c r="F341" s="64">
        <v>400.56564300000002</v>
      </c>
      <c r="G341" s="64">
        <v>1547235900</v>
      </c>
    </row>
    <row r="342" spans="1:7" x14ac:dyDescent="0.45">
      <c r="A342" s="82">
        <v>44348</v>
      </c>
      <c r="B342" s="64">
        <v>422.57000699999998</v>
      </c>
      <c r="C342" s="64">
        <v>428.77999899999998</v>
      </c>
      <c r="D342" s="64">
        <v>414.70001200000002</v>
      </c>
      <c r="E342" s="64">
        <v>428.05999800000001</v>
      </c>
      <c r="F342" s="64">
        <v>408.213776</v>
      </c>
      <c r="G342" s="64">
        <v>1282152400</v>
      </c>
    </row>
    <row r="343" spans="1:7" x14ac:dyDescent="0.45">
      <c r="A343" s="82">
        <v>44378</v>
      </c>
      <c r="B343" s="64">
        <v>428.86999500000002</v>
      </c>
      <c r="C343" s="64">
        <v>441.79998799999998</v>
      </c>
      <c r="D343" s="64">
        <v>421.97000100000002</v>
      </c>
      <c r="E343" s="64">
        <v>438.51001000000002</v>
      </c>
      <c r="F343" s="64">
        <v>419.54736300000002</v>
      </c>
      <c r="G343" s="64">
        <v>1422104700</v>
      </c>
    </row>
    <row r="344" spans="1:7" x14ac:dyDescent="0.45">
      <c r="A344" s="82">
        <v>44409</v>
      </c>
      <c r="B344" s="64">
        <v>440.33999599999999</v>
      </c>
      <c r="C344" s="64">
        <v>453.07000699999998</v>
      </c>
      <c r="D344" s="64">
        <v>436.10000600000001</v>
      </c>
      <c r="E344" s="64">
        <v>451.55999800000001</v>
      </c>
      <c r="F344" s="64">
        <v>432.03302000000002</v>
      </c>
      <c r="G344" s="64">
        <v>1254001400</v>
      </c>
    </row>
    <row r="345" spans="1:7" x14ac:dyDescent="0.45">
      <c r="A345" s="82">
        <v>44440</v>
      </c>
      <c r="B345" s="64">
        <v>452.55999800000001</v>
      </c>
      <c r="C345" s="64">
        <v>454.04998799999998</v>
      </c>
      <c r="D345" s="64">
        <v>428.77999899999998</v>
      </c>
      <c r="E345" s="64">
        <v>429.14001500000001</v>
      </c>
      <c r="F345" s="64">
        <v>410.582581</v>
      </c>
      <c r="G345" s="64">
        <v>1745559600</v>
      </c>
    </row>
    <row r="346" spans="1:7" x14ac:dyDescent="0.45">
      <c r="A346" s="82">
        <v>44470</v>
      </c>
      <c r="B346" s="64">
        <v>430.98001099999999</v>
      </c>
      <c r="C346" s="64">
        <v>459.55999800000001</v>
      </c>
      <c r="D346" s="64">
        <v>426.35998499999999</v>
      </c>
      <c r="E346" s="64">
        <v>459.25</v>
      </c>
      <c r="F346" s="64">
        <v>440.79818699999998</v>
      </c>
      <c r="G346" s="64">
        <v>1508665200</v>
      </c>
    </row>
    <row r="347" spans="1:7" x14ac:dyDescent="0.45">
      <c r="A347" s="82">
        <v>44501</v>
      </c>
      <c r="B347" s="64">
        <v>460.29998799999998</v>
      </c>
      <c r="C347" s="64">
        <v>473.540009</v>
      </c>
      <c r="D347" s="64">
        <v>455.29998799999998</v>
      </c>
      <c r="E347" s="64">
        <v>455.55999800000001</v>
      </c>
      <c r="F347" s="64">
        <v>437.256439</v>
      </c>
      <c r="G347" s="64">
        <v>1335351500</v>
      </c>
    </row>
    <row r="348" spans="1:7" x14ac:dyDescent="0.45">
      <c r="A348" s="82">
        <v>44531</v>
      </c>
      <c r="B348" s="64">
        <v>461.64001500000001</v>
      </c>
      <c r="C348" s="64">
        <v>479</v>
      </c>
      <c r="D348" s="64">
        <v>448.92001299999998</v>
      </c>
      <c r="E348" s="64">
        <v>474.959991</v>
      </c>
      <c r="F348" s="64">
        <v>455.87698399999999</v>
      </c>
      <c r="G348" s="64">
        <v>1927433900</v>
      </c>
    </row>
    <row r="349" spans="1:7" x14ac:dyDescent="0.45">
      <c r="A349" s="82">
        <v>44562</v>
      </c>
      <c r="B349" s="64">
        <v>476.29998799999998</v>
      </c>
      <c r="C349" s="64">
        <v>479.98001099999999</v>
      </c>
      <c r="D349" s="64">
        <v>420.76001000000002</v>
      </c>
      <c r="E349" s="64">
        <v>449.91000400000001</v>
      </c>
      <c r="F349" s="64">
        <v>433.35055499999999</v>
      </c>
      <c r="G349" s="64">
        <v>2485167800</v>
      </c>
    </row>
    <row r="350" spans="1:7" x14ac:dyDescent="0.45">
      <c r="A350" s="82">
        <v>44593</v>
      </c>
      <c r="B350" s="64">
        <v>450.67999300000002</v>
      </c>
      <c r="C350" s="64">
        <v>458.11999500000002</v>
      </c>
      <c r="D350" s="64">
        <v>410.64001500000001</v>
      </c>
      <c r="E350" s="64">
        <v>436.63000499999998</v>
      </c>
      <c r="F350" s="64">
        <v>420.55938700000002</v>
      </c>
      <c r="G350" s="64">
        <v>2297975100</v>
      </c>
    </row>
    <row r="351" spans="1:7" x14ac:dyDescent="0.45">
      <c r="A351" s="82">
        <v>44621</v>
      </c>
      <c r="B351" s="64">
        <v>435.040009</v>
      </c>
      <c r="C351" s="64">
        <v>462.07000699999998</v>
      </c>
      <c r="D351" s="64">
        <v>415.11999500000002</v>
      </c>
      <c r="E351" s="64">
        <v>451.64001500000001</v>
      </c>
      <c r="F351" s="64">
        <v>435.016907</v>
      </c>
      <c r="G351" s="64">
        <v>2380929500</v>
      </c>
    </row>
    <row r="352" spans="1:7" x14ac:dyDescent="0.45">
      <c r="A352" s="82">
        <v>44652</v>
      </c>
      <c r="B352" s="64">
        <v>453.30999800000001</v>
      </c>
      <c r="C352" s="64">
        <v>457.82998700000002</v>
      </c>
      <c r="D352" s="64">
        <v>411.209991</v>
      </c>
      <c r="E352" s="64">
        <v>412</v>
      </c>
      <c r="F352" s="64">
        <v>398.06866500000001</v>
      </c>
      <c r="G352" s="64">
        <v>1856757400</v>
      </c>
    </row>
    <row r="353" spans="1:7" x14ac:dyDescent="0.45">
      <c r="A353" s="82">
        <v>44682</v>
      </c>
      <c r="B353" s="64">
        <v>412.07000699999998</v>
      </c>
      <c r="C353" s="64">
        <v>429.66000400000001</v>
      </c>
      <c r="D353" s="64">
        <v>380.540009</v>
      </c>
      <c r="E353" s="64">
        <v>412.92999300000002</v>
      </c>
      <c r="F353" s="64">
        <v>398.96722399999999</v>
      </c>
      <c r="G353" s="64">
        <v>2418478100</v>
      </c>
    </row>
    <row r="354" spans="1:7" x14ac:dyDescent="0.45">
      <c r="A354" s="82">
        <v>44713</v>
      </c>
      <c r="B354" s="64">
        <v>415.17001299999998</v>
      </c>
      <c r="C354" s="64">
        <v>417.44000199999999</v>
      </c>
      <c r="D354" s="64">
        <v>362.17001299999998</v>
      </c>
      <c r="E354" s="64">
        <v>377.25</v>
      </c>
      <c r="F354" s="64">
        <v>364.49371300000001</v>
      </c>
      <c r="G354" s="64">
        <v>1958611900</v>
      </c>
    </row>
    <row r="355" spans="1:7" x14ac:dyDescent="0.45">
      <c r="A355" s="82">
        <v>44743</v>
      </c>
      <c r="B355" s="64">
        <v>376.55999800000001</v>
      </c>
      <c r="C355" s="64">
        <v>413.02999899999998</v>
      </c>
      <c r="D355" s="64">
        <v>371.040009</v>
      </c>
      <c r="E355" s="64">
        <v>411.98998999999998</v>
      </c>
      <c r="F355" s="64">
        <v>399.77853399999998</v>
      </c>
      <c r="G355" s="64">
        <v>1437748400</v>
      </c>
    </row>
    <row r="356" spans="1:7" x14ac:dyDescent="0.45">
      <c r="A356" s="82">
        <v>44774</v>
      </c>
      <c r="B356" s="64">
        <v>409.14999399999999</v>
      </c>
      <c r="C356" s="64">
        <v>431.73001099999999</v>
      </c>
      <c r="D356" s="64">
        <v>395.040009</v>
      </c>
      <c r="E356" s="64">
        <v>395.17999300000002</v>
      </c>
      <c r="F356" s="64">
        <v>383.46679699999999</v>
      </c>
      <c r="G356" s="64">
        <v>1443394400</v>
      </c>
    </row>
    <row r="357" spans="1:7" x14ac:dyDescent="0.45">
      <c r="A357" s="82">
        <v>44805</v>
      </c>
      <c r="B357" s="64">
        <v>392.89001500000001</v>
      </c>
      <c r="C357" s="64">
        <v>411.73001099999999</v>
      </c>
      <c r="D357" s="64">
        <v>357.040009</v>
      </c>
      <c r="E357" s="64">
        <v>357.17999300000002</v>
      </c>
      <c r="F357" s="64">
        <v>346.59314000000001</v>
      </c>
      <c r="G357" s="64">
        <v>1998908600</v>
      </c>
    </row>
    <row r="358" spans="1:7" x14ac:dyDescent="0.45">
      <c r="A358" s="82">
        <v>44835</v>
      </c>
      <c r="B358" s="64">
        <v>361.07998700000002</v>
      </c>
      <c r="C358" s="64">
        <v>389.51998900000001</v>
      </c>
      <c r="D358" s="64">
        <v>348.10998499999999</v>
      </c>
      <c r="E358" s="64">
        <v>386.209991</v>
      </c>
      <c r="F358" s="64">
        <v>376.30212399999999</v>
      </c>
      <c r="G358" s="64">
        <v>2024732000</v>
      </c>
    </row>
    <row r="359" spans="1:7" x14ac:dyDescent="0.45">
      <c r="A359" s="82">
        <v>44866</v>
      </c>
      <c r="B359" s="64">
        <v>390.14001500000001</v>
      </c>
      <c r="C359" s="64">
        <v>407.67999300000002</v>
      </c>
      <c r="D359" s="64">
        <v>368.790009</v>
      </c>
      <c r="E359" s="64">
        <v>407.67999300000002</v>
      </c>
      <c r="F359" s="64">
        <v>397.22131300000001</v>
      </c>
      <c r="G359" s="64">
        <v>1745985300</v>
      </c>
    </row>
    <row r="360" spans="1:7" x14ac:dyDescent="0.45">
      <c r="A360" s="82">
        <v>44896</v>
      </c>
      <c r="B360" s="64">
        <v>408.76998900000001</v>
      </c>
      <c r="C360" s="64">
        <v>410.48998999999998</v>
      </c>
      <c r="D360" s="64">
        <v>374.76998900000001</v>
      </c>
      <c r="E360" s="64">
        <v>382.42999300000002</v>
      </c>
      <c r="F360" s="64">
        <v>372.61904900000002</v>
      </c>
      <c r="G360" s="64">
        <v>1735973600</v>
      </c>
    </row>
    <row r="361" spans="1:7" x14ac:dyDescent="0.45">
      <c r="A361" s="82">
        <v>44927</v>
      </c>
      <c r="B361" s="64">
        <v>384.36999500000002</v>
      </c>
      <c r="C361" s="64">
        <v>408.16000400000001</v>
      </c>
      <c r="D361" s="64">
        <v>377.82998700000002</v>
      </c>
      <c r="E361" s="64">
        <v>406.48001099999999</v>
      </c>
      <c r="F361" s="64">
        <v>397.87081899999998</v>
      </c>
      <c r="G361" s="64">
        <v>1575450100</v>
      </c>
    </row>
    <row r="362" spans="1:7" x14ac:dyDescent="0.45">
      <c r="A362" s="82">
        <v>44958</v>
      </c>
      <c r="B362" s="64">
        <v>405.209991</v>
      </c>
      <c r="C362" s="64">
        <v>418.30999800000001</v>
      </c>
      <c r="D362" s="64">
        <v>393.64001500000001</v>
      </c>
      <c r="E362" s="64">
        <v>396.26001000000002</v>
      </c>
      <c r="F362" s="64">
        <v>387.86721799999998</v>
      </c>
      <c r="G362" s="64">
        <v>1603094700</v>
      </c>
    </row>
    <row r="363" spans="1:7" x14ac:dyDescent="0.45">
      <c r="A363" s="82">
        <v>44986</v>
      </c>
      <c r="B363" s="64">
        <v>395.41000400000001</v>
      </c>
      <c r="C363" s="64">
        <v>409.70001200000002</v>
      </c>
      <c r="D363" s="64">
        <v>380.64999399999999</v>
      </c>
      <c r="E363" s="64">
        <v>409.39001500000001</v>
      </c>
      <c r="F363" s="64">
        <v>400.719177</v>
      </c>
      <c r="G363" s="64">
        <v>2515995800</v>
      </c>
    </row>
    <row r="364" spans="1:7" x14ac:dyDescent="0.45">
      <c r="A364" s="82">
        <v>45017</v>
      </c>
      <c r="B364" s="64">
        <v>408.85000600000001</v>
      </c>
      <c r="C364" s="64">
        <v>415.94000199999999</v>
      </c>
      <c r="D364" s="64">
        <v>403.77999899999998</v>
      </c>
      <c r="E364" s="64">
        <v>415.92999300000002</v>
      </c>
      <c r="F364" s="64">
        <v>408.67437699999999</v>
      </c>
      <c r="G364" s="64">
        <v>1395683000</v>
      </c>
    </row>
    <row r="365" spans="1:7" x14ac:dyDescent="0.45">
      <c r="A365" s="82">
        <v>45047</v>
      </c>
      <c r="B365" s="64">
        <v>415.47000100000002</v>
      </c>
      <c r="C365" s="64">
        <v>422.57998700000002</v>
      </c>
      <c r="D365" s="64">
        <v>403.73998999999998</v>
      </c>
      <c r="E365" s="64">
        <v>417.85000600000001</v>
      </c>
      <c r="F365" s="64">
        <v>410.56094400000001</v>
      </c>
      <c r="G365" s="64">
        <v>1780705600</v>
      </c>
    </row>
    <row r="366" spans="1:7" x14ac:dyDescent="0.45">
      <c r="A366" s="82">
        <v>45078</v>
      </c>
      <c r="B366" s="64">
        <v>418.08999599999999</v>
      </c>
      <c r="C366" s="64">
        <v>444.29998799999998</v>
      </c>
      <c r="D366" s="64">
        <v>416.790009</v>
      </c>
      <c r="E366" s="64">
        <v>443.27999899999998</v>
      </c>
      <c r="F366" s="64">
        <v>435.547302</v>
      </c>
      <c r="G366" s="64">
        <v>1749755000</v>
      </c>
    </row>
    <row r="367" spans="1:7" x14ac:dyDescent="0.45">
      <c r="A367" s="82">
        <v>45108</v>
      </c>
      <c r="B367" s="64">
        <v>442.92001299999998</v>
      </c>
      <c r="C367" s="64">
        <v>459.44000199999999</v>
      </c>
      <c r="D367" s="64">
        <v>437.05999800000001</v>
      </c>
      <c r="E367" s="64">
        <v>457.790009</v>
      </c>
      <c r="F367" s="64">
        <v>451.47503699999999</v>
      </c>
      <c r="G367" s="64">
        <v>1374632400</v>
      </c>
    </row>
    <row r="368" spans="1:7" x14ac:dyDescent="0.45">
      <c r="A368" s="82">
        <v>45139</v>
      </c>
      <c r="B368" s="64">
        <v>456.26998900000001</v>
      </c>
      <c r="C368" s="64">
        <v>457.25</v>
      </c>
      <c r="D368" s="64">
        <v>433.01001000000002</v>
      </c>
      <c r="E368" s="64">
        <v>450.35000600000001</v>
      </c>
      <c r="F368" s="64">
        <v>444.13769500000001</v>
      </c>
      <c r="G368" s="64">
        <v>1754764700</v>
      </c>
    </row>
    <row r="369" spans="1:7" x14ac:dyDescent="0.45">
      <c r="A369" s="82">
        <v>45170</v>
      </c>
      <c r="B369" s="64">
        <v>453.17001299999998</v>
      </c>
      <c r="C369" s="64">
        <v>453.67001299999998</v>
      </c>
      <c r="D369" s="64">
        <v>422.290009</v>
      </c>
      <c r="E369" s="64">
        <v>427.48001099999999</v>
      </c>
      <c r="F369" s="64">
        <v>421.58316000000002</v>
      </c>
      <c r="G369" s="64">
        <v>1588673200</v>
      </c>
    </row>
    <row r="370" spans="1:7" x14ac:dyDescent="0.45">
      <c r="A370" s="82">
        <v>45200</v>
      </c>
      <c r="B370" s="64">
        <v>426.61999500000002</v>
      </c>
      <c r="C370" s="64">
        <v>438.14001500000001</v>
      </c>
      <c r="D370" s="64">
        <v>409.209991</v>
      </c>
      <c r="E370" s="64">
        <v>418.20001200000002</v>
      </c>
      <c r="F370" s="64">
        <v>413.88595600000002</v>
      </c>
      <c r="G370" s="64">
        <v>1999149700</v>
      </c>
    </row>
    <row r="371" spans="1:7" x14ac:dyDescent="0.45">
      <c r="A371" s="82">
        <v>45231</v>
      </c>
      <c r="B371" s="64">
        <v>419.20001200000002</v>
      </c>
      <c r="C371" s="64">
        <v>458.32000699999998</v>
      </c>
      <c r="D371" s="64">
        <v>418.64999399999999</v>
      </c>
      <c r="E371" s="64">
        <v>456.39999399999999</v>
      </c>
      <c r="F371" s="64">
        <v>451.69186400000001</v>
      </c>
      <c r="G371" s="64">
        <v>1499960600</v>
      </c>
    </row>
    <row r="372" spans="1:7" x14ac:dyDescent="0.45">
      <c r="A372" s="82">
        <v>45261</v>
      </c>
      <c r="B372" s="64">
        <v>455.76998900000001</v>
      </c>
      <c r="C372" s="64">
        <v>477.54998799999998</v>
      </c>
      <c r="D372" s="64">
        <v>454.30999800000001</v>
      </c>
      <c r="E372" s="64">
        <v>475.30999800000001</v>
      </c>
      <c r="F372" s="64">
        <v>470.40683000000001</v>
      </c>
      <c r="G372" s="64">
        <v>1643108100</v>
      </c>
    </row>
    <row r="373" spans="1:7" x14ac:dyDescent="0.45">
      <c r="A373" s="82">
        <v>45292</v>
      </c>
      <c r="B373" s="64">
        <v>472.16000400000001</v>
      </c>
      <c r="C373" s="64">
        <v>491.61999500000002</v>
      </c>
      <c r="D373" s="64">
        <v>466.42999300000002</v>
      </c>
      <c r="E373" s="64">
        <v>482.88000499999998</v>
      </c>
      <c r="F373" s="64">
        <v>479.83633400000002</v>
      </c>
      <c r="G373" s="64">
        <v>1700630800</v>
      </c>
    </row>
    <row r="374" spans="1:7" x14ac:dyDescent="0.45">
      <c r="A374" s="82">
        <v>45323</v>
      </c>
      <c r="B374" s="64">
        <v>484.63000499999998</v>
      </c>
      <c r="C374" s="64">
        <v>510.13000499999998</v>
      </c>
      <c r="D374" s="64">
        <v>483.79998799999998</v>
      </c>
      <c r="E374" s="64">
        <v>508.07998700000002</v>
      </c>
      <c r="F374" s="64">
        <v>504.87747200000001</v>
      </c>
      <c r="G374" s="64">
        <v>1393465400</v>
      </c>
    </row>
    <row r="375" spans="1:7" x14ac:dyDescent="0.45">
      <c r="A375" s="82">
        <v>45352</v>
      </c>
      <c r="B375" s="64">
        <v>508.98001099999999</v>
      </c>
      <c r="C375" s="64">
        <v>524.60998500000005</v>
      </c>
      <c r="D375" s="64">
        <v>504.91000400000001</v>
      </c>
      <c r="E375" s="64">
        <v>523.07000700000003</v>
      </c>
      <c r="F375" s="64">
        <v>519.77301</v>
      </c>
      <c r="G375" s="64">
        <v>1473246900</v>
      </c>
    </row>
    <row r="376" spans="1:7" x14ac:dyDescent="0.45">
      <c r="A376" s="82">
        <v>45383</v>
      </c>
      <c r="B376" s="64">
        <v>523.830017</v>
      </c>
      <c r="C376" s="64">
        <v>524.38000499999998</v>
      </c>
      <c r="D376" s="64">
        <v>493.85998499999999</v>
      </c>
      <c r="E376" s="64">
        <v>501.98001099999999</v>
      </c>
      <c r="F376" s="64">
        <v>500.36578400000002</v>
      </c>
      <c r="G376" s="64">
        <v>1592974000</v>
      </c>
    </row>
    <row r="377" spans="1:7" x14ac:dyDescent="0.45">
      <c r="A377" s="82">
        <v>45413</v>
      </c>
      <c r="B377" s="64">
        <v>501.38000499999998</v>
      </c>
      <c r="C377" s="64">
        <v>533.07000700000003</v>
      </c>
      <c r="D377" s="64">
        <v>499.54998799999998</v>
      </c>
      <c r="E377" s="64">
        <v>527.36999500000002</v>
      </c>
      <c r="F377" s="64">
        <v>525.67413299999998</v>
      </c>
      <c r="G377" s="64">
        <v>1153264400</v>
      </c>
    </row>
    <row r="378" spans="1:7" x14ac:dyDescent="0.45">
      <c r="A378" s="82">
        <v>45444</v>
      </c>
      <c r="B378" s="64">
        <v>529.02002000000005</v>
      </c>
      <c r="C378" s="64">
        <v>550.28002900000001</v>
      </c>
      <c r="D378" s="64">
        <v>522.59997599999997</v>
      </c>
      <c r="E378" s="64">
        <v>544.21997099999999</v>
      </c>
      <c r="F378" s="64">
        <v>542.46991000000003</v>
      </c>
      <c r="G378" s="64">
        <v>888923200</v>
      </c>
    </row>
    <row r="379" spans="1:7" x14ac:dyDescent="0.45">
      <c r="A379" s="82">
        <v>45474</v>
      </c>
      <c r="B379" s="64">
        <v>545.63000499999998</v>
      </c>
      <c r="C379" s="64">
        <v>545.88000499999998</v>
      </c>
      <c r="D379" s="64">
        <v>542.52002000000005</v>
      </c>
      <c r="E379" s="64">
        <v>545.34002699999996</v>
      </c>
      <c r="F379" s="64">
        <v>545.34002699999996</v>
      </c>
      <c r="G379" s="64">
        <v>39936800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52CD5-FCF3-473C-BF00-70937D702B17}">
  <dimension ref="A1:AS897"/>
  <sheetViews>
    <sheetView workbookViewId="0">
      <selection sqref="A1:XFD1048576"/>
    </sheetView>
  </sheetViews>
  <sheetFormatPr baseColWidth="10" defaultColWidth="9.1328125" defaultRowHeight="14.25" x14ac:dyDescent="0.45"/>
  <cols>
    <col min="1" max="1" width="7.33203125" style="118" bestFit="1" customWidth="1"/>
    <col min="2" max="2" width="7.06640625" style="118" bestFit="1" customWidth="1"/>
    <col min="3" max="3" width="15.73046875" style="118" customWidth="1"/>
    <col min="4" max="4" width="4.59765625" style="118" customWidth="1"/>
    <col min="5" max="5" width="7.06640625" style="118" bestFit="1" customWidth="1"/>
    <col min="6" max="6" width="7.33203125" style="118" bestFit="1" customWidth="1"/>
    <col min="7" max="7" width="3.73046875" style="119" bestFit="1" customWidth="1"/>
    <col min="8" max="8" width="8.73046875" style="120" bestFit="1" customWidth="1"/>
    <col min="9" max="9" width="4.06640625" style="118" bestFit="1" customWidth="1"/>
    <col min="10" max="11" width="4.73046875" style="118" bestFit="1" customWidth="1"/>
    <col min="12" max="12" width="8.73046875" style="118" bestFit="1" customWidth="1"/>
    <col min="13" max="13" width="3.9296875" style="118" bestFit="1" customWidth="1"/>
    <col min="14" max="14" width="4.73046875" style="118" bestFit="1" customWidth="1"/>
    <col min="15" max="15" width="4.19921875" style="118" bestFit="1" customWidth="1"/>
    <col min="16" max="16" width="5" style="118" bestFit="1" customWidth="1"/>
    <col min="17" max="20" width="4.73046875" style="118" bestFit="1" customWidth="1"/>
    <col min="21" max="21" width="5" style="118" bestFit="1" customWidth="1"/>
    <col min="22" max="23" width="4.73046875" style="118" bestFit="1" customWidth="1"/>
    <col min="24" max="24" width="3.73046875" style="118" bestFit="1" customWidth="1"/>
    <col min="25" max="25" width="8.73046875" style="118" bestFit="1" customWidth="1"/>
    <col min="26" max="26" width="5" style="118" bestFit="1" customWidth="1"/>
    <col min="27" max="27" width="3.9296875" style="118" bestFit="1" customWidth="1"/>
    <col min="28" max="28" width="4.06640625" style="118" bestFit="1" customWidth="1"/>
    <col min="29" max="29" width="3.796875" style="118" bestFit="1" customWidth="1"/>
    <col min="30" max="30" width="4.73046875" style="118" bestFit="1" customWidth="1"/>
    <col min="31" max="31" width="8.73046875" style="118" bestFit="1" customWidth="1"/>
    <col min="32" max="32" width="4" style="118" bestFit="1" customWidth="1"/>
    <col min="33" max="33" width="4.33203125" style="118" bestFit="1" customWidth="1"/>
    <col min="34" max="34" width="8.73046875" style="118" bestFit="1" customWidth="1"/>
    <col min="35" max="41" width="4.73046875" style="118" bestFit="1" customWidth="1"/>
    <col min="42" max="42" width="8.73046875" style="118" bestFit="1" customWidth="1"/>
    <col min="43" max="43" width="4.9296875" style="118" bestFit="1" customWidth="1"/>
    <col min="44" max="44" width="8.73046875" style="118" bestFit="1" customWidth="1"/>
    <col min="45" max="45" width="3.86328125" style="118" bestFit="1" customWidth="1"/>
    <col min="46" max="16384" width="9.1328125" style="118"/>
  </cols>
  <sheetData>
    <row r="1" spans="1:45" x14ac:dyDescent="0.45">
      <c r="B1" s="118" t="s">
        <v>0</v>
      </c>
      <c r="H1" s="120" t="s">
        <v>299</v>
      </c>
      <c r="I1" s="118" t="s">
        <v>300</v>
      </c>
      <c r="J1" s="118" t="s">
        <v>301</v>
      </c>
      <c r="K1" s="118" t="s">
        <v>302</v>
      </c>
      <c r="L1" s="118" t="s">
        <v>303</v>
      </c>
      <c r="M1" s="118" t="s">
        <v>304</v>
      </c>
      <c r="N1" s="118" t="s">
        <v>305</v>
      </c>
      <c r="O1" s="118" t="s">
        <v>306</v>
      </c>
      <c r="P1" s="118" t="s">
        <v>307</v>
      </c>
      <c r="Q1" s="118" t="s">
        <v>308</v>
      </c>
      <c r="R1" s="118" t="s">
        <v>309</v>
      </c>
      <c r="S1" s="118" t="s">
        <v>310</v>
      </c>
      <c r="T1" s="118" t="s">
        <v>311</v>
      </c>
      <c r="U1" s="118" t="s">
        <v>312</v>
      </c>
      <c r="V1" s="118" t="s">
        <v>313</v>
      </c>
      <c r="W1" s="118" t="s">
        <v>314</v>
      </c>
      <c r="X1" s="118" t="s">
        <v>315</v>
      </c>
      <c r="Y1" s="118" t="s">
        <v>316</v>
      </c>
      <c r="Z1" s="118" t="s">
        <v>317</v>
      </c>
      <c r="AA1" s="118" t="s">
        <v>318</v>
      </c>
      <c r="AB1" s="118" t="s">
        <v>319</v>
      </c>
      <c r="AC1" s="118" t="s">
        <v>320</v>
      </c>
      <c r="AD1" s="118" t="s">
        <v>321</v>
      </c>
      <c r="AE1" s="118" t="s">
        <v>322</v>
      </c>
      <c r="AF1" s="118" t="s">
        <v>323</v>
      </c>
      <c r="AG1" s="118" t="s">
        <v>324</v>
      </c>
      <c r="AH1" s="118" t="s">
        <v>325</v>
      </c>
      <c r="AI1" s="118" t="s">
        <v>326</v>
      </c>
      <c r="AJ1" s="118" t="s">
        <v>327</v>
      </c>
      <c r="AK1" s="118" t="s">
        <v>328</v>
      </c>
      <c r="AL1" s="118" t="s">
        <v>329</v>
      </c>
      <c r="AM1" s="118" t="s">
        <v>330</v>
      </c>
      <c r="AN1" s="118" t="s">
        <v>331</v>
      </c>
      <c r="AO1" s="118" t="s">
        <v>332</v>
      </c>
      <c r="AP1" s="118" t="s">
        <v>333</v>
      </c>
      <c r="AQ1" s="118" t="s">
        <v>334</v>
      </c>
      <c r="AR1" s="118" t="s">
        <v>335</v>
      </c>
      <c r="AS1" s="118" t="s">
        <v>336</v>
      </c>
    </row>
    <row r="2" spans="1:45" x14ac:dyDescent="0.45">
      <c r="A2" s="118" t="s">
        <v>337</v>
      </c>
      <c r="B2" s="121">
        <v>18749</v>
      </c>
      <c r="C2" s="121"/>
      <c r="D2" s="121"/>
      <c r="E2" s="121" t="e">
        <f t="shared" ref="E2:E65" si="0">IF(F2&gt;0,VLOOKUP(F2,A:B,2,),"")</f>
        <v>#N/A</v>
      </c>
      <c r="F2" s="122" t="s">
        <v>338</v>
      </c>
      <c r="G2" s="119">
        <v>0</v>
      </c>
    </row>
    <row r="3" spans="1:45" x14ac:dyDescent="0.45">
      <c r="A3" s="118" t="s">
        <v>339</v>
      </c>
      <c r="B3" s="121">
        <v>18780</v>
      </c>
      <c r="C3" s="121"/>
      <c r="D3" s="121"/>
      <c r="E3" s="121" t="e">
        <f t="shared" si="0"/>
        <v>#N/A</v>
      </c>
      <c r="F3" s="118" t="s">
        <v>340</v>
      </c>
      <c r="G3" s="119">
        <v>1</v>
      </c>
    </row>
    <row r="4" spans="1:45" x14ac:dyDescent="0.45">
      <c r="A4" s="118" t="s">
        <v>341</v>
      </c>
      <c r="B4" s="121">
        <v>18810</v>
      </c>
      <c r="C4" s="121"/>
      <c r="D4" s="121"/>
      <c r="E4" s="121" t="e">
        <f t="shared" si="0"/>
        <v>#N/A</v>
      </c>
      <c r="F4" s="118" t="s">
        <v>342</v>
      </c>
      <c r="G4" s="119">
        <v>2</v>
      </c>
    </row>
    <row r="5" spans="1:45" x14ac:dyDescent="0.45">
      <c r="A5" s="118" t="s">
        <v>343</v>
      </c>
      <c r="B5" s="121">
        <v>18841</v>
      </c>
      <c r="C5" s="121"/>
      <c r="D5" s="121"/>
      <c r="E5" s="121" t="e">
        <f t="shared" si="0"/>
        <v>#N/A</v>
      </c>
      <c r="F5" s="118" t="s">
        <v>344</v>
      </c>
      <c r="G5" s="119">
        <v>3</v>
      </c>
    </row>
    <row r="6" spans="1:45" x14ac:dyDescent="0.45">
      <c r="A6" s="118" t="s">
        <v>345</v>
      </c>
      <c r="B6" s="121">
        <v>18872</v>
      </c>
      <c r="C6" s="121"/>
      <c r="D6" s="121"/>
      <c r="E6" s="121" t="e">
        <f t="shared" si="0"/>
        <v>#N/A</v>
      </c>
      <c r="F6" s="118" t="s">
        <v>346</v>
      </c>
      <c r="G6" s="119">
        <v>4</v>
      </c>
    </row>
    <row r="7" spans="1:45" x14ac:dyDescent="0.45">
      <c r="A7" s="118" t="s">
        <v>347</v>
      </c>
      <c r="B7" s="121">
        <v>18902</v>
      </c>
      <c r="C7" s="121"/>
      <c r="D7" s="121"/>
      <c r="E7" s="121" t="e">
        <f t="shared" si="0"/>
        <v>#N/A</v>
      </c>
      <c r="F7" s="118" t="s">
        <v>348</v>
      </c>
      <c r="G7" s="119">
        <v>5</v>
      </c>
    </row>
    <row r="8" spans="1:45" x14ac:dyDescent="0.45">
      <c r="A8" s="118" t="s">
        <v>349</v>
      </c>
      <c r="B8" s="121">
        <v>18933</v>
      </c>
      <c r="C8" s="121"/>
      <c r="D8" s="121"/>
      <c r="E8" s="121" t="e">
        <f t="shared" si="0"/>
        <v>#N/A</v>
      </c>
      <c r="F8" s="118" t="s">
        <v>350</v>
      </c>
      <c r="G8" s="119">
        <v>6</v>
      </c>
    </row>
    <row r="9" spans="1:45" x14ac:dyDescent="0.45">
      <c r="A9" s="118" t="s">
        <v>351</v>
      </c>
      <c r="B9" s="121">
        <v>18963</v>
      </c>
      <c r="C9" s="121"/>
      <c r="D9" s="121"/>
      <c r="E9" s="121" t="e">
        <f t="shared" si="0"/>
        <v>#N/A</v>
      </c>
      <c r="F9" s="118" t="s">
        <v>352</v>
      </c>
      <c r="G9" s="119">
        <v>7</v>
      </c>
    </row>
    <row r="10" spans="1:45" x14ac:dyDescent="0.45">
      <c r="A10" s="118" t="s">
        <v>353</v>
      </c>
      <c r="B10" s="121">
        <v>18994</v>
      </c>
      <c r="C10" s="121"/>
      <c r="D10" s="121"/>
      <c r="E10" s="121" t="e">
        <f t="shared" si="0"/>
        <v>#N/A</v>
      </c>
      <c r="F10" s="118" t="s">
        <v>354</v>
      </c>
      <c r="G10" s="119">
        <v>8</v>
      </c>
    </row>
    <row r="11" spans="1:45" x14ac:dyDescent="0.45">
      <c r="A11" s="118" t="s">
        <v>355</v>
      </c>
      <c r="B11" s="121">
        <v>19025</v>
      </c>
      <c r="C11" s="121"/>
      <c r="D11" s="121"/>
      <c r="E11" s="121" t="e">
        <f t="shared" si="0"/>
        <v>#N/A</v>
      </c>
      <c r="F11" s="118" t="s">
        <v>356</v>
      </c>
      <c r="G11" s="119">
        <v>9</v>
      </c>
    </row>
    <row r="12" spans="1:45" x14ac:dyDescent="0.45">
      <c r="A12" s="118" t="s">
        <v>357</v>
      </c>
      <c r="B12" s="121">
        <v>19054</v>
      </c>
      <c r="C12" s="121"/>
      <c r="D12" s="121"/>
      <c r="E12" s="121" t="e">
        <f t="shared" si="0"/>
        <v>#N/A</v>
      </c>
      <c r="F12" s="118" t="s">
        <v>358</v>
      </c>
      <c r="G12" s="119">
        <v>10</v>
      </c>
    </row>
    <row r="13" spans="1:45" x14ac:dyDescent="0.45">
      <c r="A13" s="118" t="s">
        <v>359</v>
      </c>
      <c r="B13" s="121">
        <v>19085</v>
      </c>
      <c r="C13" s="121"/>
      <c r="D13" s="121"/>
      <c r="E13" s="121" t="e">
        <f t="shared" si="0"/>
        <v>#N/A</v>
      </c>
      <c r="F13" s="118" t="s">
        <v>360</v>
      </c>
      <c r="G13" s="119">
        <v>11</v>
      </c>
    </row>
    <row r="14" spans="1:45" x14ac:dyDescent="0.45">
      <c r="A14" s="118" t="s">
        <v>361</v>
      </c>
      <c r="B14" s="121">
        <v>19115</v>
      </c>
      <c r="C14" s="121"/>
      <c r="D14" s="121"/>
      <c r="E14" s="121" t="e">
        <f t="shared" si="0"/>
        <v>#N/A</v>
      </c>
      <c r="F14" s="118" t="s">
        <v>362</v>
      </c>
      <c r="G14" s="119">
        <v>12</v>
      </c>
    </row>
    <row r="15" spans="1:45" x14ac:dyDescent="0.45">
      <c r="A15" s="118" t="s">
        <v>363</v>
      </c>
      <c r="B15" s="121">
        <v>19146</v>
      </c>
      <c r="C15" s="121"/>
      <c r="D15" s="121"/>
      <c r="E15" s="121" t="e">
        <f t="shared" si="0"/>
        <v>#N/A</v>
      </c>
      <c r="F15" s="118" t="s">
        <v>364</v>
      </c>
      <c r="G15" s="119">
        <v>13</v>
      </c>
    </row>
    <row r="16" spans="1:45" x14ac:dyDescent="0.45">
      <c r="A16" s="118" t="s">
        <v>365</v>
      </c>
      <c r="B16" s="121">
        <v>19176</v>
      </c>
      <c r="C16" s="121"/>
      <c r="D16" s="121"/>
      <c r="E16" s="121" t="e">
        <f t="shared" si="0"/>
        <v>#N/A</v>
      </c>
      <c r="F16" s="118" t="s">
        <v>366</v>
      </c>
      <c r="G16" s="119">
        <v>14</v>
      </c>
    </row>
    <row r="17" spans="1:7" x14ac:dyDescent="0.45">
      <c r="A17" s="118" t="s">
        <v>367</v>
      </c>
      <c r="B17" s="121">
        <v>19207</v>
      </c>
      <c r="C17" s="121"/>
      <c r="D17" s="121"/>
      <c r="E17" s="121" t="e">
        <f t="shared" si="0"/>
        <v>#N/A</v>
      </c>
      <c r="F17" s="118" t="s">
        <v>368</v>
      </c>
      <c r="G17" s="119">
        <v>15</v>
      </c>
    </row>
    <row r="18" spans="1:7" x14ac:dyDescent="0.45">
      <c r="A18" s="118" t="s">
        <v>369</v>
      </c>
      <c r="B18" s="121">
        <v>19238</v>
      </c>
      <c r="C18" s="121"/>
      <c r="D18" s="121"/>
      <c r="E18" s="121">
        <f>IF(F18&gt;0,VLOOKUP(F18,A:B,2,),"")</f>
        <v>18749</v>
      </c>
      <c r="F18" s="118" t="s">
        <v>337</v>
      </c>
      <c r="G18" s="119">
        <v>16</v>
      </c>
    </row>
    <row r="19" spans="1:7" x14ac:dyDescent="0.45">
      <c r="A19" s="118" t="s">
        <v>370</v>
      </c>
      <c r="B19" s="121">
        <v>19268</v>
      </c>
      <c r="C19" s="121"/>
      <c r="D19" s="121"/>
      <c r="E19" s="121">
        <f t="shared" si="0"/>
        <v>18780</v>
      </c>
      <c r="F19" s="118" t="s">
        <v>339</v>
      </c>
      <c r="G19" s="119">
        <v>17</v>
      </c>
    </row>
    <row r="20" spans="1:7" x14ac:dyDescent="0.45">
      <c r="A20" s="118" t="s">
        <v>371</v>
      </c>
      <c r="B20" s="121">
        <v>19299</v>
      </c>
      <c r="C20" s="121"/>
      <c r="D20" s="121"/>
      <c r="E20" s="121">
        <f t="shared" si="0"/>
        <v>18810</v>
      </c>
      <c r="F20" s="118" t="s">
        <v>341</v>
      </c>
      <c r="G20" s="119">
        <v>18</v>
      </c>
    </row>
    <row r="21" spans="1:7" x14ac:dyDescent="0.45">
      <c r="A21" s="118" t="s">
        <v>372</v>
      </c>
      <c r="B21" s="121">
        <v>19329</v>
      </c>
      <c r="C21" s="121"/>
      <c r="D21" s="121"/>
      <c r="E21" s="121">
        <f t="shared" si="0"/>
        <v>18841</v>
      </c>
      <c r="F21" s="118" t="s">
        <v>343</v>
      </c>
      <c r="G21" s="119">
        <v>19</v>
      </c>
    </row>
    <row r="22" spans="1:7" x14ac:dyDescent="0.45">
      <c r="A22" s="118" t="s">
        <v>373</v>
      </c>
      <c r="B22" s="121">
        <v>19360</v>
      </c>
      <c r="C22" s="121"/>
      <c r="D22" s="121"/>
      <c r="E22" s="121">
        <f t="shared" si="0"/>
        <v>18872</v>
      </c>
      <c r="F22" s="118" t="s">
        <v>345</v>
      </c>
      <c r="G22" s="119">
        <v>20</v>
      </c>
    </row>
    <row r="23" spans="1:7" x14ac:dyDescent="0.45">
      <c r="A23" s="118" t="s">
        <v>374</v>
      </c>
      <c r="B23" s="121">
        <v>19391</v>
      </c>
      <c r="C23" s="121"/>
      <c r="D23" s="121"/>
      <c r="E23" s="121">
        <f t="shared" si="0"/>
        <v>18902</v>
      </c>
      <c r="F23" s="118" t="s">
        <v>347</v>
      </c>
      <c r="G23" s="119">
        <v>21</v>
      </c>
    </row>
    <row r="24" spans="1:7" x14ac:dyDescent="0.45">
      <c r="A24" s="118" t="s">
        <v>375</v>
      </c>
      <c r="B24" s="121">
        <v>19419</v>
      </c>
      <c r="C24" s="121"/>
      <c r="D24" s="121"/>
      <c r="E24" s="121">
        <f t="shared" si="0"/>
        <v>18933</v>
      </c>
      <c r="F24" s="118" t="s">
        <v>349</v>
      </c>
      <c r="G24" s="119">
        <v>22</v>
      </c>
    </row>
    <row r="25" spans="1:7" x14ac:dyDescent="0.45">
      <c r="A25" s="118" t="s">
        <v>376</v>
      </c>
      <c r="B25" s="121">
        <v>19450</v>
      </c>
      <c r="C25" s="121"/>
      <c r="D25" s="121"/>
      <c r="E25" s="121">
        <f t="shared" si="0"/>
        <v>18963</v>
      </c>
      <c r="F25" s="118" t="s">
        <v>351</v>
      </c>
      <c r="G25" s="119">
        <v>23</v>
      </c>
    </row>
    <row r="26" spans="1:7" x14ac:dyDescent="0.45">
      <c r="A26" s="118" t="s">
        <v>377</v>
      </c>
      <c r="B26" s="121">
        <v>19480</v>
      </c>
      <c r="C26" s="121"/>
      <c r="D26" s="121"/>
      <c r="E26" s="121">
        <f t="shared" si="0"/>
        <v>18994</v>
      </c>
      <c r="F26" s="118" t="s">
        <v>353</v>
      </c>
      <c r="G26" s="119">
        <v>24</v>
      </c>
    </row>
    <row r="27" spans="1:7" x14ac:dyDescent="0.45">
      <c r="A27" s="118" t="s">
        <v>378</v>
      </c>
      <c r="B27" s="121">
        <v>19511</v>
      </c>
      <c r="C27" s="121"/>
      <c r="D27" s="121"/>
      <c r="E27" s="121">
        <f t="shared" si="0"/>
        <v>19025</v>
      </c>
      <c r="F27" s="118" t="s">
        <v>355</v>
      </c>
      <c r="G27" s="119">
        <v>25</v>
      </c>
    </row>
    <row r="28" spans="1:7" x14ac:dyDescent="0.45">
      <c r="A28" s="118" t="s">
        <v>379</v>
      </c>
      <c r="B28" s="121">
        <v>19541</v>
      </c>
      <c r="C28" s="121"/>
      <c r="D28" s="121"/>
      <c r="E28" s="121">
        <f t="shared" si="0"/>
        <v>19054</v>
      </c>
      <c r="F28" s="118" t="s">
        <v>357</v>
      </c>
      <c r="G28" s="119">
        <v>26</v>
      </c>
    </row>
    <row r="29" spans="1:7" x14ac:dyDescent="0.45">
      <c r="A29" s="118" t="s">
        <v>380</v>
      </c>
      <c r="B29" s="121">
        <v>19572</v>
      </c>
      <c r="C29" s="121"/>
      <c r="D29" s="121"/>
      <c r="E29" s="121">
        <f t="shared" si="0"/>
        <v>19085</v>
      </c>
      <c r="F29" s="118" t="s">
        <v>359</v>
      </c>
      <c r="G29" s="119">
        <v>27</v>
      </c>
    </row>
    <row r="30" spans="1:7" x14ac:dyDescent="0.45">
      <c r="A30" s="118" t="s">
        <v>381</v>
      </c>
      <c r="B30" s="121">
        <v>19603</v>
      </c>
      <c r="C30" s="121"/>
      <c r="D30" s="121"/>
      <c r="E30" s="121">
        <f t="shared" si="0"/>
        <v>19115</v>
      </c>
      <c r="F30" s="118" t="s">
        <v>361</v>
      </c>
      <c r="G30" s="119">
        <v>28</v>
      </c>
    </row>
    <row r="31" spans="1:7" x14ac:dyDescent="0.45">
      <c r="A31" s="118" t="s">
        <v>382</v>
      </c>
      <c r="B31" s="121">
        <v>19633</v>
      </c>
      <c r="C31" s="121"/>
      <c r="D31" s="121"/>
      <c r="E31" s="121">
        <f t="shared" si="0"/>
        <v>19146</v>
      </c>
      <c r="F31" s="118" t="s">
        <v>363</v>
      </c>
      <c r="G31" s="119">
        <v>29</v>
      </c>
    </row>
    <row r="32" spans="1:7" x14ac:dyDescent="0.45">
      <c r="A32" s="118" t="s">
        <v>383</v>
      </c>
      <c r="B32" s="121">
        <v>19664</v>
      </c>
      <c r="C32" s="121"/>
      <c r="D32" s="121"/>
      <c r="E32" s="121">
        <f t="shared" si="0"/>
        <v>19176</v>
      </c>
      <c r="F32" s="118" t="s">
        <v>365</v>
      </c>
      <c r="G32" s="119">
        <v>30</v>
      </c>
    </row>
    <row r="33" spans="1:7" x14ac:dyDescent="0.45">
      <c r="A33" s="118" t="s">
        <v>384</v>
      </c>
      <c r="B33" s="121">
        <v>19694</v>
      </c>
      <c r="C33" s="121"/>
      <c r="D33" s="121"/>
      <c r="E33" s="121">
        <f t="shared" si="0"/>
        <v>19207</v>
      </c>
      <c r="F33" s="118" t="s">
        <v>367</v>
      </c>
      <c r="G33" s="119">
        <v>31</v>
      </c>
    </row>
    <row r="34" spans="1:7" x14ac:dyDescent="0.45">
      <c r="A34" s="118" t="s">
        <v>385</v>
      </c>
      <c r="B34" s="121">
        <v>19725</v>
      </c>
      <c r="C34" s="121"/>
      <c r="D34" s="121"/>
      <c r="E34" s="121">
        <f t="shared" si="0"/>
        <v>19238</v>
      </c>
      <c r="F34" s="118" t="s">
        <v>369</v>
      </c>
      <c r="G34" s="119">
        <v>32</v>
      </c>
    </row>
    <row r="35" spans="1:7" x14ac:dyDescent="0.45">
      <c r="A35" s="118" t="s">
        <v>386</v>
      </c>
      <c r="B35" s="121">
        <v>19756</v>
      </c>
      <c r="C35" s="121"/>
      <c r="D35" s="121"/>
      <c r="E35" s="121">
        <f t="shared" si="0"/>
        <v>19268</v>
      </c>
      <c r="F35" s="118" t="s">
        <v>370</v>
      </c>
      <c r="G35" s="119">
        <v>33</v>
      </c>
    </row>
    <row r="36" spans="1:7" x14ac:dyDescent="0.45">
      <c r="A36" s="118" t="s">
        <v>387</v>
      </c>
      <c r="B36" s="121">
        <v>19784</v>
      </c>
      <c r="C36" s="121"/>
      <c r="D36" s="121"/>
      <c r="E36" s="121">
        <f t="shared" si="0"/>
        <v>19299</v>
      </c>
      <c r="F36" s="118" t="s">
        <v>371</v>
      </c>
      <c r="G36" s="119">
        <v>34</v>
      </c>
    </row>
    <row r="37" spans="1:7" x14ac:dyDescent="0.45">
      <c r="A37" s="118" t="s">
        <v>388</v>
      </c>
      <c r="B37" s="121">
        <v>19815</v>
      </c>
      <c r="C37" s="121"/>
      <c r="D37" s="121"/>
      <c r="E37" s="121">
        <f t="shared" si="0"/>
        <v>19329</v>
      </c>
      <c r="F37" s="118" t="s">
        <v>372</v>
      </c>
      <c r="G37" s="119">
        <v>35</v>
      </c>
    </row>
    <row r="38" spans="1:7" x14ac:dyDescent="0.45">
      <c r="A38" s="118" t="s">
        <v>389</v>
      </c>
      <c r="B38" s="121">
        <v>19845</v>
      </c>
      <c r="C38" s="121"/>
      <c r="D38" s="121"/>
      <c r="E38" s="121">
        <f t="shared" si="0"/>
        <v>19360</v>
      </c>
      <c r="F38" s="118" t="s">
        <v>373</v>
      </c>
      <c r="G38" s="119">
        <v>36</v>
      </c>
    </row>
    <row r="39" spans="1:7" x14ac:dyDescent="0.45">
      <c r="A39" s="118" t="s">
        <v>390</v>
      </c>
      <c r="B39" s="121">
        <v>19876</v>
      </c>
      <c r="C39" s="121"/>
      <c r="D39" s="121"/>
      <c r="E39" s="121">
        <f t="shared" si="0"/>
        <v>19391</v>
      </c>
      <c r="F39" s="118" t="s">
        <v>374</v>
      </c>
      <c r="G39" s="119">
        <v>37</v>
      </c>
    </row>
    <row r="40" spans="1:7" x14ac:dyDescent="0.45">
      <c r="A40" s="118" t="s">
        <v>391</v>
      </c>
      <c r="B40" s="121">
        <v>19906</v>
      </c>
      <c r="C40" s="121"/>
      <c r="D40" s="121"/>
      <c r="E40" s="121">
        <f t="shared" si="0"/>
        <v>19419</v>
      </c>
      <c r="F40" s="118" t="s">
        <v>375</v>
      </c>
      <c r="G40" s="119">
        <v>38</v>
      </c>
    </row>
    <row r="41" spans="1:7" x14ac:dyDescent="0.45">
      <c r="A41" s="118" t="s">
        <v>392</v>
      </c>
      <c r="B41" s="121">
        <v>19937</v>
      </c>
      <c r="C41" s="121"/>
      <c r="D41" s="121"/>
      <c r="E41" s="121">
        <f t="shared" si="0"/>
        <v>19450</v>
      </c>
      <c r="F41" s="118" t="s">
        <v>376</v>
      </c>
      <c r="G41" s="119">
        <v>39</v>
      </c>
    </row>
    <row r="42" spans="1:7" x14ac:dyDescent="0.45">
      <c r="A42" s="118" t="s">
        <v>393</v>
      </c>
      <c r="B42" s="121">
        <v>19968</v>
      </c>
      <c r="C42" s="121"/>
      <c r="D42" s="121"/>
      <c r="E42" s="121">
        <f t="shared" si="0"/>
        <v>19480</v>
      </c>
      <c r="F42" s="118" t="s">
        <v>377</v>
      </c>
      <c r="G42" s="119">
        <v>40</v>
      </c>
    </row>
    <row r="43" spans="1:7" x14ac:dyDescent="0.45">
      <c r="A43" s="118" t="s">
        <v>394</v>
      </c>
      <c r="B43" s="121">
        <v>19998</v>
      </c>
      <c r="C43" s="121"/>
      <c r="D43" s="121"/>
      <c r="E43" s="121">
        <f t="shared" si="0"/>
        <v>19511</v>
      </c>
      <c r="F43" s="118" t="s">
        <v>378</v>
      </c>
      <c r="G43" s="119">
        <v>41</v>
      </c>
    </row>
    <row r="44" spans="1:7" x14ac:dyDescent="0.45">
      <c r="A44" s="118" t="s">
        <v>395</v>
      </c>
      <c r="B44" s="121">
        <v>20029</v>
      </c>
      <c r="C44" s="121"/>
      <c r="D44" s="121"/>
      <c r="E44" s="121">
        <f t="shared" si="0"/>
        <v>19541</v>
      </c>
      <c r="F44" s="118" t="s">
        <v>379</v>
      </c>
      <c r="G44" s="119">
        <v>42</v>
      </c>
    </row>
    <row r="45" spans="1:7" x14ac:dyDescent="0.45">
      <c r="A45" s="118" t="s">
        <v>396</v>
      </c>
      <c r="B45" s="121">
        <v>20059</v>
      </c>
      <c r="C45" s="121"/>
      <c r="D45" s="121"/>
      <c r="E45" s="121">
        <f t="shared" si="0"/>
        <v>19572</v>
      </c>
      <c r="F45" s="118" t="s">
        <v>380</v>
      </c>
      <c r="G45" s="119">
        <v>43</v>
      </c>
    </row>
    <row r="46" spans="1:7" x14ac:dyDescent="0.45">
      <c r="A46" s="118" t="s">
        <v>397</v>
      </c>
      <c r="B46" s="121">
        <v>20090</v>
      </c>
      <c r="C46" s="121"/>
      <c r="D46" s="121"/>
      <c r="E46" s="121">
        <f t="shared" si="0"/>
        <v>19603</v>
      </c>
      <c r="F46" s="118" t="s">
        <v>381</v>
      </c>
      <c r="G46" s="119">
        <v>44</v>
      </c>
    </row>
    <row r="47" spans="1:7" x14ac:dyDescent="0.45">
      <c r="A47" s="118" t="s">
        <v>398</v>
      </c>
      <c r="B47" s="121">
        <v>20121</v>
      </c>
      <c r="C47" s="121"/>
      <c r="D47" s="121"/>
      <c r="E47" s="121">
        <f t="shared" si="0"/>
        <v>19633</v>
      </c>
      <c r="F47" s="118" t="s">
        <v>382</v>
      </c>
      <c r="G47" s="119">
        <v>45</v>
      </c>
    </row>
    <row r="48" spans="1:7" x14ac:dyDescent="0.45">
      <c r="A48" s="118" t="s">
        <v>399</v>
      </c>
      <c r="B48" s="121">
        <v>20149</v>
      </c>
      <c r="C48" s="121"/>
      <c r="D48" s="121"/>
      <c r="E48" s="121">
        <f t="shared" si="0"/>
        <v>19664</v>
      </c>
      <c r="F48" s="118" t="s">
        <v>383</v>
      </c>
      <c r="G48" s="119">
        <v>46</v>
      </c>
    </row>
    <row r="49" spans="1:41" x14ac:dyDescent="0.45">
      <c r="A49" s="118" t="s">
        <v>400</v>
      </c>
      <c r="B49" s="121">
        <v>20180</v>
      </c>
      <c r="C49" s="121"/>
      <c r="D49" s="121"/>
      <c r="E49" s="121">
        <f t="shared" si="0"/>
        <v>19694</v>
      </c>
      <c r="F49" s="118" t="s">
        <v>384</v>
      </c>
      <c r="G49" s="119">
        <v>47</v>
      </c>
    </row>
    <row r="50" spans="1:41" x14ac:dyDescent="0.45">
      <c r="A50" s="118" t="s">
        <v>401</v>
      </c>
      <c r="B50" s="121">
        <v>20210</v>
      </c>
      <c r="C50" s="121"/>
      <c r="D50" s="121"/>
      <c r="E50" s="121">
        <f t="shared" si="0"/>
        <v>19725</v>
      </c>
      <c r="F50" s="118" t="s">
        <v>385</v>
      </c>
      <c r="G50" s="119">
        <v>48</v>
      </c>
    </row>
    <row r="51" spans="1:41" x14ac:dyDescent="0.45">
      <c r="A51" s="118" t="s">
        <v>402</v>
      </c>
      <c r="B51" s="121">
        <v>20241</v>
      </c>
      <c r="C51" s="121"/>
      <c r="D51" s="121"/>
      <c r="E51" s="121">
        <f t="shared" si="0"/>
        <v>19756</v>
      </c>
      <c r="F51" s="118" t="s">
        <v>386</v>
      </c>
      <c r="G51" s="119">
        <v>49</v>
      </c>
    </row>
    <row r="52" spans="1:41" x14ac:dyDescent="0.45">
      <c r="A52" s="118" t="s">
        <v>403</v>
      </c>
      <c r="B52" s="121">
        <v>20271</v>
      </c>
      <c r="C52" s="121"/>
      <c r="D52" s="121"/>
      <c r="E52" s="121">
        <f t="shared" si="0"/>
        <v>19784</v>
      </c>
      <c r="F52" s="118" t="s">
        <v>387</v>
      </c>
      <c r="G52" s="119">
        <v>50</v>
      </c>
    </row>
    <row r="53" spans="1:41" x14ac:dyDescent="0.45">
      <c r="A53" s="118" t="s">
        <v>404</v>
      </c>
      <c r="B53" s="121">
        <v>20302</v>
      </c>
      <c r="C53" s="121"/>
      <c r="D53" s="121"/>
      <c r="E53" s="121">
        <f t="shared" si="0"/>
        <v>19815</v>
      </c>
      <c r="F53" s="118" t="s">
        <v>388</v>
      </c>
      <c r="G53" s="119">
        <v>51</v>
      </c>
    </row>
    <row r="54" spans="1:41" x14ac:dyDescent="0.45">
      <c r="A54" s="118" t="s">
        <v>405</v>
      </c>
      <c r="B54" s="121">
        <v>20333</v>
      </c>
      <c r="C54" s="121"/>
      <c r="D54" s="121"/>
      <c r="E54" s="121">
        <f t="shared" si="0"/>
        <v>19845</v>
      </c>
      <c r="F54" s="118" t="s">
        <v>389</v>
      </c>
      <c r="G54" s="119">
        <v>52</v>
      </c>
    </row>
    <row r="55" spans="1:41" x14ac:dyDescent="0.45">
      <c r="A55" s="118" t="s">
        <v>406</v>
      </c>
      <c r="B55" s="121">
        <v>20363</v>
      </c>
      <c r="C55" s="121"/>
      <c r="D55" s="121"/>
      <c r="E55" s="121">
        <f t="shared" si="0"/>
        <v>19876</v>
      </c>
      <c r="F55" s="118" t="s">
        <v>390</v>
      </c>
      <c r="G55" s="119">
        <v>53</v>
      </c>
    </row>
    <row r="56" spans="1:41" x14ac:dyDescent="0.45">
      <c r="A56" s="118" t="s">
        <v>407</v>
      </c>
      <c r="B56" s="121">
        <v>20394</v>
      </c>
      <c r="C56" s="121"/>
      <c r="D56" s="121"/>
      <c r="E56" s="121">
        <f t="shared" si="0"/>
        <v>19906</v>
      </c>
      <c r="F56" s="118" t="s">
        <v>391</v>
      </c>
      <c r="G56" s="119">
        <v>54</v>
      </c>
    </row>
    <row r="57" spans="1:41" x14ac:dyDescent="0.45">
      <c r="A57" s="118" t="s">
        <v>408</v>
      </c>
      <c r="B57" s="121">
        <v>20424</v>
      </c>
      <c r="C57" s="121"/>
      <c r="D57" s="121"/>
      <c r="E57" s="121">
        <f t="shared" si="0"/>
        <v>19937</v>
      </c>
      <c r="F57" s="118" t="s">
        <v>392</v>
      </c>
      <c r="G57" s="119">
        <v>55</v>
      </c>
    </row>
    <row r="58" spans="1:41" x14ac:dyDescent="0.45">
      <c r="A58" s="118" t="s">
        <v>409</v>
      </c>
      <c r="B58" s="121">
        <v>20455</v>
      </c>
      <c r="C58" s="121"/>
      <c r="D58" s="121"/>
      <c r="E58" s="121">
        <f t="shared" si="0"/>
        <v>19968</v>
      </c>
      <c r="F58" s="118" t="s">
        <v>393</v>
      </c>
      <c r="G58" s="119">
        <v>56</v>
      </c>
    </row>
    <row r="59" spans="1:41" x14ac:dyDescent="0.45">
      <c r="A59" s="118" t="s">
        <v>410</v>
      </c>
      <c r="B59" s="121">
        <v>20486</v>
      </c>
      <c r="C59" s="121"/>
      <c r="D59" s="121"/>
      <c r="E59" s="121">
        <f t="shared" si="0"/>
        <v>19998</v>
      </c>
      <c r="F59" s="118" t="s">
        <v>394</v>
      </c>
      <c r="G59" s="119">
        <v>57</v>
      </c>
    </row>
    <row r="60" spans="1:41" x14ac:dyDescent="0.45">
      <c r="A60" s="118" t="s">
        <v>411</v>
      </c>
      <c r="B60" s="121">
        <v>20515</v>
      </c>
      <c r="C60" s="121"/>
      <c r="D60" s="121"/>
      <c r="E60" s="121">
        <f t="shared" si="0"/>
        <v>20029</v>
      </c>
      <c r="F60" s="118" t="s">
        <v>395</v>
      </c>
      <c r="G60" s="119">
        <v>58</v>
      </c>
    </row>
    <row r="61" spans="1:41" x14ac:dyDescent="0.45">
      <c r="A61" s="118" t="s">
        <v>412</v>
      </c>
      <c r="B61" s="121">
        <v>20546</v>
      </c>
      <c r="C61" s="121"/>
      <c r="D61" s="121"/>
      <c r="E61" s="121">
        <f t="shared" si="0"/>
        <v>20059</v>
      </c>
      <c r="F61" s="118" t="s">
        <v>396</v>
      </c>
      <c r="G61" s="119">
        <v>59</v>
      </c>
    </row>
    <row r="62" spans="1:41" x14ac:dyDescent="0.45">
      <c r="A62" s="118" t="s">
        <v>413</v>
      </c>
      <c r="B62" s="121">
        <v>20576</v>
      </c>
      <c r="C62" s="121"/>
      <c r="D62" s="121"/>
      <c r="E62" s="121">
        <f t="shared" si="0"/>
        <v>20090</v>
      </c>
      <c r="F62" s="118" t="s">
        <v>397</v>
      </c>
      <c r="G62" s="119">
        <v>60</v>
      </c>
      <c r="K62" s="118">
        <v>4.8</v>
      </c>
      <c r="AA62" s="118">
        <v>2.6</v>
      </c>
      <c r="AO62" s="118">
        <v>4.9000000000000004</v>
      </c>
    </row>
    <row r="63" spans="1:41" x14ac:dyDescent="0.45">
      <c r="A63" s="118" t="s">
        <v>414</v>
      </c>
      <c r="B63" s="121">
        <v>20607</v>
      </c>
      <c r="C63" s="121"/>
      <c r="D63" s="121"/>
      <c r="E63" s="121">
        <f t="shared" si="0"/>
        <v>20121</v>
      </c>
      <c r="F63" s="118" t="s">
        <v>398</v>
      </c>
      <c r="G63" s="119">
        <v>61</v>
      </c>
      <c r="K63" s="118">
        <v>4.7</v>
      </c>
      <c r="AA63" s="118">
        <v>2.5</v>
      </c>
      <c r="AO63" s="118">
        <v>4.7</v>
      </c>
    </row>
    <row r="64" spans="1:41" x14ac:dyDescent="0.45">
      <c r="A64" s="118" t="s">
        <v>415</v>
      </c>
      <c r="B64" s="121">
        <v>20637</v>
      </c>
      <c r="C64" s="121"/>
      <c r="D64" s="121"/>
      <c r="E64" s="121">
        <f t="shared" si="0"/>
        <v>20149</v>
      </c>
      <c r="F64" s="118" t="s">
        <v>399</v>
      </c>
      <c r="G64" s="119">
        <v>62</v>
      </c>
      <c r="K64" s="118">
        <v>4.9000000000000004</v>
      </c>
      <c r="AA64" s="118">
        <v>2.2999999999999998</v>
      </c>
      <c r="AO64" s="118">
        <v>4.5999999999999996</v>
      </c>
    </row>
    <row r="65" spans="1:41" x14ac:dyDescent="0.45">
      <c r="A65" s="118" t="s">
        <v>416</v>
      </c>
      <c r="B65" s="121">
        <v>20668</v>
      </c>
      <c r="C65" s="121"/>
      <c r="D65" s="121"/>
      <c r="E65" s="121">
        <f t="shared" si="0"/>
        <v>20180</v>
      </c>
      <c r="F65" s="118" t="s">
        <v>400</v>
      </c>
      <c r="G65" s="119">
        <v>63</v>
      </c>
      <c r="K65" s="118">
        <v>4.5</v>
      </c>
      <c r="AA65" s="118">
        <v>2.5</v>
      </c>
      <c r="AO65" s="118">
        <v>4.7</v>
      </c>
    </row>
    <row r="66" spans="1:41" x14ac:dyDescent="0.45">
      <c r="A66" s="118" t="s">
        <v>417</v>
      </c>
      <c r="B66" s="121">
        <v>20699</v>
      </c>
      <c r="C66" s="121"/>
      <c r="D66" s="121"/>
      <c r="E66" s="121">
        <f t="shared" ref="E66:E129" si="1">IF(F66&gt;0,VLOOKUP(F66,A:B,2,),"")</f>
        <v>20210</v>
      </c>
      <c r="F66" s="118" t="s">
        <v>401</v>
      </c>
      <c r="G66" s="119">
        <v>64</v>
      </c>
      <c r="K66" s="118">
        <v>4.5</v>
      </c>
      <c r="AA66" s="118">
        <v>2.4</v>
      </c>
      <c r="AO66" s="118">
        <v>4.3</v>
      </c>
    </row>
    <row r="67" spans="1:41" x14ac:dyDescent="0.45">
      <c r="A67" s="118" t="s">
        <v>418</v>
      </c>
      <c r="B67" s="121">
        <v>20729</v>
      </c>
      <c r="C67" s="121"/>
      <c r="D67" s="121"/>
      <c r="E67" s="121">
        <f t="shared" si="1"/>
        <v>20241</v>
      </c>
      <c r="F67" s="118" t="s">
        <v>402</v>
      </c>
      <c r="G67" s="119">
        <v>65</v>
      </c>
      <c r="K67" s="118">
        <v>4.3</v>
      </c>
      <c r="AA67" s="118">
        <v>2.6</v>
      </c>
      <c r="AO67" s="118">
        <v>4.2</v>
      </c>
    </row>
    <row r="68" spans="1:41" x14ac:dyDescent="0.45">
      <c r="A68" s="118" t="s">
        <v>419</v>
      </c>
      <c r="B68" s="121">
        <v>20760</v>
      </c>
      <c r="C68" s="121"/>
      <c r="D68" s="121"/>
      <c r="E68" s="121">
        <f t="shared" si="1"/>
        <v>20271</v>
      </c>
      <c r="F68" s="118" t="s">
        <v>403</v>
      </c>
      <c r="G68" s="119">
        <v>66</v>
      </c>
      <c r="K68" s="118">
        <v>4.3</v>
      </c>
      <c r="AA68" s="118">
        <v>2.6</v>
      </c>
      <c r="AO68" s="118">
        <v>4</v>
      </c>
    </row>
    <row r="69" spans="1:41" x14ac:dyDescent="0.45">
      <c r="A69" s="118" t="s">
        <v>420</v>
      </c>
      <c r="B69" s="121">
        <v>20790</v>
      </c>
      <c r="C69" s="121"/>
      <c r="D69" s="121"/>
      <c r="E69" s="121">
        <f t="shared" si="1"/>
        <v>20302</v>
      </c>
      <c r="F69" s="118" t="s">
        <v>404</v>
      </c>
      <c r="G69" s="119">
        <v>67</v>
      </c>
      <c r="K69" s="118">
        <v>3.8</v>
      </c>
      <c r="AA69" s="118">
        <v>2.6</v>
      </c>
      <c r="AO69" s="118">
        <v>4.2</v>
      </c>
    </row>
    <row r="70" spans="1:41" x14ac:dyDescent="0.45">
      <c r="A70" s="118" t="s">
        <v>421</v>
      </c>
      <c r="B70" s="121">
        <v>20821</v>
      </c>
      <c r="C70" s="121"/>
      <c r="D70" s="121"/>
      <c r="E70" s="121">
        <f t="shared" si="1"/>
        <v>20333</v>
      </c>
      <c r="F70" s="118" t="s">
        <v>405</v>
      </c>
      <c r="G70" s="119">
        <v>68</v>
      </c>
      <c r="K70" s="118">
        <v>4.0999999999999996</v>
      </c>
      <c r="AA70" s="118">
        <v>2.6</v>
      </c>
      <c r="AO70" s="118">
        <v>4.0999999999999996</v>
      </c>
    </row>
    <row r="71" spans="1:41" x14ac:dyDescent="0.45">
      <c r="A71" s="118" t="s">
        <v>422</v>
      </c>
      <c r="B71" s="121">
        <v>20852</v>
      </c>
      <c r="C71" s="121"/>
      <c r="D71" s="121"/>
      <c r="E71" s="121">
        <f t="shared" si="1"/>
        <v>20363</v>
      </c>
      <c r="F71" s="118" t="s">
        <v>406</v>
      </c>
      <c r="G71" s="119">
        <v>69</v>
      </c>
      <c r="K71" s="118">
        <v>4</v>
      </c>
      <c r="AA71" s="118">
        <v>2.7</v>
      </c>
      <c r="AO71" s="118">
        <v>4.3</v>
      </c>
    </row>
    <row r="72" spans="1:41" x14ac:dyDescent="0.45">
      <c r="A72" s="118" t="s">
        <v>423</v>
      </c>
      <c r="B72" s="121">
        <v>20880</v>
      </c>
      <c r="C72" s="121"/>
      <c r="D72" s="121"/>
      <c r="E72" s="121">
        <f t="shared" si="1"/>
        <v>20394</v>
      </c>
      <c r="F72" s="118" t="s">
        <v>407</v>
      </c>
      <c r="G72" s="119">
        <v>70</v>
      </c>
      <c r="K72" s="118">
        <v>3.8</v>
      </c>
      <c r="AA72" s="118">
        <v>2.4</v>
      </c>
      <c r="AO72" s="118">
        <v>4.2</v>
      </c>
    </row>
    <row r="73" spans="1:41" x14ac:dyDescent="0.45">
      <c r="A73" s="118" t="s">
        <v>424</v>
      </c>
      <c r="B73" s="121">
        <v>20911</v>
      </c>
      <c r="C73" s="121"/>
      <c r="D73" s="121"/>
      <c r="E73" s="121">
        <f t="shared" si="1"/>
        <v>20424</v>
      </c>
      <c r="F73" s="118" t="s">
        <v>408</v>
      </c>
      <c r="G73" s="119">
        <v>71</v>
      </c>
      <c r="K73" s="118">
        <v>3.7</v>
      </c>
      <c r="AA73" s="118">
        <v>2.4</v>
      </c>
      <c r="AO73" s="118">
        <v>4.2</v>
      </c>
    </row>
    <row r="74" spans="1:41" x14ac:dyDescent="0.45">
      <c r="A74" s="118" t="s">
        <v>425</v>
      </c>
      <c r="B74" s="121">
        <v>20941</v>
      </c>
      <c r="C74" s="121"/>
      <c r="D74" s="121"/>
      <c r="E74" s="121">
        <f t="shared" si="1"/>
        <v>20455</v>
      </c>
      <c r="F74" s="118" t="s">
        <v>409</v>
      </c>
      <c r="G74" s="119">
        <v>72</v>
      </c>
      <c r="K74" s="118">
        <v>3.7</v>
      </c>
      <c r="AA74" s="118">
        <v>2.5</v>
      </c>
      <c r="AO74" s="118">
        <v>4</v>
      </c>
    </row>
    <row r="75" spans="1:41" x14ac:dyDescent="0.45">
      <c r="A75" s="118" t="s">
        <v>426</v>
      </c>
      <c r="B75" s="121">
        <v>20972</v>
      </c>
      <c r="C75" s="121"/>
      <c r="D75" s="121"/>
      <c r="E75" s="121">
        <f t="shared" si="1"/>
        <v>20486</v>
      </c>
      <c r="F75" s="118" t="s">
        <v>410</v>
      </c>
      <c r="G75" s="119">
        <v>73</v>
      </c>
      <c r="K75" s="118">
        <v>3.8</v>
      </c>
      <c r="AA75" s="118">
        <v>2.6</v>
      </c>
      <c r="AO75" s="118">
        <v>3.9</v>
      </c>
    </row>
    <row r="76" spans="1:41" x14ac:dyDescent="0.45">
      <c r="A76" s="118" t="s">
        <v>427</v>
      </c>
      <c r="B76" s="121">
        <v>21002</v>
      </c>
      <c r="C76" s="121"/>
      <c r="D76" s="121"/>
      <c r="E76" s="121">
        <f t="shared" si="1"/>
        <v>20515</v>
      </c>
      <c r="F76" s="118" t="s">
        <v>411</v>
      </c>
      <c r="G76" s="119">
        <v>74</v>
      </c>
      <c r="K76" s="118">
        <v>3.6</v>
      </c>
      <c r="AA76" s="118">
        <v>2.7</v>
      </c>
      <c r="AO76" s="118">
        <v>4.2</v>
      </c>
    </row>
    <row r="77" spans="1:41" x14ac:dyDescent="0.45">
      <c r="A77" s="118" t="s">
        <v>428</v>
      </c>
      <c r="B77" s="121">
        <v>21033</v>
      </c>
      <c r="C77" s="121"/>
      <c r="D77" s="121"/>
      <c r="E77" s="121">
        <f t="shared" si="1"/>
        <v>20546</v>
      </c>
      <c r="F77" s="118" t="s">
        <v>412</v>
      </c>
      <c r="G77" s="119">
        <v>75</v>
      </c>
      <c r="K77" s="118">
        <v>3.5</v>
      </c>
      <c r="AA77" s="118">
        <v>2.4</v>
      </c>
      <c r="AO77" s="118">
        <v>4</v>
      </c>
    </row>
    <row r="78" spans="1:41" x14ac:dyDescent="0.45">
      <c r="A78" s="118" t="s">
        <v>429</v>
      </c>
      <c r="B78" s="121">
        <v>21064</v>
      </c>
      <c r="C78" s="121"/>
      <c r="D78" s="121"/>
      <c r="E78" s="121">
        <f t="shared" si="1"/>
        <v>20576</v>
      </c>
      <c r="F78" s="118" t="s">
        <v>413</v>
      </c>
      <c r="G78" s="119">
        <v>76</v>
      </c>
      <c r="K78" s="118">
        <v>3.4</v>
      </c>
      <c r="AA78" s="118">
        <v>2.2999999999999998</v>
      </c>
      <c r="AO78" s="118">
        <v>4.3</v>
      </c>
    </row>
    <row r="79" spans="1:41" x14ac:dyDescent="0.45">
      <c r="A79" s="118" t="s">
        <v>430</v>
      </c>
      <c r="B79" s="121">
        <v>21094</v>
      </c>
      <c r="C79" s="121"/>
      <c r="D79" s="121"/>
      <c r="E79" s="121">
        <f t="shared" si="1"/>
        <v>20607</v>
      </c>
      <c r="F79" s="118" t="s">
        <v>414</v>
      </c>
      <c r="G79" s="119">
        <v>77</v>
      </c>
      <c r="K79" s="118">
        <v>3.2</v>
      </c>
      <c r="AA79" s="118">
        <v>2.2000000000000002</v>
      </c>
      <c r="AO79" s="118">
        <v>4.3</v>
      </c>
    </row>
    <row r="80" spans="1:41" x14ac:dyDescent="0.45">
      <c r="A80" s="118" t="s">
        <v>431</v>
      </c>
      <c r="B80" s="121">
        <v>21125</v>
      </c>
      <c r="C80" s="121"/>
      <c r="D80" s="121"/>
      <c r="E80" s="121">
        <f t="shared" si="1"/>
        <v>20637</v>
      </c>
      <c r="F80" s="118" t="s">
        <v>415</v>
      </c>
      <c r="G80" s="119">
        <v>78</v>
      </c>
      <c r="K80" s="118">
        <v>3</v>
      </c>
      <c r="AA80" s="118">
        <v>2.1</v>
      </c>
      <c r="AO80" s="118">
        <v>4.4000000000000004</v>
      </c>
    </row>
    <row r="81" spans="1:41" x14ac:dyDescent="0.45">
      <c r="A81" s="118" t="s">
        <v>432</v>
      </c>
      <c r="B81" s="121">
        <v>21155</v>
      </c>
      <c r="C81" s="121"/>
      <c r="D81" s="121"/>
      <c r="E81" s="121">
        <f t="shared" si="1"/>
        <v>20668</v>
      </c>
      <c r="F81" s="118" t="s">
        <v>416</v>
      </c>
      <c r="G81" s="119">
        <v>79</v>
      </c>
      <c r="K81" s="118">
        <v>3</v>
      </c>
      <c r="AA81" s="118">
        <v>2.1</v>
      </c>
      <c r="AO81" s="118">
        <v>4.0999999999999996</v>
      </c>
    </row>
    <row r="82" spans="1:41" x14ac:dyDescent="0.45">
      <c r="A82" s="118" t="s">
        <v>433</v>
      </c>
      <c r="B82" s="121">
        <v>21186</v>
      </c>
      <c r="C82" s="121"/>
      <c r="D82" s="121"/>
      <c r="E82" s="121">
        <f t="shared" si="1"/>
        <v>20699</v>
      </c>
      <c r="F82" s="118" t="s">
        <v>417</v>
      </c>
      <c r="G82" s="119">
        <v>80</v>
      </c>
      <c r="K82" s="118">
        <v>3.1</v>
      </c>
      <c r="AA82" s="118">
        <v>2.2000000000000002</v>
      </c>
      <c r="AO82" s="118">
        <v>3.9</v>
      </c>
    </row>
    <row r="83" spans="1:41" x14ac:dyDescent="0.45">
      <c r="A83" s="118" t="s">
        <v>434</v>
      </c>
      <c r="B83" s="121">
        <v>21217</v>
      </c>
      <c r="C83" s="121"/>
      <c r="D83" s="121"/>
      <c r="E83" s="121">
        <f t="shared" si="1"/>
        <v>20729</v>
      </c>
      <c r="F83" s="118" t="s">
        <v>418</v>
      </c>
      <c r="G83" s="119">
        <v>81</v>
      </c>
      <c r="K83" s="118">
        <v>2.8</v>
      </c>
      <c r="AA83" s="118">
        <v>2</v>
      </c>
      <c r="AO83" s="118">
        <v>3.9</v>
      </c>
    </row>
    <row r="84" spans="1:41" x14ac:dyDescent="0.45">
      <c r="A84" s="118" t="s">
        <v>435</v>
      </c>
      <c r="B84" s="121">
        <v>21245</v>
      </c>
      <c r="C84" s="121"/>
      <c r="D84" s="121"/>
      <c r="E84" s="121">
        <f t="shared" si="1"/>
        <v>20760</v>
      </c>
      <c r="F84" s="118" t="s">
        <v>419</v>
      </c>
      <c r="G84" s="119">
        <v>82</v>
      </c>
      <c r="K84" s="118">
        <v>3.1</v>
      </c>
      <c r="AA84" s="118">
        <v>2.2000000000000002</v>
      </c>
      <c r="AO84" s="118">
        <v>4.3</v>
      </c>
    </row>
    <row r="85" spans="1:41" x14ac:dyDescent="0.45">
      <c r="A85" s="118" t="s">
        <v>436</v>
      </c>
      <c r="B85" s="121">
        <v>21276</v>
      </c>
      <c r="C85" s="121"/>
      <c r="D85" s="121"/>
      <c r="E85" s="121">
        <f t="shared" si="1"/>
        <v>20790</v>
      </c>
      <c r="F85" s="118" t="s">
        <v>420</v>
      </c>
      <c r="G85" s="119">
        <v>83</v>
      </c>
      <c r="K85" s="118">
        <v>3.4</v>
      </c>
      <c r="AA85" s="118">
        <v>2.2999999999999998</v>
      </c>
      <c r="AO85" s="118">
        <v>4.2</v>
      </c>
    </row>
    <row r="86" spans="1:41" x14ac:dyDescent="0.45">
      <c r="A86" s="118" t="s">
        <v>437</v>
      </c>
      <c r="B86" s="121">
        <v>21306</v>
      </c>
      <c r="C86" s="121"/>
      <c r="D86" s="121"/>
      <c r="E86" s="121">
        <f t="shared" si="1"/>
        <v>20821</v>
      </c>
      <c r="F86" s="118" t="s">
        <v>421</v>
      </c>
      <c r="G86" s="119">
        <v>84</v>
      </c>
      <c r="K86" s="118">
        <v>3.8</v>
      </c>
      <c r="AA86" s="118">
        <v>2.1</v>
      </c>
      <c r="AO86" s="118">
        <v>4.2</v>
      </c>
    </row>
    <row r="87" spans="1:41" x14ac:dyDescent="0.45">
      <c r="A87" s="118" t="s">
        <v>438</v>
      </c>
      <c r="B87" s="121">
        <v>21337</v>
      </c>
      <c r="C87" s="121"/>
      <c r="D87" s="121"/>
      <c r="E87" s="121">
        <f t="shared" si="1"/>
        <v>20852</v>
      </c>
      <c r="F87" s="118" t="s">
        <v>422</v>
      </c>
      <c r="G87" s="119">
        <v>85</v>
      </c>
      <c r="K87" s="118">
        <v>3.9</v>
      </c>
      <c r="AA87" s="118">
        <v>2</v>
      </c>
      <c r="AO87" s="118">
        <v>3.9</v>
      </c>
    </row>
    <row r="88" spans="1:41" x14ac:dyDescent="0.45">
      <c r="A88" s="118" t="s">
        <v>439</v>
      </c>
      <c r="B88" s="121">
        <v>21367</v>
      </c>
      <c r="C88" s="121"/>
      <c r="D88" s="121"/>
      <c r="E88" s="121">
        <f t="shared" si="1"/>
        <v>20880</v>
      </c>
      <c r="F88" s="118" t="s">
        <v>423</v>
      </c>
      <c r="G88" s="119">
        <v>86</v>
      </c>
      <c r="K88" s="118">
        <v>4.0999999999999996</v>
      </c>
      <c r="AA88" s="118">
        <v>2</v>
      </c>
      <c r="AO88" s="118">
        <v>3.7</v>
      </c>
    </row>
    <row r="89" spans="1:41" x14ac:dyDescent="0.45">
      <c r="A89" s="118" t="s">
        <v>440</v>
      </c>
      <c r="B89" s="121">
        <v>21398</v>
      </c>
      <c r="C89" s="121"/>
      <c r="D89" s="121"/>
      <c r="E89" s="121">
        <f t="shared" si="1"/>
        <v>20911</v>
      </c>
      <c r="F89" s="118" t="s">
        <v>424</v>
      </c>
      <c r="G89" s="119">
        <v>87</v>
      </c>
      <c r="K89" s="118">
        <v>4.2</v>
      </c>
      <c r="AA89" s="118">
        <v>2</v>
      </c>
      <c r="AO89" s="118">
        <v>3.9</v>
      </c>
    </row>
    <row r="90" spans="1:41" x14ac:dyDescent="0.45">
      <c r="A90" s="118" t="s">
        <v>441</v>
      </c>
      <c r="B90" s="121">
        <v>21429</v>
      </c>
      <c r="C90" s="121"/>
      <c r="D90" s="121"/>
      <c r="E90" s="121">
        <f t="shared" si="1"/>
        <v>20941</v>
      </c>
      <c r="F90" s="118" t="s">
        <v>425</v>
      </c>
      <c r="G90" s="119">
        <v>88</v>
      </c>
      <c r="K90" s="118">
        <v>3.9</v>
      </c>
      <c r="AA90" s="118">
        <v>1.9</v>
      </c>
      <c r="AO90" s="118">
        <v>4.0999999999999996</v>
      </c>
    </row>
    <row r="91" spans="1:41" x14ac:dyDescent="0.45">
      <c r="A91" s="118" t="s">
        <v>442</v>
      </c>
      <c r="B91" s="121">
        <v>21459</v>
      </c>
      <c r="C91" s="121"/>
      <c r="D91" s="121"/>
      <c r="E91" s="121">
        <f t="shared" si="1"/>
        <v>20972</v>
      </c>
      <c r="F91" s="118" t="s">
        <v>426</v>
      </c>
      <c r="G91" s="119">
        <v>89</v>
      </c>
      <c r="K91" s="118">
        <v>4.3</v>
      </c>
      <c r="AA91" s="118">
        <v>1.8</v>
      </c>
      <c r="AO91" s="118">
        <v>4.3</v>
      </c>
    </row>
    <row r="92" spans="1:41" x14ac:dyDescent="0.45">
      <c r="A92" s="118" t="s">
        <v>443</v>
      </c>
      <c r="B92" s="121">
        <v>21490</v>
      </c>
      <c r="C92" s="121"/>
      <c r="D92" s="121"/>
      <c r="E92" s="121">
        <f t="shared" si="1"/>
        <v>21002</v>
      </c>
      <c r="F92" s="118" t="s">
        <v>427</v>
      </c>
      <c r="G92" s="119">
        <v>90</v>
      </c>
      <c r="K92" s="118">
        <v>4.5999999999999996</v>
      </c>
      <c r="AA92" s="118">
        <v>1.8</v>
      </c>
      <c r="AO92" s="118">
        <v>4.2</v>
      </c>
    </row>
    <row r="93" spans="1:41" x14ac:dyDescent="0.45">
      <c r="A93" s="118" t="s">
        <v>444</v>
      </c>
      <c r="B93" s="121">
        <v>21520</v>
      </c>
      <c r="C93" s="121"/>
      <c r="D93" s="121"/>
      <c r="E93" s="121">
        <f t="shared" si="1"/>
        <v>21033</v>
      </c>
      <c r="F93" s="118" t="s">
        <v>428</v>
      </c>
      <c r="G93" s="119">
        <v>91</v>
      </c>
      <c r="K93" s="118">
        <v>4.8</v>
      </c>
      <c r="AA93" s="118">
        <v>1.8</v>
      </c>
      <c r="AO93" s="118">
        <v>4.0999999999999996</v>
      </c>
    </row>
    <row r="94" spans="1:41" x14ac:dyDescent="0.45">
      <c r="A94" s="118" t="s">
        <v>445</v>
      </c>
      <c r="B94" s="121">
        <v>21551</v>
      </c>
      <c r="C94" s="121"/>
      <c r="D94" s="121"/>
      <c r="E94" s="121">
        <f t="shared" si="1"/>
        <v>21064</v>
      </c>
      <c r="F94" s="118" t="s">
        <v>429</v>
      </c>
      <c r="G94" s="119">
        <v>92</v>
      </c>
      <c r="K94" s="118">
        <v>5.4</v>
      </c>
      <c r="AA94" s="118">
        <v>2</v>
      </c>
      <c r="AO94" s="118">
        <v>4.4000000000000004</v>
      </c>
    </row>
    <row r="95" spans="1:41" x14ac:dyDescent="0.45">
      <c r="A95" s="118" t="s">
        <v>446</v>
      </c>
      <c r="B95" s="121">
        <v>21582</v>
      </c>
      <c r="C95" s="121"/>
      <c r="D95" s="121"/>
      <c r="E95" s="121">
        <f t="shared" si="1"/>
        <v>21094</v>
      </c>
      <c r="F95" s="118" t="s">
        <v>430</v>
      </c>
      <c r="G95" s="119">
        <v>93</v>
      </c>
      <c r="K95" s="118">
        <v>5.3</v>
      </c>
      <c r="AA95" s="118">
        <v>2</v>
      </c>
      <c r="AO95" s="118">
        <v>4.5</v>
      </c>
    </row>
    <row r="96" spans="1:41" x14ac:dyDescent="0.45">
      <c r="A96" s="118" t="s">
        <v>447</v>
      </c>
      <c r="B96" s="121">
        <v>21610</v>
      </c>
      <c r="C96" s="121"/>
      <c r="D96" s="121"/>
      <c r="E96" s="121">
        <f t="shared" si="1"/>
        <v>21125</v>
      </c>
      <c r="F96" s="118" t="s">
        <v>431</v>
      </c>
      <c r="G96" s="119">
        <v>94</v>
      </c>
      <c r="K96" s="118">
        <v>6.2</v>
      </c>
      <c r="AA96" s="118">
        <v>1.9</v>
      </c>
      <c r="AO96" s="118">
        <v>5.0999999999999996</v>
      </c>
    </row>
    <row r="97" spans="1:41" x14ac:dyDescent="0.45">
      <c r="A97" s="118" t="s">
        <v>448</v>
      </c>
      <c r="B97" s="121">
        <v>21641</v>
      </c>
      <c r="C97" s="121"/>
      <c r="D97" s="121"/>
      <c r="E97" s="121">
        <f t="shared" si="1"/>
        <v>21155</v>
      </c>
      <c r="F97" s="118" t="s">
        <v>432</v>
      </c>
      <c r="G97" s="119">
        <v>95</v>
      </c>
      <c r="K97" s="118">
        <v>6.5</v>
      </c>
      <c r="AA97" s="118">
        <v>1.8</v>
      </c>
      <c r="AO97" s="118">
        <v>5.2</v>
      </c>
    </row>
    <row r="98" spans="1:41" x14ac:dyDescent="0.45">
      <c r="A98" s="118" t="s">
        <v>449</v>
      </c>
      <c r="B98" s="121">
        <v>21671</v>
      </c>
      <c r="C98" s="121"/>
      <c r="D98" s="121"/>
      <c r="E98" s="121">
        <f t="shared" si="1"/>
        <v>21186</v>
      </c>
      <c r="F98" s="118" t="s">
        <v>433</v>
      </c>
      <c r="G98" s="119">
        <v>96</v>
      </c>
      <c r="K98" s="118">
        <v>6.5</v>
      </c>
      <c r="AA98" s="118">
        <v>1.9</v>
      </c>
      <c r="AO98" s="118">
        <v>5.8</v>
      </c>
    </row>
    <row r="99" spans="1:41" x14ac:dyDescent="0.45">
      <c r="A99" s="118" t="s">
        <v>450</v>
      </c>
      <c r="B99" s="121">
        <v>21702</v>
      </c>
      <c r="C99" s="121"/>
      <c r="D99" s="121"/>
      <c r="E99" s="121">
        <f t="shared" si="1"/>
        <v>21217</v>
      </c>
      <c r="F99" s="118" t="s">
        <v>434</v>
      </c>
      <c r="G99" s="119">
        <v>97</v>
      </c>
      <c r="K99" s="118">
        <v>6.6</v>
      </c>
      <c r="AA99" s="118">
        <v>1.9</v>
      </c>
      <c r="AO99" s="118">
        <v>6.4</v>
      </c>
    </row>
    <row r="100" spans="1:41" x14ac:dyDescent="0.45">
      <c r="A100" s="118" t="s">
        <v>451</v>
      </c>
      <c r="B100" s="121">
        <v>21732</v>
      </c>
      <c r="C100" s="121"/>
      <c r="D100" s="121"/>
      <c r="E100" s="121">
        <f t="shared" si="1"/>
        <v>21245</v>
      </c>
      <c r="F100" s="118" t="s">
        <v>435</v>
      </c>
      <c r="G100" s="119">
        <v>98</v>
      </c>
      <c r="K100" s="118">
        <v>6.9</v>
      </c>
      <c r="AA100" s="118">
        <v>2</v>
      </c>
      <c r="AO100" s="118">
        <v>6.7</v>
      </c>
    </row>
    <row r="101" spans="1:41" x14ac:dyDescent="0.45">
      <c r="A101" s="118" t="s">
        <v>452</v>
      </c>
      <c r="B101" s="121">
        <v>21763</v>
      </c>
      <c r="C101" s="121"/>
      <c r="D101" s="121"/>
      <c r="E101" s="121">
        <f t="shared" si="1"/>
        <v>21276</v>
      </c>
      <c r="F101" s="118" t="s">
        <v>436</v>
      </c>
      <c r="G101" s="119">
        <v>99</v>
      </c>
      <c r="K101" s="118">
        <v>6.9</v>
      </c>
      <c r="AA101" s="118">
        <v>2</v>
      </c>
      <c r="AO101" s="118">
        <v>7.4</v>
      </c>
    </row>
    <row r="102" spans="1:41" x14ac:dyDescent="0.45">
      <c r="A102" s="118" t="s">
        <v>453</v>
      </c>
      <c r="B102" s="121">
        <v>21794</v>
      </c>
      <c r="C102" s="121"/>
      <c r="D102" s="121"/>
      <c r="E102" s="121">
        <f t="shared" si="1"/>
        <v>21306</v>
      </c>
      <c r="F102" s="118" t="s">
        <v>437</v>
      </c>
      <c r="G102" s="119">
        <v>100</v>
      </c>
      <c r="K102" s="118">
        <v>7</v>
      </c>
      <c r="AA102" s="118">
        <v>2</v>
      </c>
      <c r="AO102" s="118">
        <v>7.4</v>
      </c>
    </row>
    <row r="103" spans="1:41" x14ac:dyDescent="0.45">
      <c r="A103" s="118" t="s">
        <v>454</v>
      </c>
      <c r="B103" s="121">
        <v>21824</v>
      </c>
      <c r="C103" s="121"/>
      <c r="D103" s="121"/>
      <c r="E103" s="121">
        <f t="shared" si="1"/>
        <v>21337</v>
      </c>
      <c r="F103" s="118" t="s">
        <v>438</v>
      </c>
      <c r="G103" s="119">
        <v>101</v>
      </c>
      <c r="K103" s="118">
        <v>7.9</v>
      </c>
      <c r="AA103" s="118">
        <v>2.2000000000000002</v>
      </c>
      <c r="AO103" s="118">
        <v>7.3</v>
      </c>
    </row>
    <row r="104" spans="1:41" x14ac:dyDescent="0.45">
      <c r="A104" s="118" t="s">
        <v>455</v>
      </c>
      <c r="B104" s="121">
        <v>21855</v>
      </c>
      <c r="C104" s="121"/>
      <c r="D104" s="121"/>
      <c r="E104" s="121">
        <f t="shared" si="1"/>
        <v>21367</v>
      </c>
      <c r="F104" s="118" t="s">
        <v>439</v>
      </c>
      <c r="G104" s="119">
        <v>102</v>
      </c>
      <c r="K104" s="118">
        <v>7.5</v>
      </c>
      <c r="AA104" s="118">
        <v>2.1</v>
      </c>
      <c r="AO104" s="118">
        <v>7.5</v>
      </c>
    </row>
    <row r="105" spans="1:41" x14ac:dyDescent="0.45">
      <c r="A105" s="118" t="s">
        <v>456</v>
      </c>
      <c r="B105" s="121">
        <v>21885</v>
      </c>
      <c r="C105" s="121"/>
      <c r="D105" s="121"/>
      <c r="E105" s="121">
        <f t="shared" si="1"/>
        <v>21398</v>
      </c>
      <c r="F105" s="118" t="s">
        <v>440</v>
      </c>
      <c r="G105" s="119">
        <v>103</v>
      </c>
      <c r="K105" s="118">
        <v>7.5</v>
      </c>
      <c r="AA105" s="118">
        <v>2.2000000000000002</v>
      </c>
      <c r="AO105" s="118">
        <v>7.4</v>
      </c>
    </row>
    <row r="106" spans="1:41" x14ac:dyDescent="0.45">
      <c r="A106" s="118" t="s">
        <v>457</v>
      </c>
      <c r="B106" s="121">
        <v>21916</v>
      </c>
      <c r="C106" s="121"/>
      <c r="D106" s="121"/>
      <c r="E106" s="121">
        <f t="shared" si="1"/>
        <v>21429</v>
      </c>
      <c r="F106" s="118" t="s">
        <v>441</v>
      </c>
      <c r="G106" s="119">
        <v>104</v>
      </c>
      <c r="K106" s="118">
        <v>7.1</v>
      </c>
      <c r="AA106" s="118">
        <v>2.2000000000000002</v>
      </c>
      <c r="AO106" s="118">
        <v>7.1</v>
      </c>
    </row>
    <row r="107" spans="1:41" x14ac:dyDescent="0.45">
      <c r="A107" s="118" t="s">
        <v>458</v>
      </c>
      <c r="B107" s="121">
        <v>21947</v>
      </c>
      <c r="C107" s="121"/>
      <c r="D107" s="121"/>
      <c r="E107" s="121">
        <f t="shared" si="1"/>
        <v>21459</v>
      </c>
      <c r="F107" s="118" t="s">
        <v>442</v>
      </c>
      <c r="G107" s="119">
        <v>105</v>
      </c>
      <c r="K107" s="118">
        <v>7.5</v>
      </c>
      <c r="AA107" s="118">
        <v>2.1</v>
      </c>
      <c r="AO107" s="118">
        <v>6.7</v>
      </c>
    </row>
    <row r="108" spans="1:41" x14ac:dyDescent="0.45">
      <c r="A108" s="118" t="s">
        <v>459</v>
      </c>
      <c r="B108" s="121">
        <v>21976</v>
      </c>
      <c r="C108" s="121"/>
      <c r="D108" s="121"/>
      <c r="E108" s="121">
        <f t="shared" si="1"/>
        <v>21490</v>
      </c>
      <c r="F108" s="118" t="s">
        <v>443</v>
      </c>
      <c r="G108" s="119">
        <v>106</v>
      </c>
      <c r="K108" s="118">
        <v>7.2</v>
      </c>
      <c r="AA108" s="118">
        <v>2.1</v>
      </c>
      <c r="AO108" s="118">
        <v>6.2</v>
      </c>
    </row>
    <row r="109" spans="1:41" x14ac:dyDescent="0.45">
      <c r="A109" s="118" t="s">
        <v>460</v>
      </c>
      <c r="B109" s="121">
        <v>22007</v>
      </c>
      <c r="C109" s="121"/>
      <c r="D109" s="121"/>
      <c r="E109" s="121">
        <f t="shared" si="1"/>
        <v>21520</v>
      </c>
      <c r="F109" s="118" t="s">
        <v>444</v>
      </c>
      <c r="G109" s="119">
        <v>107</v>
      </c>
      <c r="K109" s="118">
        <v>7</v>
      </c>
      <c r="AA109" s="118">
        <v>2.1</v>
      </c>
      <c r="AO109" s="118">
        <v>6.2</v>
      </c>
    </row>
    <row r="110" spans="1:41" x14ac:dyDescent="0.45">
      <c r="A110" s="118" t="s">
        <v>461</v>
      </c>
      <c r="B110" s="121">
        <v>22037</v>
      </c>
      <c r="C110" s="121"/>
      <c r="D110" s="121"/>
      <c r="E110" s="121">
        <f t="shared" si="1"/>
        <v>21551</v>
      </c>
      <c r="F110" s="118" t="s">
        <v>445</v>
      </c>
      <c r="G110" s="119">
        <v>108</v>
      </c>
      <c r="K110" s="118">
        <v>6.5</v>
      </c>
      <c r="AA110" s="118">
        <v>2.4</v>
      </c>
      <c r="AO110" s="118">
        <v>6</v>
      </c>
    </row>
    <row r="111" spans="1:41" x14ac:dyDescent="0.45">
      <c r="A111" s="118" t="s">
        <v>462</v>
      </c>
      <c r="B111" s="121">
        <v>22068</v>
      </c>
      <c r="C111" s="121"/>
      <c r="D111" s="121"/>
      <c r="E111" s="121">
        <f t="shared" si="1"/>
        <v>21582</v>
      </c>
      <c r="F111" s="118" t="s">
        <v>446</v>
      </c>
      <c r="G111" s="119">
        <v>109</v>
      </c>
      <c r="K111" s="118">
        <v>6.2</v>
      </c>
      <c r="AA111" s="118">
        <v>2.5</v>
      </c>
      <c r="AO111" s="118">
        <v>5.9</v>
      </c>
    </row>
    <row r="112" spans="1:41" x14ac:dyDescent="0.45">
      <c r="A112" s="118" t="s">
        <v>463</v>
      </c>
      <c r="B112" s="121">
        <v>22098</v>
      </c>
      <c r="C112" s="121"/>
      <c r="D112" s="121"/>
      <c r="E112" s="121">
        <f t="shared" si="1"/>
        <v>21610</v>
      </c>
      <c r="F112" s="118" t="s">
        <v>447</v>
      </c>
      <c r="G112" s="119">
        <v>110</v>
      </c>
      <c r="K112" s="118">
        <v>6</v>
      </c>
      <c r="AA112" s="118">
        <v>2.4</v>
      </c>
      <c r="AO112" s="118">
        <v>5.6</v>
      </c>
    </row>
    <row r="113" spans="1:41" x14ac:dyDescent="0.45">
      <c r="A113" s="118" t="s">
        <v>464</v>
      </c>
      <c r="B113" s="121">
        <v>22129</v>
      </c>
      <c r="C113" s="121"/>
      <c r="D113" s="121"/>
      <c r="E113" s="121">
        <f t="shared" si="1"/>
        <v>21641</v>
      </c>
      <c r="F113" s="118" t="s">
        <v>448</v>
      </c>
      <c r="G113" s="119">
        <v>111</v>
      </c>
      <c r="K113" s="118">
        <v>5.8</v>
      </c>
      <c r="AA113" s="118">
        <v>2.2000000000000002</v>
      </c>
      <c r="AO113" s="118">
        <v>5.2</v>
      </c>
    </row>
    <row r="114" spans="1:41" x14ac:dyDescent="0.45">
      <c r="A114" s="118" t="s">
        <v>465</v>
      </c>
      <c r="B114" s="121">
        <v>22160</v>
      </c>
      <c r="C114" s="121"/>
      <c r="D114" s="121"/>
      <c r="E114" s="121">
        <f t="shared" si="1"/>
        <v>21671</v>
      </c>
      <c r="F114" s="118" t="s">
        <v>449</v>
      </c>
      <c r="G114" s="119">
        <v>112</v>
      </c>
      <c r="K114" s="118">
        <v>6.3</v>
      </c>
      <c r="AA114" s="118">
        <v>2.2000000000000002</v>
      </c>
      <c r="AO114" s="118">
        <v>5.0999999999999996</v>
      </c>
    </row>
    <row r="115" spans="1:41" x14ac:dyDescent="0.45">
      <c r="A115" s="118" t="s">
        <v>466</v>
      </c>
      <c r="B115" s="121">
        <v>22190</v>
      </c>
      <c r="C115" s="121"/>
      <c r="D115" s="121"/>
      <c r="E115" s="121">
        <f t="shared" si="1"/>
        <v>21702</v>
      </c>
      <c r="F115" s="118" t="s">
        <v>450</v>
      </c>
      <c r="G115" s="119">
        <v>113</v>
      </c>
      <c r="K115" s="118">
        <v>5.6</v>
      </c>
      <c r="AA115" s="118">
        <v>2.2999999999999998</v>
      </c>
      <c r="AO115" s="118">
        <v>5</v>
      </c>
    </row>
    <row r="116" spans="1:41" x14ac:dyDescent="0.45">
      <c r="A116" s="118" t="s">
        <v>467</v>
      </c>
      <c r="B116" s="121">
        <v>22221</v>
      </c>
      <c r="C116" s="121"/>
      <c r="D116" s="121"/>
      <c r="E116" s="121">
        <f t="shared" si="1"/>
        <v>21732</v>
      </c>
      <c r="F116" s="118" t="s">
        <v>451</v>
      </c>
      <c r="G116" s="119">
        <v>114</v>
      </c>
      <c r="K116" s="118">
        <v>5.5</v>
      </c>
      <c r="AA116" s="118">
        <v>2.2999999999999998</v>
      </c>
      <c r="AO116" s="118">
        <v>5.0999999999999996</v>
      </c>
    </row>
    <row r="117" spans="1:41" x14ac:dyDescent="0.45">
      <c r="A117" s="118" t="s">
        <v>468</v>
      </c>
      <c r="B117" s="121">
        <v>22251</v>
      </c>
      <c r="C117" s="121"/>
      <c r="D117" s="121"/>
      <c r="E117" s="121">
        <f t="shared" si="1"/>
        <v>21763</v>
      </c>
      <c r="F117" s="118" t="s">
        <v>452</v>
      </c>
      <c r="G117" s="119">
        <v>115</v>
      </c>
      <c r="K117" s="118">
        <v>5.9</v>
      </c>
      <c r="AA117" s="118">
        <v>2.2999999999999998</v>
      </c>
      <c r="AO117" s="118">
        <v>5.2</v>
      </c>
    </row>
    <row r="118" spans="1:41" x14ac:dyDescent="0.45">
      <c r="A118" s="118" t="s">
        <v>469</v>
      </c>
      <c r="B118" s="121">
        <v>22282</v>
      </c>
      <c r="C118" s="121"/>
      <c r="D118" s="121"/>
      <c r="E118" s="121">
        <f t="shared" si="1"/>
        <v>21794</v>
      </c>
      <c r="F118" s="118" t="s">
        <v>453</v>
      </c>
      <c r="G118" s="119">
        <v>116</v>
      </c>
      <c r="K118" s="118">
        <v>5.4</v>
      </c>
      <c r="AA118" s="118">
        <v>2</v>
      </c>
      <c r="AO118" s="118">
        <v>5.5</v>
      </c>
    </row>
    <row r="119" spans="1:41" x14ac:dyDescent="0.45">
      <c r="A119" s="118" t="s">
        <v>470</v>
      </c>
      <c r="B119" s="121">
        <v>22313</v>
      </c>
      <c r="C119" s="121"/>
      <c r="D119" s="121"/>
      <c r="E119" s="121">
        <f t="shared" si="1"/>
        <v>21824</v>
      </c>
      <c r="F119" s="118" t="s">
        <v>454</v>
      </c>
      <c r="G119" s="119">
        <v>117</v>
      </c>
      <c r="K119" s="118">
        <v>5.5</v>
      </c>
      <c r="AA119" s="118">
        <v>1.9</v>
      </c>
      <c r="AO119" s="118">
        <v>5.7</v>
      </c>
    </row>
    <row r="120" spans="1:41" x14ac:dyDescent="0.45">
      <c r="A120" s="118" t="s">
        <v>471</v>
      </c>
      <c r="B120" s="121">
        <v>22341</v>
      </c>
      <c r="C120" s="121"/>
      <c r="D120" s="121"/>
      <c r="E120" s="121">
        <f t="shared" si="1"/>
        <v>21855</v>
      </c>
      <c r="F120" s="118" t="s">
        <v>455</v>
      </c>
      <c r="G120" s="119">
        <v>118</v>
      </c>
      <c r="K120" s="118">
        <v>5.8</v>
      </c>
      <c r="AA120" s="118">
        <v>2</v>
      </c>
      <c r="AO120" s="118">
        <v>5.8</v>
      </c>
    </row>
    <row r="121" spans="1:41" x14ac:dyDescent="0.45">
      <c r="A121" s="118" t="s">
        <v>472</v>
      </c>
      <c r="B121" s="121">
        <v>22372</v>
      </c>
      <c r="C121" s="121"/>
      <c r="D121" s="121"/>
      <c r="E121" s="121">
        <f t="shared" si="1"/>
        <v>21885</v>
      </c>
      <c r="F121" s="118" t="s">
        <v>456</v>
      </c>
      <c r="G121" s="119">
        <v>119</v>
      </c>
      <c r="K121" s="118">
        <v>6</v>
      </c>
      <c r="AA121" s="118">
        <v>2</v>
      </c>
      <c r="AO121" s="118">
        <v>5.3</v>
      </c>
    </row>
    <row r="122" spans="1:41" x14ac:dyDescent="0.45">
      <c r="A122" s="118" t="s">
        <v>473</v>
      </c>
      <c r="B122" s="121">
        <v>22402</v>
      </c>
      <c r="C122" s="121"/>
      <c r="D122" s="121"/>
      <c r="E122" s="121">
        <f t="shared" si="1"/>
        <v>21916</v>
      </c>
      <c r="F122" s="118" t="s">
        <v>457</v>
      </c>
      <c r="G122" s="119">
        <v>120</v>
      </c>
      <c r="K122" s="118">
        <v>6.1</v>
      </c>
      <c r="AA122" s="118">
        <v>1.9</v>
      </c>
      <c r="AO122" s="118">
        <v>5.2</v>
      </c>
    </row>
    <row r="123" spans="1:41" x14ac:dyDescent="0.45">
      <c r="A123" s="118" t="s">
        <v>474</v>
      </c>
      <c r="B123" s="121">
        <v>22433</v>
      </c>
      <c r="C123" s="121"/>
      <c r="D123" s="121"/>
      <c r="E123" s="121">
        <f t="shared" si="1"/>
        <v>21947</v>
      </c>
      <c r="F123" s="118" t="s">
        <v>458</v>
      </c>
      <c r="G123" s="119">
        <v>121</v>
      </c>
      <c r="K123" s="118">
        <v>6.4</v>
      </c>
      <c r="AA123" s="118">
        <v>1.7</v>
      </c>
      <c r="AO123" s="118">
        <v>4.8</v>
      </c>
    </row>
    <row r="124" spans="1:41" x14ac:dyDescent="0.45">
      <c r="A124" s="118" t="s">
        <v>475</v>
      </c>
      <c r="B124" s="121">
        <v>22463</v>
      </c>
      <c r="C124" s="121"/>
      <c r="D124" s="121"/>
      <c r="E124" s="121">
        <f t="shared" si="1"/>
        <v>21976</v>
      </c>
      <c r="F124" s="118" t="s">
        <v>459</v>
      </c>
      <c r="G124" s="119">
        <v>122</v>
      </c>
      <c r="K124" s="118">
        <v>6.5</v>
      </c>
      <c r="AA124" s="118">
        <v>1.7</v>
      </c>
      <c r="AO124" s="118">
        <v>5.4</v>
      </c>
    </row>
    <row r="125" spans="1:41" x14ac:dyDescent="0.45">
      <c r="A125" s="118" t="s">
        <v>476</v>
      </c>
      <c r="B125" s="121">
        <v>22494</v>
      </c>
      <c r="C125" s="121"/>
      <c r="D125" s="121"/>
      <c r="E125" s="121">
        <f t="shared" si="1"/>
        <v>22007</v>
      </c>
      <c r="F125" s="118" t="s">
        <v>460</v>
      </c>
      <c r="G125" s="119">
        <v>123</v>
      </c>
      <c r="K125" s="118">
        <v>6.8</v>
      </c>
      <c r="AA125" s="118">
        <v>1.7</v>
      </c>
      <c r="AO125" s="118">
        <v>5.2</v>
      </c>
    </row>
    <row r="126" spans="1:41" x14ac:dyDescent="0.45">
      <c r="A126" s="118" t="s">
        <v>477</v>
      </c>
      <c r="B126" s="121">
        <v>22525</v>
      </c>
      <c r="C126" s="121"/>
      <c r="D126" s="121"/>
      <c r="E126" s="121">
        <f t="shared" si="1"/>
        <v>22037</v>
      </c>
      <c r="F126" s="118" t="s">
        <v>461</v>
      </c>
      <c r="G126" s="119">
        <v>124</v>
      </c>
      <c r="K126" s="118">
        <v>7.2</v>
      </c>
      <c r="AA126" s="118">
        <v>1.7</v>
      </c>
      <c r="AO126" s="118">
        <v>5.0999999999999996</v>
      </c>
    </row>
    <row r="127" spans="1:41" x14ac:dyDescent="0.45">
      <c r="A127" s="118" t="s">
        <v>478</v>
      </c>
      <c r="B127" s="121">
        <v>22555</v>
      </c>
      <c r="C127" s="121"/>
      <c r="D127" s="121"/>
      <c r="E127" s="121">
        <f t="shared" si="1"/>
        <v>22068</v>
      </c>
      <c r="F127" s="118" t="s">
        <v>462</v>
      </c>
      <c r="G127" s="119">
        <v>125</v>
      </c>
      <c r="K127" s="118">
        <v>6.7</v>
      </c>
      <c r="AA127" s="118">
        <v>1.6</v>
      </c>
      <c r="AO127" s="118">
        <v>5.4</v>
      </c>
    </row>
    <row r="128" spans="1:41" x14ac:dyDescent="0.45">
      <c r="A128" s="118" t="s">
        <v>479</v>
      </c>
      <c r="B128" s="121">
        <v>22586</v>
      </c>
      <c r="C128" s="121"/>
      <c r="D128" s="121"/>
      <c r="E128" s="121">
        <f t="shared" si="1"/>
        <v>22098</v>
      </c>
      <c r="F128" s="118" t="s">
        <v>463</v>
      </c>
      <c r="G128" s="119">
        <v>126</v>
      </c>
      <c r="K128" s="118">
        <v>7.1</v>
      </c>
      <c r="AA128" s="118">
        <v>1.5</v>
      </c>
      <c r="AO128" s="118">
        <v>5.5</v>
      </c>
    </row>
    <row r="129" spans="1:41" x14ac:dyDescent="0.45">
      <c r="A129" s="118" t="s">
        <v>480</v>
      </c>
      <c r="B129" s="121">
        <v>22616</v>
      </c>
      <c r="C129" s="121"/>
      <c r="D129" s="121"/>
      <c r="E129" s="121">
        <f t="shared" si="1"/>
        <v>22129</v>
      </c>
      <c r="F129" s="118" t="s">
        <v>464</v>
      </c>
      <c r="G129" s="119">
        <v>127</v>
      </c>
      <c r="K129" s="118">
        <v>7.6</v>
      </c>
      <c r="AA129" s="118">
        <v>1.6</v>
      </c>
      <c r="AO129" s="118">
        <v>5.6</v>
      </c>
    </row>
    <row r="130" spans="1:41" x14ac:dyDescent="0.45">
      <c r="A130" s="118" t="s">
        <v>481</v>
      </c>
      <c r="B130" s="121">
        <v>22647</v>
      </c>
      <c r="C130" s="121"/>
      <c r="D130" s="121"/>
      <c r="E130" s="121">
        <f t="shared" ref="E130:E193" si="2">IF(F130&gt;0,VLOOKUP(F130,A:B,2,),"")</f>
        <v>22160</v>
      </c>
      <c r="F130" s="118" t="s">
        <v>465</v>
      </c>
      <c r="G130" s="119">
        <v>128</v>
      </c>
      <c r="K130" s="118">
        <v>7.5</v>
      </c>
      <c r="AA130" s="118">
        <v>1.6</v>
      </c>
      <c r="AO130" s="118">
        <v>5.5</v>
      </c>
    </row>
    <row r="131" spans="1:41" x14ac:dyDescent="0.45">
      <c r="A131" s="118" t="s">
        <v>482</v>
      </c>
      <c r="B131" s="121">
        <v>22678</v>
      </c>
      <c r="C131" s="121"/>
      <c r="D131" s="121"/>
      <c r="E131" s="121">
        <f t="shared" si="2"/>
        <v>22190</v>
      </c>
      <c r="F131" s="118" t="s">
        <v>466</v>
      </c>
      <c r="G131" s="119">
        <v>129</v>
      </c>
      <c r="K131" s="118">
        <v>7.6</v>
      </c>
      <c r="AA131" s="118">
        <v>1.4</v>
      </c>
      <c r="AO131" s="118">
        <v>6.1</v>
      </c>
    </row>
    <row r="132" spans="1:41" x14ac:dyDescent="0.45">
      <c r="A132" s="118" t="s">
        <v>483</v>
      </c>
      <c r="B132" s="121">
        <v>22706</v>
      </c>
      <c r="C132" s="121"/>
      <c r="D132" s="121"/>
      <c r="E132" s="121">
        <f t="shared" si="2"/>
        <v>22221</v>
      </c>
      <c r="F132" s="118" t="s">
        <v>467</v>
      </c>
      <c r="G132" s="119">
        <v>130</v>
      </c>
      <c r="K132" s="118">
        <v>7.5</v>
      </c>
      <c r="AA132" s="118">
        <v>1.5</v>
      </c>
      <c r="AO132" s="118">
        <v>6.1</v>
      </c>
    </row>
    <row r="133" spans="1:41" x14ac:dyDescent="0.45">
      <c r="A133" s="118" t="s">
        <v>484</v>
      </c>
      <c r="B133" s="121">
        <v>22737</v>
      </c>
      <c r="C133" s="121"/>
      <c r="D133" s="121"/>
      <c r="E133" s="121">
        <f t="shared" si="2"/>
        <v>22251</v>
      </c>
      <c r="F133" s="118" t="s">
        <v>468</v>
      </c>
      <c r="G133" s="119">
        <v>131</v>
      </c>
      <c r="K133" s="118">
        <v>7.6</v>
      </c>
      <c r="AA133" s="118">
        <v>1.5</v>
      </c>
      <c r="AO133" s="118">
        <v>6.6</v>
      </c>
    </row>
    <row r="134" spans="1:41" x14ac:dyDescent="0.45">
      <c r="A134" s="118" t="s">
        <v>485</v>
      </c>
      <c r="B134" s="121">
        <v>22767</v>
      </c>
      <c r="C134" s="121"/>
      <c r="D134" s="121"/>
      <c r="E134" s="121">
        <f t="shared" si="2"/>
        <v>22282</v>
      </c>
      <c r="F134" s="118" t="s">
        <v>469</v>
      </c>
      <c r="G134" s="119">
        <v>132</v>
      </c>
      <c r="K134" s="118">
        <v>7.6</v>
      </c>
      <c r="AA134" s="118">
        <v>1.5</v>
      </c>
      <c r="AO134" s="118">
        <v>6.6</v>
      </c>
    </row>
    <row r="135" spans="1:41" x14ac:dyDescent="0.45">
      <c r="A135" s="118" t="s">
        <v>486</v>
      </c>
      <c r="B135" s="121">
        <v>22798</v>
      </c>
      <c r="C135" s="121"/>
      <c r="D135" s="121"/>
      <c r="E135" s="121">
        <f t="shared" si="2"/>
        <v>22313</v>
      </c>
      <c r="F135" s="118" t="s">
        <v>470</v>
      </c>
      <c r="G135" s="119">
        <v>133</v>
      </c>
      <c r="K135" s="118">
        <v>7.7</v>
      </c>
      <c r="AA135" s="118">
        <v>1.5</v>
      </c>
      <c r="AO135" s="118">
        <v>6.9</v>
      </c>
    </row>
    <row r="136" spans="1:41" x14ac:dyDescent="0.45">
      <c r="A136" s="118" t="s">
        <v>487</v>
      </c>
      <c r="B136" s="121">
        <v>22828</v>
      </c>
      <c r="C136" s="121"/>
      <c r="D136" s="121"/>
      <c r="E136" s="121">
        <f t="shared" si="2"/>
        <v>22341</v>
      </c>
      <c r="F136" s="118" t="s">
        <v>471</v>
      </c>
      <c r="G136" s="119">
        <v>134</v>
      </c>
      <c r="K136" s="118">
        <v>7.6</v>
      </c>
      <c r="AA136" s="118">
        <v>1.3</v>
      </c>
      <c r="AO136" s="118">
        <v>6.9</v>
      </c>
    </row>
    <row r="137" spans="1:41" x14ac:dyDescent="0.45">
      <c r="A137" s="118" t="s">
        <v>488</v>
      </c>
      <c r="B137" s="121">
        <v>22859</v>
      </c>
      <c r="C137" s="121"/>
      <c r="D137" s="121"/>
      <c r="E137" s="121">
        <f t="shared" si="2"/>
        <v>22372</v>
      </c>
      <c r="F137" s="118" t="s">
        <v>472</v>
      </c>
      <c r="G137" s="119">
        <v>135</v>
      </c>
      <c r="K137" s="118">
        <v>7.6</v>
      </c>
      <c r="AA137" s="118">
        <v>1.4</v>
      </c>
      <c r="AO137" s="118">
        <v>7</v>
      </c>
    </row>
    <row r="138" spans="1:41" x14ac:dyDescent="0.45">
      <c r="A138" s="118" t="s">
        <v>489</v>
      </c>
      <c r="B138" s="121">
        <v>22890</v>
      </c>
      <c r="C138" s="121"/>
      <c r="D138" s="121"/>
      <c r="E138" s="121">
        <f t="shared" si="2"/>
        <v>22402</v>
      </c>
      <c r="F138" s="118" t="s">
        <v>473</v>
      </c>
      <c r="G138" s="119">
        <v>136</v>
      </c>
      <c r="K138" s="118">
        <v>7.6</v>
      </c>
      <c r="AA138" s="118">
        <v>1.5</v>
      </c>
      <c r="AO138" s="118">
        <v>7.1</v>
      </c>
    </row>
    <row r="139" spans="1:41" x14ac:dyDescent="0.45">
      <c r="A139" s="118" t="s">
        <v>490</v>
      </c>
      <c r="B139" s="121">
        <v>22920</v>
      </c>
      <c r="C139" s="121"/>
      <c r="D139" s="121"/>
      <c r="E139" s="121">
        <f t="shared" si="2"/>
        <v>22433</v>
      </c>
      <c r="F139" s="118" t="s">
        <v>474</v>
      </c>
      <c r="G139" s="119">
        <v>137</v>
      </c>
      <c r="K139" s="118">
        <v>7.4</v>
      </c>
      <c r="AA139" s="118">
        <v>1.5</v>
      </c>
      <c r="AO139" s="118">
        <v>6.9</v>
      </c>
    </row>
    <row r="140" spans="1:41" x14ac:dyDescent="0.45">
      <c r="A140" s="118" t="s">
        <v>491</v>
      </c>
      <c r="B140" s="121">
        <v>22951</v>
      </c>
      <c r="C140" s="121"/>
      <c r="D140" s="121"/>
      <c r="E140" s="121">
        <f t="shared" si="2"/>
        <v>22463</v>
      </c>
      <c r="F140" s="118" t="s">
        <v>475</v>
      </c>
      <c r="G140" s="119">
        <v>138</v>
      </c>
      <c r="K140" s="118">
        <v>7.2</v>
      </c>
      <c r="AA140" s="118">
        <v>1.5</v>
      </c>
      <c r="AO140" s="118">
        <v>7</v>
      </c>
    </row>
    <row r="141" spans="1:41" x14ac:dyDescent="0.45">
      <c r="A141" s="118" t="s">
        <v>492</v>
      </c>
      <c r="B141" s="121">
        <v>22981</v>
      </c>
      <c r="C141" s="121"/>
      <c r="D141" s="121"/>
      <c r="E141" s="121">
        <f t="shared" si="2"/>
        <v>22494</v>
      </c>
      <c r="F141" s="118" t="s">
        <v>476</v>
      </c>
      <c r="G141" s="119">
        <v>139</v>
      </c>
      <c r="K141" s="118">
        <v>6.8</v>
      </c>
      <c r="AA141" s="118">
        <v>1.4</v>
      </c>
      <c r="AO141" s="118">
        <v>6.6</v>
      </c>
    </row>
    <row r="142" spans="1:41" x14ac:dyDescent="0.45">
      <c r="A142" s="118" t="s">
        <v>493</v>
      </c>
      <c r="B142" s="121">
        <v>23012</v>
      </c>
      <c r="C142" s="121"/>
      <c r="D142" s="121"/>
      <c r="E142" s="121">
        <f t="shared" si="2"/>
        <v>22525</v>
      </c>
      <c r="F142" s="118" t="s">
        <v>477</v>
      </c>
      <c r="G142" s="119">
        <v>140</v>
      </c>
      <c r="K142" s="118">
        <v>6.9</v>
      </c>
      <c r="AA142" s="118">
        <v>1.4</v>
      </c>
      <c r="AO142" s="118">
        <v>6.7</v>
      </c>
    </row>
    <row r="143" spans="1:41" x14ac:dyDescent="0.45">
      <c r="A143" s="118" t="s">
        <v>494</v>
      </c>
      <c r="B143" s="121">
        <v>23043</v>
      </c>
      <c r="C143" s="121"/>
      <c r="D143" s="121"/>
      <c r="E143" s="121">
        <f t="shared" si="2"/>
        <v>22555</v>
      </c>
      <c r="F143" s="118" t="s">
        <v>478</v>
      </c>
      <c r="G143" s="119">
        <v>141</v>
      </c>
      <c r="K143" s="118">
        <v>6.5</v>
      </c>
      <c r="AA143" s="118">
        <v>1.4</v>
      </c>
      <c r="AO143" s="118">
        <v>6.5</v>
      </c>
    </row>
    <row r="144" spans="1:41" x14ac:dyDescent="0.45">
      <c r="A144" s="118" t="s">
        <v>495</v>
      </c>
      <c r="B144" s="121">
        <v>23071</v>
      </c>
      <c r="C144" s="121"/>
      <c r="D144" s="121"/>
      <c r="E144" s="121">
        <f t="shared" si="2"/>
        <v>22586</v>
      </c>
      <c r="F144" s="118" t="s">
        <v>479</v>
      </c>
      <c r="G144" s="119">
        <v>142</v>
      </c>
      <c r="K144" s="118">
        <v>6.1</v>
      </c>
      <c r="AA144" s="118">
        <v>1.5</v>
      </c>
      <c r="AO144" s="118">
        <v>6.1</v>
      </c>
    </row>
    <row r="145" spans="1:41" x14ac:dyDescent="0.45">
      <c r="A145" s="118" t="s">
        <v>496</v>
      </c>
      <c r="B145" s="121">
        <v>23102</v>
      </c>
      <c r="C145" s="121"/>
      <c r="D145" s="121"/>
      <c r="E145" s="121">
        <f t="shared" si="2"/>
        <v>22616</v>
      </c>
      <c r="F145" s="118" t="s">
        <v>480</v>
      </c>
      <c r="G145" s="119">
        <v>143</v>
      </c>
      <c r="K145" s="118">
        <v>6</v>
      </c>
      <c r="AA145" s="118">
        <v>1.4</v>
      </c>
      <c r="AO145" s="118">
        <v>6</v>
      </c>
    </row>
    <row r="146" spans="1:41" x14ac:dyDescent="0.45">
      <c r="A146" s="118" t="s">
        <v>497</v>
      </c>
      <c r="B146" s="121">
        <v>23132</v>
      </c>
      <c r="C146" s="121"/>
      <c r="D146" s="121"/>
      <c r="E146" s="121">
        <f t="shared" si="2"/>
        <v>22647</v>
      </c>
      <c r="F146" s="118" t="s">
        <v>481</v>
      </c>
      <c r="G146" s="119">
        <v>144</v>
      </c>
      <c r="K146" s="118">
        <v>6</v>
      </c>
      <c r="AA146" s="118">
        <v>1.3</v>
      </c>
      <c r="AO146" s="118">
        <v>5.8</v>
      </c>
    </row>
    <row r="147" spans="1:41" x14ac:dyDescent="0.45">
      <c r="A147" s="118" t="s">
        <v>498</v>
      </c>
      <c r="B147" s="121">
        <v>23163</v>
      </c>
      <c r="C147" s="121"/>
      <c r="D147" s="121"/>
      <c r="E147" s="121">
        <f t="shared" si="2"/>
        <v>22678</v>
      </c>
      <c r="F147" s="118" t="s">
        <v>482</v>
      </c>
      <c r="G147" s="119">
        <v>145</v>
      </c>
      <c r="K147" s="118">
        <v>6.2</v>
      </c>
      <c r="AA147" s="118">
        <v>1.3</v>
      </c>
      <c r="AO147" s="118">
        <v>5.5</v>
      </c>
    </row>
    <row r="148" spans="1:41" x14ac:dyDescent="0.45">
      <c r="A148" s="118" t="s">
        <v>499</v>
      </c>
      <c r="B148" s="121">
        <v>23193</v>
      </c>
      <c r="C148" s="121"/>
      <c r="D148" s="121"/>
      <c r="E148" s="121">
        <f t="shared" si="2"/>
        <v>22706</v>
      </c>
      <c r="F148" s="118" t="s">
        <v>483</v>
      </c>
      <c r="G148" s="119">
        <v>146</v>
      </c>
      <c r="K148" s="118">
        <v>6</v>
      </c>
      <c r="AA148" s="118">
        <v>1.3</v>
      </c>
      <c r="AO148" s="118">
        <v>5.6</v>
      </c>
    </row>
    <row r="149" spans="1:41" x14ac:dyDescent="0.45">
      <c r="A149" s="118" t="s">
        <v>500</v>
      </c>
      <c r="B149" s="121">
        <v>23224</v>
      </c>
      <c r="C149" s="121"/>
      <c r="D149" s="121"/>
      <c r="E149" s="121">
        <f t="shared" si="2"/>
        <v>22737</v>
      </c>
      <c r="F149" s="118" t="s">
        <v>484</v>
      </c>
      <c r="G149" s="119">
        <v>147</v>
      </c>
      <c r="K149" s="118">
        <v>5.9</v>
      </c>
      <c r="AA149" s="118">
        <v>1.4</v>
      </c>
      <c r="AO149" s="118">
        <v>5.6</v>
      </c>
    </row>
    <row r="150" spans="1:41" x14ac:dyDescent="0.45">
      <c r="A150" s="118" t="s">
        <v>501</v>
      </c>
      <c r="B150" s="121">
        <v>23255</v>
      </c>
      <c r="C150" s="121"/>
      <c r="D150" s="121"/>
      <c r="E150" s="121">
        <f t="shared" si="2"/>
        <v>22767</v>
      </c>
      <c r="F150" s="118" t="s">
        <v>485</v>
      </c>
      <c r="G150" s="119">
        <v>148</v>
      </c>
      <c r="K150" s="118">
        <v>5.6</v>
      </c>
      <c r="AA150" s="118">
        <v>1.2</v>
      </c>
      <c r="AO150" s="118">
        <v>5.5</v>
      </c>
    </row>
    <row r="151" spans="1:41" x14ac:dyDescent="0.45">
      <c r="A151" s="118" t="s">
        <v>502</v>
      </c>
      <c r="B151" s="121">
        <v>23285</v>
      </c>
      <c r="C151" s="121"/>
      <c r="D151" s="121"/>
      <c r="E151" s="121">
        <f t="shared" si="2"/>
        <v>22798</v>
      </c>
      <c r="F151" s="118" t="s">
        <v>486</v>
      </c>
      <c r="G151" s="119">
        <v>149</v>
      </c>
      <c r="K151" s="118">
        <v>5.7</v>
      </c>
      <c r="AA151" s="118">
        <v>1.3</v>
      </c>
      <c r="AO151" s="118">
        <v>5.5</v>
      </c>
    </row>
    <row r="152" spans="1:41" x14ac:dyDescent="0.45">
      <c r="A152" s="118" t="s">
        <v>503</v>
      </c>
      <c r="B152" s="121">
        <v>23316</v>
      </c>
      <c r="C152" s="121"/>
      <c r="D152" s="121"/>
      <c r="E152" s="121">
        <f t="shared" si="2"/>
        <v>22828</v>
      </c>
      <c r="F152" s="118" t="s">
        <v>487</v>
      </c>
      <c r="G152" s="119">
        <v>150</v>
      </c>
      <c r="K152" s="118">
        <v>6</v>
      </c>
      <c r="AA152" s="118">
        <v>1.3</v>
      </c>
      <c r="AO152" s="118">
        <v>5.4</v>
      </c>
    </row>
    <row r="153" spans="1:41" x14ac:dyDescent="0.45">
      <c r="A153" s="118" t="s">
        <v>504</v>
      </c>
      <c r="B153" s="121">
        <v>23346</v>
      </c>
      <c r="C153" s="121"/>
      <c r="D153" s="121"/>
      <c r="E153" s="121">
        <f t="shared" si="2"/>
        <v>22859</v>
      </c>
      <c r="F153" s="118" t="s">
        <v>488</v>
      </c>
      <c r="G153" s="119">
        <v>151</v>
      </c>
      <c r="K153" s="118">
        <v>5.7</v>
      </c>
      <c r="AA153" s="118">
        <v>1.2</v>
      </c>
      <c r="AO153" s="118">
        <v>5.7</v>
      </c>
    </row>
    <row r="154" spans="1:41" x14ac:dyDescent="0.45">
      <c r="A154" s="118" t="s">
        <v>505</v>
      </c>
      <c r="B154" s="121">
        <v>23377</v>
      </c>
      <c r="C154" s="121"/>
      <c r="D154" s="121"/>
      <c r="E154" s="121">
        <f t="shared" si="2"/>
        <v>22890</v>
      </c>
      <c r="F154" s="118" t="s">
        <v>489</v>
      </c>
      <c r="G154" s="119">
        <v>152</v>
      </c>
      <c r="K154" s="118">
        <v>5.7</v>
      </c>
      <c r="AA154" s="118">
        <v>1.2</v>
      </c>
      <c r="AO154" s="118">
        <v>5.6</v>
      </c>
    </row>
    <row r="155" spans="1:41" x14ac:dyDescent="0.45">
      <c r="A155" s="118" t="s">
        <v>506</v>
      </c>
      <c r="B155" s="121">
        <v>23408</v>
      </c>
      <c r="C155" s="121"/>
      <c r="D155" s="121"/>
      <c r="E155" s="121">
        <f t="shared" si="2"/>
        <v>22920</v>
      </c>
      <c r="F155" s="118" t="s">
        <v>490</v>
      </c>
      <c r="G155" s="119">
        <v>153</v>
      </c>
      <c r="K155" s="118">
        <v>5.7</v>
      </c>
      <c r="AA155" s="118">
        <v>1.4</v>
      </c>
      <c r="AO155" s="118">
        <v>5.4</v>
      </c>
    </row>
    <row r="156" spans="1:41" x14ac:dyDescent="0.45">
      <c r="A156" s="118" t="s">
        <v>507</v>
      </c>
      <c r="B156" s="121">
        <v>23437</v>
      </c>
      <c r="C156" s="121"/>
      <c r="D156" s="121"/>
      <c r="E156" s="121">
        <f t="shared" si="2"/>
        <v>22951</v>
      </c>
      <c r="F156" s="118" t="s">
        <v>491</v>
      </c>
      <c r="G156" s="119">
        <v>154</v>
      </c>
      <c r="K156" s="118">
        <v>5.9</v>
      </c>
      <c r="AA156" s="118">
        <v>1.3</v>
      </c>
      <c r="AO156" s="118">
        <v>5.7</v>
      </c>
    </row>
    <row r="157" spans="1:41" x14ac:dyDescent="0.45">
      <c r="A157" s="118" t="s">
        <v>508</v>
      </c>
      <c r="B157" s="121">
        <v>23468</v>
      </c>
      <c r="C157" s="121"/>
      <c r="D157" s="121"/>
      <c r="E157" s="121">
        <f t="shared" si="2"/>
        <v>22981</v>
      </c>
      <c r="F157" s="118" t="s">
        <v>492</v>
      </c>
      <c r="G157" s="119">
        <v>155</v>
      </c>
      <c r="K157" s="118">
        <v>6</v>
      </c>
      <c r="AA157" s="118">
        <v>1.3</v>
      </c>
      <c r="AO157" s="118">
        <v>5.5</v>
      </c>
    </row>
    <row r="158" spans="1:41" x14ac:dyDescent="0.45">
      <c r="A158" s="118" t="s">
        <v>509</v>
      </c>
      <c r="B158" s="121">
        <v>23498</v>
      </c>
      <c r="C158" s="121"/>
      <c r="D158" s="121"/>
      <c r="E158" s="121">
        <f t="shared" si="2"/>
        <v>23012</v>
      </c>
      <c r="F158" s="118" t="s">
        <v>493</v>
      </c>
      <c r="G158" s="119">
        <v>156</v>
      </c>
      <c r="K158" s="118">
        <v>5.9</v>
      </c>
      <c r="AA158" s="118">
        <v>1.4</v>
      </c>
      <c r="AO158" s="118">
        <v>5.7</v>
      </c>
    </row>
    <row r="159" spans="1:41" x14ac:dyDescent="0.45">
      <c r="A159" s="118" t="s">
        <v>510</v>
      </c>
      <c r="B159" s="121">
        <v>23529</v>
      </c>
      <c r="C159" s="121"/>
      <c r="D159" s="121"/>
      <c r="E159" s="121">
        <f t="shared" si="2"/>
        <v>23043</v>
      </c>
      <c r="F159" s="118" t="s">
        <v>494</v>
      </c>
      <c r="G159" s="119">
        <v>157</v>
      </c>
      <c r="K159" s="118">
        <v>5.8</v>
      </c>
      <c r="AA159" s="118">
        <v>1.4</v>
      </c>
      <c r="AO159" s="118">
        <v>5.9</v>
      </c>
    </row>
    <row r="160" spans="1:41" x14ac:dyDescent="0.45">
      <c r="A160" s="118" t="s">
        <v>511</v>
      </c>
      <c r="B160" s="121">
        <v>23559</v>
      </c>
      <c r="C160" s="121"/>
      <c r="D160" s="121"/>
      <c r="E160" s="121">
        <f t="shared" si="2"/>
        <v>23071</v>
      </c>
      <c r="F160" s="118" t="s">
        <v>495</v>
      </c>
      <c r="G160" s="119">
        <v>158</v>
      </c>
      <c r="K160" s="118">
        <v>5.9</v>
      </c>
      <c r="AA160" s="118">
        <v>1.4</v>
      </c>
      <c r="AO160" s="118">
        <v>5.7</v>
      </c>
    </row>
    <row r="161" spans="1:41" x14ac:dyDescent="0.45">
      <c r="A161" s="118" t="s">
        <v>512</v>
      </c>
      <c r="B161" s="121">
        <v>23590</v>
      </c>
      <c r="C161" s="121"/>
      <c r="D161" s="121"/>
      <c r="E161" s="121">
        <f t="shared" si="2"/>
        <v>23102</v>
      </c>
      <c r="F161" s="118" t="s">
        <v>496</v>
      </c>
      <c r="G161" s="119">
        <v>159</v>
      </c>
      <c r="K161" s="118">
        <v>5.7</v>
      </c>
      <c r="AA161" s="118">
        <v>1.2</v>
      </c>
      <c r="AO161" s="118">
        <v>5.7</v>
      </c>
    </row>
    <row r="162" spans="1:41" x14ac:dyDescent="0.45">
      <c r="A162" s="118" t="s">
        <v>513</v>
      </c>
      <c r="B162" s="121">
        <v>23621</v>
      </c>
      <c r="C162" s="121"/>
      <c r="D162" s="121"/>
      <c r="E162" s="121">
        <f t="shared" si="2"/>
        <v>23132</v>
      </c>
      <c r="F162" s="118" t="s">
        <v>497</v>
      </c>
      <c r="G162" s="119">
        <v>160</v>
      </c>
      <c r="K162" s="118">
        <v>5.7</v>
      </c>
      <c r="AA162" s="118">
        <v>1.3</v>
      </c>
      <c r="AO162" s="118">
        <v>5.9</v>
      </c>
    </row>
    <row r="163" spans="1:41" x14ac:dyDescent="0.45">
      <c r="A163" s="118" t="s">
        <v>514</v>
      </c>
      <c r="B163" s="121">
        <v>23651</v>
      </c>
      <c r="C163" s="121"/>
      <c r="D163" s="121"/>
      <c r="E163" s="121">
        <f t="shared" si="2"/>
        <v>23163</v>
      </c>
      <c r="F163" s="118" t="s">
        <v>498</v>
      </c>
      <c r="G163" s="119">
        <v>161</v>
      </c>
      <c r="K163" s="118">
        <v>5.5</v>
      </c>
      <c r="AA163" s="118">
        <v>1.1000000000000001</v>
      </c>
      <c r="AO163" s="118">
        <v>5.6</v>
      </c>
    </row>
    <row r="164" spans="1:41" x14ac:dyDescent="0.45">
      <c r="A164" s="118" t="s">
        <v>515</v>
      </c>
      <c r="B164" s="121">
        <v>23682</v>
      </c>
      <c r="C164" s="121"/>
      <c r="D164" s="121"/>
      <c r="E164" s="121">
        <f t="shared" si="2"/>
        <v>23193</v>
      </c>
      <c r="F164" s="118" t="s">
        <v>499</v>
      </c>
      <c r="G164" s="119">
        <v>162</v>
      </c>
      <c r="K164" s="118">
        <v>5.4</v>
      </c>
      <c r="AA164" s="118">
        <v>1.1000000000000001</v>
      </c>
      <c r="AO164" s="118">
        <v>5.6</v>
      </c>
    </row>
    <row r="165" spans="1:41" x14ac:dyDescent="0.45">
      <c r="A165" s="118" t="s">
        <v>516</v>
      </c>
      <c r="B165" s="121">
        <v>23712</v>
      </c>
      <c r="C165" s="121"/>
      <c r="D165" s="121"/>
      <c r="E165" s="121">
        <f t="shared" si="2"/>
        <v>23224</v>
      </c>
      <c r="F165" s="118" t="s">
        <v>500</v>
      </c>
      <c r="G165" s="119">
        <v>163</v>
      </c>
      <c r="K165" s="118">
        <v>5.3</v>
      </c>
      <c r="AA165" s="118">
        <v>1.2</v>
      </c>
      <c r="AO165" s="118">
        <v>5.4</v>
      </c>
    </row>
    <row r="166" spans="1:41" x14ac:dyDescent="0.45">
      <c r="A166" s="118" t="s">
        <v>517</v>
      </c>
      <c r="B166" s="121">
        <v>23743</v>
      </c>
      <c r="C166" s="121"/>
      <c r="D166" s="121"/>
      <c r="E166" s="121">
        <f t="shared" si="2"/>
        <v>23255</v>
      </c>
      <c r="F166" s="118" t="s">
        <v>501</v>
      </c>
      <c r="G166" s="119">
        <v>164</v>
      </c>
      <c r="K166" s="118">
        <v>5.3</v>
      </c>
      <c r="AA166" s="118">
        <v>1.3</v>
      </c>
      <c r="AO166" s="118">
        <v>5.5</v>
      </c>
    </row>
    <row r="167" spans="1:41" x14ac:dyDescent="0.45">
      <c r="A167" s="118" t="s">
        <v>518</v>
      </c>
      <c r="B167" s="121">
        <v>23774</v>
      </c>
      <c r="C167" s="121"/>
      <c r="D167" s="121"/>
      <c r="E167" s="121">
        <f t="shared" si="2"/>
        <v>23285</v>
      </c>
      <c r="F167" s="118" t="s">
        <v>502</v>
      </c>
      <c r="G167" s="119">
        <v>165</v>
      </c>
      <c r="K167" s="118">
        <v>5.2</v>
      </c>
      <c r="AA167" s="118">
        <v>1.2</v>
      </c>
      <c r="AO167" s="118">
        <v>5.5</v>
      </c>
    </row>
    <row r="168" spans="1:41" x14ac:dyDescent="0.45">
      <c r="A168" s="118" t="s">
        <v>519</v>
      </c>
      <c r="B168" s="121">
        <v>23802</v>
      </c>
      <c r="C168" s="121"/>
      <c r="D168" s="121"/>
      <c r="E168" s="121">
        <f t="shared" si="2"/>
        <v>23316</v>
      </c>
      <c r="F168" s="118" t="s">
        <v>503</v>
      </c>
      <c r="G168" s="119">
        <v>166</v>
      </c>
      <c r="K168" s="118">
        <v>5.0999999999999996</v>
      </c>
      <c r="AA168" s="118">
        <v>1.2</v>
      </c>
      <c r="AO168" s="118">
        <v>5.7</v>
      </c>
    </row>
    <row r="169" spans="1:41" x14ac:dyDescent="0.45">
      <c r="A169" s="118" t="s">
        <v>520</v>
      </c>
      <c r="B169" s="121">
        <v>23833</v>
      </c>
      <c r="C169" s="121"/>
      <c r="D169" s="121"/>
      <c r="E169" s="121">
        <f t="shared" si="2"/>
        <v>23346</v>
      </c>
      <c r="F169" s="118" t="s">
        <v>504</v>
      </c>
      <c r="G169" s="119">
        <v>167</v>
      </c>
      <c r="K169" s="118">
        <v>5</v>
      </c>
      <c r="AA169" s="118">
        <v>1.3</v>
      </c>
      <c r="AO169" s="118">
        <v>5.5</v>
      </c>
    </row>
    <row r="170" spans="1:41" x14ac:dyDescent="0.45">
      <c r="A170" s="118" t="s">
        <v>521</v>
      </c>
      <c r="B170" s="121">
        <v>23863</v>
      </c>
      <c r="C170" s="121"/>
      <c r="D170" s="121"/>
      <c r="E170" s="121">
        <f t="shared" si="2"/>
        <v>23377</v>
      </c>
      <c r="F170" s="118" t="s">
        <v>505</v>
      </c>
      <c r="G170" s="119">
        <v>168</v>
      </c>
      <c r="K170" s="118">
        <v>4.9000000000000004</v>
      </c>
      <c r="AA170" s="118">
        <v>1.2</v>
      </c>
      <c r="AO170" s="118">
        <v>5.6</v>
      </c>
    </row>
    <row r="171" spans="1:41" x14ac:dyDescent="0.45">
      <c r="A171" s="118" t="s">
        <v>522</v>
      </c>
      <c r="B171" s="121">
        <v>23894</v>
      </c>
      <c r="C171" s="121"/>
      <c r="D171" s="121"/>
      <c r="E171" s="121">
        <f t="shared" si="2"/>
        <v>23408</v>
      </c>
      <c r="F171" s="118" t="s">
        <v>506</v>
      </c>
      <c r="G171" s="119">
        <v>169</v>
      </c>
      <c r="K171" s="118">
        <v>4.9000000000000004</v>
      </c>
      <c r="AA171" s="118">
        <v>1.3</v>
      </c>
      <c r="AO171" s="118">
        <v>5.4</v>
      </c>
    </row>
    <row r="172" spans="1:41" x14ac:dyDescent="0.45">
      <c r="A172" s="118" t="s">
        <v>523</v>
      </c>
      <c r="B172" s="121">
        <v>23924</v>
      </c>
      <c r="C172" s="121"/>
      <c r="D172" s="121"/>
      <c r="E172" s="121">
        <f t="shared" si="2"/>
        <v>23437</v>
      </c>
      <c r="F172" s="118" t="s">
        <v>507</v>
      </c>
      <c r="G172" s="119">
        <v>170</v>
      </c>
      <c r="K172" s="118">
        <v>4.8</v>
      </c>
      <c r="AA172" s="118">
        <v>1.2</v>
      </c>
      <c r="AO172" s="118">
        <v>5.4</v>
      </c>
    </row>
    <row r="173" spans="1:41" x14ac:dyDescent="0.45">
      <c r="A173" s="118" t="s">
        <v>524</v>
      </c>
      <c r="B173" s="121">
        <v>23955</v>
      </c>
      <c r="C173" s="121"/>
      <c r="D173" s="121"/>
      <c r="E173" s="121">
        <f t="shared" si="2"/>
        <v>23468</v>
      </c>
      <c r="F173" s="118" t="s">
        <v>508</v>
      </c>
      <c r="G173" s="119">
        <v>171</v>
      </c>
      <c r="K173" s="118">
        <v>4.9000000000000004</v>
      </c>
      <c r="AA173" s="118">
        <v>1.2</v>
      </c>
      <c r="AO173" s="118">
        <v>5.3</v>
      </c>
    </row>
    <row r="174" spans="1:41" x14ac:dyDescent="0.45">
      <c r="A174" s="118" t="s">
        <v>525</v>
      </c>
      <c r="B174" s="121">
        <v>23986</v>
      </c>
      <c r="C174" s="121"/>
      <c r="D174" s="121"/>
      <c r="E174" s="121">
        <f t="shared" si="2"/>
        <v>23498</v>
      </c>
      <c r="F174" s="118" t="s">
        <v>509</v>
      </c>
      <c r="G174" s="119">
        <v>172</v>
      </c>
      <c r="K174" s="118">
        <v>4.5999999999999996</v>
      </c>
      <c r="AA174" s="118">
        <v>1.1000000000000001</v>
      </c>
      <c r="AO174" s="118">
        <v>5.0999999999999996</v>
      </c>
    </row>
    <row r="175" spans="1:41" x14ac:dyDescent="0.45">
      <c r="A175" s="118" t="s">
        <v>526</v>
      </c>
      <c r="B175" s="121">
        <v>24016</v>
      </c>
      <c r="C175" s="121"/>
      <c r="D175" s="121"/>
      <c r="E175" s="121">
        <f t="shared" si="2"/>
        <v>23529</v>
      </c>
      <c r="F175" s="118" t="s">
        <v>510</v>
      </c>
      <c r="G175" s="119">
        <v>173</v>
      </c>
      <c r="K175" s="118">
        <v>4.8</v>
      </c>
      <c r="AA175" s="118">
        <v>1.2</v>
      </c>
      <c r="AO175" s="118">
        <v>5.2</v>
      </c>
    </row>
    <row r="176" spans="1:41" x14ac:dyDescent="0.45">
      <c r="A176" s="118" t="s">
        <v>527</v>
      </c>
      <c r="B176" s="121">
        <v>24047</v>
      </c>
      <c r="C176" s="121"/>
      <c r="D176" s="121"/>
      <c r="E176" s="121">
        <f t="shared" si="2"/>
        <v>23559</v>
      </c>
      <c r="F176" s="118" t="s">
        <v>511</v>
      </c>
      <c r="G176" s="119">
        <v>174</v>
      </c>
      <c r="K176" s="118">
        <v>4.5999999999999996</v>
      </c>
      <c r="AA176" s="118">
        <v>1.2</v>
      </c>
      <c r="AO176" s="118">
        <v>4.9000000000000004</v>
      </c>
    </row>
    <row r="177" spans="1:41" x14ac:dyDescent="0.45">
      <c r="A177" s="118" t="s">
        <v>528</v>
      </c>
      <c r="B177" s="121">
        <v>24077</v>
      </c>
      <c r="C177" s="121"/>
      <c r="D177" s="121"/>
      <c r="E177" s="121">
        <f t="shared" si="2"/>
        <v>23590</v>
      </c>
      <c r="F177" s="118" t="s">
        <v>512</v>
      </c>
      <c r="G177" s="119">
        <v>175</v>
      </c>
      <c r="K177" s="118">
        <v>4.5999999999999996</v>
      </c>
      <c r="AA177" s="118">
        <v>1.2</v>
      </c>
      <c r="AO177" s="118">
        <v>5</v>
      </c>
    </row>
    <row r="178" spans="1:41" x14ac:dyDescent="0.45">
      <c r="A178" s="118" t="s">
        <v>529</v>
      </c>
      <c r="B178" s="121">
        <v>24108</v>
      </c>
      <c r="C178" s="121"/>
      <c r="D178" s="121"/>
      <c r="E178" s="121">
        <f t="shared" si="2"/>
        <v>23621</v>
      </c>
      <c r="F178" s="118" t="s">
        <v>513</v>
      </c>
      <c r="G178" s="119">
        <v>176</v>
      </c>
      <c r="K178" s="118">
        <v>4.5</v>
      </c>
      <c r="AA178" s="118">
        <v>1.1000000000000001</v>
      </c>
      <c r="AO178" s="118">
        <v>5.0999999999999996</v>
      </c>
    </row>
    <row r="179" spans="1:41" x14ac:dyDescent="0.45">
      <c r="A179" s="118" t="s">
        <v>530</v>
      </c>
      <c r="B179" s="121">
        <v>24139</v>
      </c>
      <c r="C179" s="121"/>
      <c r="D179" s="121"/>
      <c r="E179" s="121">
        <f t="shared" si="2"/>
        <v>23651</v>
      </c>
      <c r="F179" s="118" t="s">
        <v>514</v>
      </c>
      <c r="G179" s="119">
        <v>177</v>
      </c>
      <c r="K179" s="118">
        <v>4.9000000000000004</v>
      </c>
      <c r="AA179" s="118">
        <v>1.1000000000000001</v>
      </c>
      <c r="AO179" s="118">
        <v>5.0999999999999996</v>
      </c>
    </row>
    <row r="180" spans="1:41" x14ac:dyDescent="0.45">
      <c r="A180" s="118" t="s">
        <v>531</v>
      </c>
      <c r="B180" s="121">
        <v>24167</v>
      </c>
      <c r="C180" s="121"/>
      <c r="D180" s="121"/>
      <c r="E180" s="121">
        <f t="shared" si="2"/>
        <v>23682</v>
      </c>
      <c r="F180" s="118" t="s">
        <v>515</v>
      </c>
      <c r="G180" s="119">
        <v>178</v>
      </c>
      <c r="K180" s="118">
        <v>4.3</v>
      </c>
      <c r="AA180" s="118">
        <v>1.1000000000000001</v>
      </c>
      <c r="AO180" s="118">
        <v>4.8</v>
      </c>
    </row>
    <row r="181" spans="1:41" x14ac:dyDescent="0.45">
      <c r="A181" s="118" t="s">
        <v>532</v>
      </c>
      <c r="B181" s="121">
        <v>24198</v>
      </c>
      <c r="C181" s="121"/>
      <c r="D181" s="121"/>
      <c r="E181" s="121">
        <f t="shared" si="2"/>
        <v>23712</v>
      </c>
      <c r="F181" s="118" t="s">
        <v>516</v>
      </c>
      <c r="G181" s="119">
        <v>179</v>
      </c>
      <c r="K181" s="118">
        <v>4.0999999999999996</v>
      </c>
      <c r="AA181" s="118">
        <v>1.1000000000000001</v>
      </c>
      <c r="AO181" s="118">
        <v>5</v>
      </c>
    </row>
    <row r="182" spans="1:41" x14ac:dyDescent="0.45">
      <c r="A182" s="118" t="s">
        <v>533</v>
      </c>
      <c r="B182" s="121">
        <v>24228</v>
      </c>
      <c r="C182" s="121"/>
      <c r="D182" s="121"/>
      <c r="E182" s="121">
        <f t="shared" si="2"/>
        <v>23743</v>
      </c>
      <c r="F182" s="118" t="s">
        <v>517</v>
      </c>
      <c r="G182" s="119">
        <v>180</v>
      </c>
      <c r="K182" s="118">
        <v>4.2</v>
      </c>
      <c r="AA182" s="118">
        <v>1.1000000000000001</v>
      </c>
      <c r="AO182" s="118">
        <v>4.9000000000000004</v>
      </c>
    </row>
    <row r="183" spans="1:41" x14ac:dyDescent="0.45">
      <c r="A183" s="118" t="s">
        <v>534</v>
      </c>
      <c r="B183" s="121">
        <v>24259</v>
      </c>
      <c r="C183" s="121"/>
      <c r="D183" s="121"/>
      <c r="E183" s="121">
        <f t="shared" si="2"/>
        <v>23774</v>
      </c>
      <c r="F183" s="118" t="s">
        <v>518</v>
      </c>
      <c r="G183" s="119">
        <v>181</v>
      </c>
      <c r="K183" s="118">
        <v>4.0999999999999996</v>
      </c>
      <c r="AA183" s="118">
        <v>1.2</v>
      </c>
      <c r="AO183" s="118">
        <v>5.0999999999999996</v>
      </c>
    </row>
    <row r="184" spans="1:41" x14ac:dyDescent="0.45">
      <c r="A184" s="118" t="s">
        <v>535</v>
      </c>
      <c r="B184" s="121">
        <v>24289</v>
      </c>
      <c r="C184" s="121"/>
      <c r="D184" s="121"/>
      <c r="E184" s="121">
        <f t="shared" si="2"/>
        <v>23802</v>
      </c>
      <c r="F184" s="118" t="s">
        <v>519</v>
      </c>
      <c r="G184" s="119">
        <v>182</v>
      </c>
      <c r="K184" s="118">
        <v>4.0999999999999996</v>
      </c>
      <c r="AA184" s="118">
        <v>1.1000000000000001</v>
      </c>
      <c r="AO184" s="118">
        <v>4.7</v>
      </c>
    </row>
    <row r="185" spans="1:41" x14ac:dyDescent="0.45">
      <c r="A185" s="118" t="s">
        <v>536</v>
      </c>
      <c r="B185" s="121">
        <v>24320</v>
      </c>
      <c r="C185" s="121"/>
      <c r="D185" s="121"/>
      <c r="E185" s="121">
        <f t="shared" si="2"/>
        <v>23833</v>
      </c>
      <c r="F185" s="118" t="s">
        <v>520</v>
      </c>
      <c r="G185" s="119">
        <v>183</v>
      </c>
      <c r="K185" s="118">
        <v>4.4000000000000004</v>
      </c>
      <c r="AA185" s="118">
        <v>1.2</v>
      </c>
      <c r="AO185" s="118">
        <v>4.8</v>
      </c>
    </row>
    <row r="186" spans="1:41" x14ac:dyDescent="0.45">
      <c r="A186" s="118" t="s">
        <v>537</v>
      </c>
      <c r="B186" s="121">
        <v>24351</v>
      </c>
      <c r="C186" s="121"/>
      <c r="D186" s="121"/>
      <c r="E186" s="121">
        <f t="shared" si="2"/>
        <v>23863</v>
      </c>
      <c r="F186" s="118" t="s">
        <v>521</v>
      </c>
      <c r="G186" s="119">
        <v>184</v>
      </c>
      <c r="K186" s="118">
        <v>4</v>
      </c>
      <c r="AA186" s="118">
        <v>1.2</v>
      </c>
      <c r="AO186" s="118">
        <v>4.5999999999999996</v>
      </c>
    </row>
    <row r="187" spans="1:41" x14ac:dyDescent="0.45">
      <c r="A187" s="118" t="s">
        <v>538</v>
      </c>
      <c r="B187" s="121">
        <v>24381</v>
      </c>
      <c r="C187" s="121"/>
      <c r="D187" s="121"/>
      <c r="E187" s="121">
        <f t="shared" si="2"/>
        <v>23894</v>
      </c>
      <c r="F187" s="118" t="s">
        <v>522</v>
      </c>
      <c r="G187" s="119">
        <v>185</v>
      </c>
      <c r="K187" s="118">
        <v>4.0999999999999996</v>
      </c>
      <c r="AA187" s="118">
        <v>1.3</v>
      </c>
      <c r="AO187" s="118">
        <v>4.5999999999999996</v>
      </c>
    </row>
    <row r="188" spans="1:41" x14ac:dyDescent="0.45">
      <c r="A188" s="118" t="s">
        <v>539</v>
      </c>
      <c r="B188" s="121">
        <v>24412</v>
      </c>
      <c r="C188" s="121"/>
      <c r="D188" s="121"/>
      <c r="E188" s="121">
        <f t="shared" si="2"/>
        <v>23924</v>
      </c>
      <c r="F188" s="118" t="s">
        <v>523</v>
      </c>
      <c r="G188" s="119">
        <v>186</v>
      </c>
      <c r="K188" s="118">
        <v>3.9</v>
      </c>
      <c r="AA188" s="118">
        <v>1.3</v>
      </c>
      <c r="AO188" s="118">
        <v>4.4000000000000004</v>
      </c>
    </row>
    <row r="189" spans="1:41" x14ac:dyDescent="0.45">
      <c r="A189" s="118" t="s">
        <v>540</v>
      </c>
      <c r="B189" s="121">
        <v>24442</v>
      </c>
      <c r="C189" s="121"/>
      <c r="D189" s="121"/>
      <c r="E189" s="121">
        <f t="shared" si="2"/>
        <v>23955</v>
      </c>
      <c r="F189" s="118" t="s">
        <v>524</v>
      </c>
      <c r="G189" s="119">
        <v>187</v>
      </c>
      <c r="K189" s="118">
        <v>3.8</v>
      </c>
      <c r="AA189" s="118">
        <v>1.2</v>
      </c>
      <c r="AO189" s="118">
        <v>4.4000000000000004</v>
      </c>
    </row>
    <row r="190" spans="1:41" x14ac:dyDescent="0.45">
      <c r="A190" s="118" t="s">
        <v>541</v>
      </c>
      <c r="B190" s="121">
        <v>24473</v>
      </c>
      <c r="C190" s="121"/>
      <c r="D190" s="121"/>
      <c r="E190" s="121">
        <f t="shared" si="2"/>
        <v>23986</v>
      </c>
      <c r="F190" s="118" t="s">
        <v>525</v>
      </c>
      <c r="G190" s="119">
        <v>188</v>
      </c>
      <c r="K190" s="118">
        <v>3.6</v>
      </c>
      <c r="AA190" s="118">
        <v>1.3</v>
      </c>
      <c r="AO190" s="118">
        <v>4.3</v>
      </c>
    </row>
    <row r="191" spans="1:41" x14ac:dyDescent="0.45">
      <c r="A191" s="118" t="s">
        <v>542</v>
      </c>
      <c r="B191" s="121">
        <v>24504</v>
      </c>
      <c r="C191" s="121"/>
      <c r="D191" s="121"/>
      <c r="E191" s="121">
        <f t="shared" si="2"/>
        <v>24016</v>
      </c>
      <c r="F191" s="118" t="s">
        <v>526</v>
      </c>
      <c r="G191" s="119">
        <v>189</v>
      </c>
      <c r="K191" s="118">
        <v>3.1</v>
      </c>
      <c r="AA191" s="118">
        <v>1.3</v>
      </c>
      <c r="AO191" s="118">
        <v>4.2</v>
      </c>
    </row>
    <row r="192" spans="1:41" x14ac:dyDescent="0.45">
      <c r="A192" s="118" t="s">
        <v>543</v>
      </c>
      <c r="B192" s="121">
        <v>24532</v>
      </c>
      <c r="C192" s="121"/>
      <c r="D192" s="121"/>
      <c r="E192" s="121">
        <f t="shared" si="2"/>
        <v>24047</v>
      </c>
      <c r="F192" s="118" t="s">
        <v>527</v>
      </c>
      <c r="G192" s="119">
        <v>190</v>
      </c>
      <c r="K192" s="118">
        <v>3.6</v>
      </c>
      <c r="AA192" s="118">
        <v>1.3</v>
      </c>
      <c r="AO192" s="118">
        <v>4.0999999999999996</v>
      </c>
    </row>
    <row r="193" spans="1:41" x14ac:dyDescent="0.45">
      <c r="A193" s="118" t="s">
        <v>544</v>
      </c>
      <c r="B193" s="121">
        <v>24563</v>
      </c>
      <c r="C193" s="121"/>
      <c r="D193" s="121"/>
      <c r="E193" s="121">
        <f t="shared" si="2"/>
        <v>24077</v>
      </c>
      <c r="F193" s="118" t="s">
        <v>528</v>
      </c>
      <c r="G193" s="119">
        <v>191</v>
      </c>
      <c r="K193" s="118">
        <v>3.5</v>
      </c>
      <c r="AA193" s="118">
        <v>1.3</v>
      </c>
      <c r="AO193" s="118">
        <v>4</v>
      </c>
    </row>
    <row r="194" spans="1:41" x14ac:dyDescent="0.45">
      <c r="A194" s="118" t="s">
        <v>545</v>
      </c>
      <c r="B194" s="121">
        <v>24593</v>
      </c>
      <c r="C194" s="121"/>
      <c r="D194" s="121"/>
      <c r="E194" s="121">
        <f t="shared" ref="E194:E257" si="3">IF(F194&gt;0,VLOOKUP(F194,A:B,2,),"")</f>
        <v>24108</v>
      </c>
      <c r="F194" s="118" t="s">
        <v>529</v>
      </c>
      <c r="G194" s="119">
        <v>192</v>
      </c>
      <c r="K194" s="118">
        <v>3.4</v>
      </c>
      <c r="AA194" s="118">
        <v>1.4</v>
      </c>
      <c r="AO194" s="118">
        <v>4</v>
      </c>
    </row>
    <row r="195" spans="1:41" x14ac:dyDescent="0.45">
      <c r="A195" s="118" t="s">
        <v>546</v>
      </c>
      <c r="B195" s="121">
        <v>24624</v>
      </c>
      <c r="C195" s="121"/>
      <c r="D195" s="121"/>
      <c r="E195" s="121">
        <f t="shared" si="3"/>
        <v>24139</v>
      </c>
      <c r="F195" s="118" t="s">
        <v>530</v>
      </c>
      <c r="G195" s="119">
        <v>193</v>
      </c>
      <c r="K195" s="118">
        <v>3.4</v>
      </c>
      <c r="AA195" s="118">
        <v>1.3</v>
      </c>
      <c r="AO195" s="118">
        <v>3.8</v>
      </c>
    </row>
    <row r="196" spans="1:41" x14ac:dyDescent="0.45">
      <c r="A196" s="118" t="s">
        <v>547</v>
      </c>
      <c r="B196" s="121">
        <v>24654</v>
      </c>
      <c r="C196" s="121"/>
      <c r="D196" s="121"/>
      <c r="E196" s="121">
        <f t="shared" si="3"/>
        <v>24167</v>
      </c>
      <c r="F196" s="118" t="s">
        <v>531</v>
      </c>
      <c r="G196" s="119">
        <v>194</v>
      </c>
      <c r="K196" s="118">
        <v>3.3</v>
      </c>
      <c r="AA196" s="118">
        <v>1.4</v>
      </c>
      <c r="AO196" s="118">
        <v>3.8</v>
      </c>
    </row>
    <row r="197" spans="1:41" x14ac:dyDescent="0.45">
      <c r="A197" s="118" t="s">
        <v>548</v>
      </c>
      <c r="B197" s="121">
        <v>24685</v>
      </c>
      <c r="C197" s="121"/>
      <c r="D197" s="121"/>
      <c r="E197" s="121">
        <f t="shared" si="3"/>
        <v>24198</v>
      </c>
      <c r="F197" s="118" t="s">
        <v>532</v>
      </c>
      <c r="G197" s="119">
        <v>195</v>
      </c>
      <c r="K197" s="118">
        <v>3.2</v>
      </c>
      <c r="AA197" s="118">
        <v>1.3</v>
      </c>
      <c r="AO197" s="118">
        <v>3.8</v>
      </c>
    </row>
    <row r="198" spans="1:41" x14ac:dyDescent="0.45">
      <c r="A198" s="118" t="s">
        <v>549</v>
      </c>
      <c r="B198" s="121">
        <v>24716</v>
      </c>
      <c r="C198" s="121"/>
      <c r="D198" s="121"/>
      <c r="E198" s="121">
        <f t="shared" si="3"/>
        <v>24228</v>
      </c>
      <c r="F198" s="118" t="s">
        <v>533</v>
      </c>
      <c r="G198" s="119">
        <v>196</v>
      </c>
      <c r="K198" s="118">
        <v>3.2</v>
      </c>
      <c r="AA198" s="118">
        <v>1.4</v>
      </c>
      <c r="AO198" s="118">
        <v>3.9</v>
      </c>
    </row>
    <row r="199" spans="1:41" x14ac:dyDescent="0.45">
      <c r="A199" s="118" t="s">
        <v>550</v>
      </c>
      <c r="B199" s="121">
        <v>24746</v>
      </c>
      <c r="C199" s="121"/>
      <c r="D199" s="121"/>
      <c r="E199" s="121">
        <f t="shared" si="3"/>
        <v>24259</v>
      </c>
      <c r="F199" s="118" t="s">
        <v>534</v>
      </c>
      <c r="G199" s="119">
        <v>197</v>
      </c>
      <c r="K199" s="118">
        <v>2.9</v>
      </c>
      <c r="AA199" s="118">
        <v>1.3</v>
      </c>
      <c r="AO199" s="118">
        <v>3.8</v>
      </c>
    </row>
    <row r="200" spans="1:41" x14ac:dyDescent="0.45">
      <c r="A200" s="118" t="s">
        <v>551</v>
      </c>
      <c r="B200" s="121">
        <v>24777</v>
      </c>
      <c r="C200" s="121"/>
      <c r="D200" s="121"/>
      <c r="E200" s="121">
        <f t="shared" si="3"/>
        <v>24289</v>
      </c>
      <c r="F200" s="118" t="s">
        <v>535</v>
      </c>
      <c r="G200" s="119">
        <v>198</v>
      </c>
      <c r="K200" s="118">
        <v>3.2</v>
      </c>
      <c r="AA200" s="118">
        <v>1.2</v>
      </c>
      <c r="AO200" s="118">
        <v>3.8</v>
      </c>
    </row>
    <row r="201" spans="1:41" x14ac:dyDescent="0.45">
      <c r="A201" s="118" t="s">
        <v>552</v>
      </c>
      <c r="B201" s="121">
        <v>24807</v>
      </c>
      <c r="C201" s="121"/>
      <c r="D201" s="121"/>
      <c r="E201" s="121">
        <f t="shared" si="3"/>
        <v>24320</v>
      </c>
      <c r="F201" s="118" t="s">
        <v>536</v>
      </c>
      <c r="G201" s="119">
        <v>199</v>
      </c>
      <c r="K201" s="118">
        <v>3.5</v>
      </c>
      <c r="AA201" s="118">
        <v>1.3</v>
      </c>
      <c r="AO201" s="118">
        <v>3.8</v>
      </c>
    </row>
    <row r="202" spans="1:41" x14ac:dyDescent="0.45">
      <c r="A202" s="118" t="s">
        <v>553</v>
      </c>
      <c r="B202" s="121">
        <v>24838</v>
      </c>
      <c r="C202" s="121"/>
      <c r="D202" s="121"/>
      <c r="E202" s="121">
        <f t="shared" si="3"/>
        <v>24351</v>
      </c>
      <c r="F202" s="118" t="s">
        <v>537</v>
      </c>
      <c r="G202" s="119">
        <v>200</v>
      </c>
      <c r="K202" s="118">
        <v>3.6</v>
      </c>
      <c r="AA202" s="118">
        <v>1.4</v>
      </c>
      <c r="AO202" s="118">
        <v>3.7</v>
      </c>
    </row>
    <row r="203" spans="1:41" x14ac:dyDescent="0.45">
      <c r="A203" s="118" t="s">
        <v>554</v>
      </c>
      <c r="B203" s="121">
        <v>24869</v>
      </c>
      <c r="C203" s="121"/>
      <c r="D203" s="121"/>
      <c r="E203" s="121">
        <f t="shared" si="3"/>
        <v>24381</v>
      </c>
      <c r="F203" s="118" t="s">
        <v>538</v>
      </c>
      <c r="G203" s="119">
        <v>201</v>
      </c>
      <c r="K203" s="118">
        <v>3.3</v>
      </c>
      <c r="AA203" s="118">
        <v>1.3</v>
      </c>
      <c r="AO203" s="118">
        <v>3.7</v>
      </c>
    </row>
    <row r="204" spans="1:41" x14ac:dyDescent="0.45">
      <c r="A204" s="118" t="s">
        <v>555</v>
      </c>
      <c r="B204" s="121">
        <v>24898</v>
      </c>
      <c r="C204" s="121"/>
      <c r="D204" s="121"/>
      <c r="E204" s="121">
        <f t="shared" si="3"/>
        <v>24412</v>
      </c>
      <c r="F204" s="118" t="s">
        <v>539</v>
      </c>
      <c r="G204" s="119">
        <v>202</v>
      </c>
      <c r="K204" s="118">
        <v>3.5</v>
      </c>
      <c r="AA204" s="118">
        <v>1.3</v>
      </c>
      <c r="AO204" s="118">
        <v>3.6</v>
      </c>
    </row>
    <row r="205" spans="1:41" x14ac:dyDescent="0.45">
      <c r="A205" s="118" t="s">
        <v>556</v>
      </c>
      <c r="B205" s="121">
        <v>24929</v>
      </c>
      <c r="C205" s="121"/>
      <c r="D205" s="121"/>
      <c r="E205" s="121">
        <f t="shared" si="3"/>
        <v>24442</v>
      </c>
      <c r="F205" s="118" t="s">
        <v>540</v>
      </c>
      <c r="G205" s="119">
        <v>203</v>
      </c>
      <c r="K205" s="118">
        <v>3.4</v>
      </c>
      <c r="AA205" s="118">
        <v>1.2</v>
      </c>
      <c r="AO205" s="118">
        <v>3.8</v>
      </c>
    </row>
    <row r="206" spans="1:41" x14ac:dyDescent="0.45">
      <c r="A206" s="118" t="s">
        <v>557</v>
      </c>
      <c r="B206" s="121">
        <v>24959</v>
      </c>
      <c r="C206" s="121"/>
      <c r="D206" s="121"/>
      <c r="E206" s="121">
        <f t="shared" si="3"/>
        <v>24473</v>
      </c>
      <c r="F206" s="118" t="s">
        <v>541</v>
      </c>
      <c r="G206" s="119">
        <v>204</v>
      </c>
      <c r="K206" s="118">
        <v>3.6</v>
      </c>
      <c r="AA206" s="118">
        <v>1.2</v>
      </c>
      <c r="AO206" s="118">
        <v>3.9</v>
      </c>
    </row>
    <row r="207" spans="1:41" x14ac:dyDescent="0.45">
      <c r="A207" s="118" t="s">
        <v>558</v>
      </c>
      <c r="B207" s="121">
        <v>24990</v>
      </c>
      <c r="C207" s="121"/>
      <c r="D207" s="121"/>
      <c r="E207" s="121">
        <f t="shared" si="3"/>
        <v>24504</v>
      </c>
      <c r="F207" s="118" t="s">
        <v>542</v>
      </c>
      <c r="G207" s="119">
        <v>205</v>
      </c>
      <c r="K207" s="118">
        <v>3.7</v>
      </c>
      <c r="AA207" s="118">
        <v>1.1000000000000001</v>
      </c>
      <c r="AO207" s="118">
        <v>3.8</v>
      </c>
    </row>
    <row r="208" spans="1:41" x14ac:dyDescent="0.45">
      <c r="A208" s="118" t="s">
        <v>559</v>
      </c>
      <c r="B208" s="121">
        <v>25020</v>
      </c>
      <c r="C208" s="121"/>
      <c r="D208" s="121"/>
      <c r="E208" s="121">
        <f t="shared" si="3"/>
        <v>24532</v>
      </c>
      <c r="F208" s="118" t="s">
        <v>543</v>
      </c>
      <c r="G208" s="119">
        <v>206</v>
      </c>
      <c r="K208" s="118">
        <v>3.8</v>
      </c>
      <c r="AA208" s="118">
        <v>1.6</v>
      </c>
      <c r="AO208" s="118">
        <v>3.8</v>
      </c>
    </row>
    <row r="209" spans="1:41" x14ac:dyDescent="0.45">
      <c r="A209" s="118" t="s">
        <v>560</v>
      </c>
      <c r="B209" s="121">
        <v>25051</v>
      </c>
      <c r="C209" s="121"/>
      <c r="D209" s="121"/>
      <c r="E209" s="121">
        <f t="shared" si="3"/>
        <v>24563</v>
      </c>
      <c r="F209" s="118" t="s">
        <v>544</v>
      </c>
      <c r="G209" s="119">
        <v>207</v>
      </c>
      <c r="K209" s="118">
        <v>3.9</v>
      </c>
      <c r="AA209" s="118">
        <v>1.3</v>
      </c>
      <c r="AO209" s="118">
        <v>3.8</v>
      </c>
    </row>
    <row r="210" spans="1:41" x14ac:dyDescent="0.45">
      <c r="A210" s="118" t="s">
        <v>561</v>
      </c>
      <c r="B210" s="121">
        <v>25082</v>
      </c>
      <c r="C210" s="121"/>
      <c r="D210" s="121"/>
      <c r="E210" s="121">
        <f t="shared" si="3"/>
        <v>24593</v>
      </c>
      <c r="F210" s="118" t="s">
        <v>545</v>
      </c>
      <c r="G210" s="119">
        <v>208</v>
      </c>
      <c r="K210" s="118">
        <v>3.7</v>
      </c>
      <c r="AA210" s="118">
        <v>1.2</v>
      </c>
      <c r="AO210" s="118">
        <v>3.8</v>
      </c>
    </row>
    <row r="211" spans="1:41" x14ac:dyDescent="0.45">
      <c r="A211" s="118" t="s">
        <v>562</v>
      </c>
      <c r="B211" s="121">
        <v>25112</v>
      </c>
      <c r="C211" s="121"/>
      <c r="D211" s="121"/>
      <c r="E211" s="121">
        <f t="shared" si="3"/>
        <v>24624</v>
      </c>
      <c r="F211" s="118" t="s">
        <v>546</v>
      </c>
      <c r="G211" s="119">
        <v>209</v>
      </c>
      <c r="K211" s="118">
        <v>3.6</v>
      </c>
      <c r="AA211" s="118">
        <v>1.3</v>
      </c>
      <c r="AO211" s="118">
        <v>3.9</v>
      </c>
    </row>
    <row r="212" spans="1:41" x14ac:dyDescent="0.45">
      <c r="A212" s="118" t="s">
        <v>563</v>
      </c>
      <c r="B212" s="121">
        <v>25143</v>
      </c>
      <c r="C212" s="121"/>
      <c r="D212" s="121"/>
      <c r="E212" s="121">
        <f t="shared" si="3"/>
        <v>24654</v>
      </c>
      <c r="F212" s="118" t="s">
        <v>547</v>
      </c>
      <c r="G212" s="119">
        <v>210</v>
      </c>
      <c r="K212" s="118">
        <v>3.7</v>
      </c>
      <c r="AA212" s="118">
        <v>1.2</v>
      </c>
      <c r="AO212" s="118">
        <v>3.8</v>
      </c>
    </row>
    <row r="213" spans="1:41" x14ac:dyDescent="0.45">
      <c r="A213" s="118" t="s">
        <v>564</v>
      </c>
      <c r="B213" s="121">
        <v>25173</v>
      </c>
      <c r="C213" s="121"/>
      <c r="D213" s="121"/>
      <c r="E213" s="121">
        <f t="shared" si="3"/>
        <v>24685</v>
      </c>
      <c r="F213" s="118" t="s">
        <v>548</v>
      </c>
      <c r="G213" s="119">
        <v>211</v>
      </c>
      <c r="K213" s="118">
        <v>3.6</v>
      </c>
      <c r="AA213" s="118">
        <v>1.2</v>
      </c>
      <c r="AO213" s="118">
        <v>3.8</v>
      </c>
    </row>
    <row r="214" spans="1:41" x14ac:dyDescent="0.45">
      <c r="A214" s="118" t="s">
        <v>565</v>
      </c>
      <c r="B214" s="121">
        <v>25204</v>
      </c>
      <c r="C214" s="121"/>
      <c r="D214" s="121"/>
      <c r="E214" s="121">
        <f t="shared" si="3"/>
        <v>24716</v>
      </c>
      <c r="F214" s="118" t="s">
        <v>549</v>
      </c>
      <c r="G214" s="119">
        <v>212</v>
      </c>
      <c r="K214" s="118">
        <v>3.7</v>
      </c>
      <c r="AA214" s="118">
        <v>1.1000000000000001</v>
      </c>
      <c r="AO214" s="118">
        <v>3.8</v>
      </c>
    </row>
    <row r="215" spans="1:41" x14ac:dyDescent="0.45">
      <c r="A215" s="118" t="s">
        <v>566</v>
      </c>
      <c r="B215" s="121">
        <v>25235</v>
      </c>
      <c r="C215" s="121"/>
      <c r="D215" s="121"/>
      <c r="E215" s="121">
        <f t="shared" si="3"/>
        <v>24746</v>
      </c>
      <c r="F215" s="118" t="s">
        <v>550</v>
      </c>
      <c r="G215" s="119">
        <v>213</v>
      </c>
      <c r="K215" s="118">
        <v>4.0999999999999996</v>
      </c>
      <c r="AA215" s="118">
        <v>1.2</v>
      </c>
      <c r="AO215" s="118">
        <v>4</v>
      </c>
    </row>
    <row r="216" spans="1:41" x14ac:dyDescent="0.45">
      <c r="A216" s="118" t="s">
        <v>567</v>
      </c>
      <c r="B216" s="121">
        <v>25263</v>
      </c>
      <c r="C216" s="121"/>
      <c r="D216" s="121"/>
      <c r="E216" s="121">
        <f t="shared" si="3"/>
        <v>24777</v>
      </c>
      <c r="F216" s="118" t="s">
        <v>551</v>
      </c>
      <c r="G216" s="119">
        <v>214</v>
      </c>
      <c r="K216" s="118">
        <v>4</v>
      </c>
      <c r="AA216" s="118">
        <v>1.3</v>
      </c>
      <c r="AO216" s="118">
        <v>3.9</v>
      </c>
    </row>
    <row r="217" spans="1:41" x14ac:dyDescent="0.45">
      <c r="A217" s="118" t="s">
        <v>568</v>
      </c>
      <c r="B217" s="121">
        <v>25294</v>
      </c>
      <c r="C217" s="121"/>
      <c r="D217" s="121"/>
      <c r="E217" s="121">
        <f t="shared" si="3"/>
        <v>24807</v>
      </c>
      <c r="F217" s="118" t="s">
        <v>552</v>
      </c>
      <c r="G217" s="119">
        <v>215</v>
      </c>
      <c r="K217" s="118">
        <v>4.4000000000000004</v>
      </c>
      <c r="AA217" s="118">
        <v>1.3</v>
      </c>
      <c r="AO217" s="118">
        <v>3.8</v>
      </c>
    </row>
    <row r="218" spans="1:41" x14ac:dyDescent="0.45">
      <c r="A218" s="118" t="s">
        <v>569</v>
      </c>
      <c r="B218" s="121">
        <v>25324</v>
      </c>
      <c r="C218" s="121"/>
      <c r="D218" s="121"/>
      <c r="E218" s="121">
        <f t="shared" si="3"/>
        <v>24838</v>
      </c>
      <c r="F218" s="118" t="s">
        <v>553</v>
      </c>
      <c r="G218" s="119">
        <v>216</v>
      </c>
      <c r="K218" s="118">
        <v>4.3</v>
      </c>
      <c r="AA218" s="118">
        <v>1.3</v>
      </c>
      <c r="AO218" s="118">
        <v>3.7</v>
      </c>
    </row>
    <row r="219" spans="1:41" x14ac:dyDescent="0.45">
      <c r="A219" s="118" t="s">
        <v>570</v>
      </c>
      <c r="B219" s="121">
        <v>25355</v>
      </c>
      <c r="C219" s="121"/>
      <c r="D219" s="121"/>
      <c r="E219" s="121">
        <f t="shared" si="3"/>
        <v>24869</v>
      </c>
      <c r="F219" s="118" t="s">
        <v>554</v>
      </c>
      <c r="G219" s="119">
        <v>217</v>
      </c>
      <c r="K219" s="118">
        <v>4.4000000000000004</v>
      </c>
      <c r="AA219" s="118">
        <v>1.3</v>
      </c>
      <c r="AO219" s="118">
        <v>3.8</v>
      </c>
    </row>
    <row r="220" spans="1:41" x14ac:dyDescent="0.45">
      <c r="A220" s="118" t="s">
        <v>571</v>
      </c>
      <c r="B220" s="121">
        <v>25385</v>
      </c>
      <c r="C220" s="121"/>
      <c r="D220" s="121"/>
      <c r="E220" s="121">
        <f t="shared" si="3"/>
        <v>24898</v>
      </c>
      <c r="F220" s="118" t="s">
        <v>555</v>
      </c>
      <c r="G220" s="119">
        <v>218</v>
      </c>
      <c r="K220" s="118">
        <v>4.5999999999999996</v>
      </c>
      <c r="AA220" s="118">
        <v>1.2</v>
      </c>
      <c r="AO220" s="118">
        <v>3.7</v>
      </c>
    </row>
    <row r="221" spans="1:41" x14ac:dyDescent="0.45">
      <c r="A221" s="118" t="s">
        <v>572</v>
      </c>
      <c r="B221" s="121">
        <v>25416</v>
      </c>
      <c r="C221" s="121"/>
      <c r="D221" s="121"/>
      <c r="E221" s="121">
        <f t="shared" si="3"/>
        <v>24929</v>
      </c>
      <c r="F221" s="118" t="s">
        <v>556</v>
      </c>
      <c r="G221" s="119">
        <v>219</v>
      </c>
      <c r="K221" s="118">
        <v>4.5</v>
      </c>
      <c r="AA221" s="118">
        <v>1.2</v>
      </c>
      <c r="AO221" s="118">
        <v>3.5</v>
      </c>
    </row>
    <row r="222" spans="1:41" x14ac:dyDescent="0.45">
      <c r="A222" s="118" t="s">
        <v>573</v>
      </c>
      <c r="B222" s="121">
        <v>25447</v>
      </c>
      <c r="C222" s="121"/>
      <c r="D222" s="121"/>
      <c r="E222" s="121">
        <f t="shared" si="3"/>
        <v>24959</v>
      </c>
      <c r="F222" s="118" t="s">
        <v>557</v>
      </c>
      <c r="G222" s="119">
        <v>220</v>
      </c>
      <c r="K222" s="118">
        <v>4.4000000000000004</v>
      </c>
      <c r="AA222" s="118">
        <v>1.2</v>
      </c>
      <c r="AO222" s="118">
        <v>3.5</v>
      </c>
    </row>
    <row r="223" spans="1:41" x14ac:dyDescent="0.45">
      <c r="A223" s="118" t="s">
        <v>574</v>
      </c>
      <c r="B223" s="121">
        <v>25477</v>
      </c>
      <c r="C223" s="121"/>
      <c r="D223" s="121"/>
      <c r="E223" s="121">
        <f t="shared" si="3"/>
        <v>24990</v>
      </c>
      <c r="F223" s="118" t="s">
        <v>558</v>
      </c>
      <c r="G223" s="119">
        <v>221</v>
      </c>
      <c r="K223" s="118">
        <v>4.7</v>
      </c>
      <c r="AA223" s="118">
        <v>1.1000000000000001</v>
      </c>
      <c r="AO223" s="118">
        <v>3.7</v>
      </c>
    </row>
    <row r="224" spans="1:41" x14ac:dyDescent="0.45">
      <c r="A224" s="118" t="s">
        <v>575</v>
      </c>
      <c r="B224" s="121">
        <v>25508</v>
      </c>
      <c r="C224" s="121"/>
      <c r="D224" s="121"/>
      <c r="E224" s="121">
        <f t="shared" si="3"/>
        <v>25020</v>
      </c>
      <c r="F224" s="118" t="s">
        <v>559</v>
      </c>
      <c r="G224" s="119">
        <v>222</v>
      </c>
      <c r="K224" s="118">
        <v>4.7</v>
      </c>
      <c r="AA224" s="118">
        <v>1.3</v>
      </c>
      <c r="AO224" s="118">
        <v>3.7</v>
      </c>
    </row>
    <row r="225" spans="1:41" x14ac:dyDescent="0.45">
      <c r="A225" s="118" t="s">
        <v>576</v>
      </c>
      <c r="B225" s="121">
        <v>25538</v>
      </c>
      <c r="C225" s="121"/>
      <c r="D225" s="121"/>
      <c r="E225" s="121">
        <f t="shared" si="3"/>
        <v>25051</v>
      </c>
      <c r="F225" s="118" t="s">
        <v>560</v>
      </c>
      <c r="G225" s="119">
        <v>223</v>
      </c>
      <c r="K225" s="118">
        <v>4.5999999999999996</v>
      </c>
      <c r="AA225" s="118">
        <v>1.2</v>
      </c>
      <c r="AO225" s="118">
        <v>3.5</v>
      </c>
    </row>
    <row r="226" spans="1:41" x14ac:dyDescent="0.45">
      <c r="A226" s="118" t="s">
        <v>577</v>
      </c>
      <c r="B226" s="121">
        <v>25569</v>
      </c>
      <c r="C226" s="121"/>
      <c r="D226" s="121"/>
      <c r="E226" s="121">
        <f t="shared" si="3"/>
        <v>25082</v>
      </c>
      <c r="F226" s="118" t="s">
        <v>561</v>
      </c>
      <c r="G226" s="119">
        <v>224</v>
      </c>
      <c r="K226" s="118">
        <v>4.3</v>
      </c>
      <c r="AA226" s="118">
        <v>1.1000000000000001</v>
      </c>
      <c r="AO226" s="118">
        <v>3.4</v>
      </c>
    </row>
    <row r="227" spans="1:41" x14ac:dyDescent="0.45">
      <c r="A227" s="118" t="s">
        <v>578</v>
      </c>
      <c r="B227" s="121">
        <v>25600</v>
      </c>
      <c r="C227" s="121"/>
      <c r="D227" s="121"/>
      <c r="E227" s="121">
        <f t="shared" si="3"/>
        <v>25112</v>
      </c>
      <c r="F227" s="118" t="s">
        <v>562</v>
      </c>
      <c r="G227" s="119">
        <v>225</v>
      </c>
      <c r="K227" s="118">
        <v>4.4000000000000004</v>
      </c>
      <c r="AA227" s="118">
        <v>1.1000000000000001</v>
      </c>
      <c r="AO227" s="118">
        <v>3.4</v>
      </c>
    </row>
    <row r="228" spans="1:41" x14ac:dyDescent="0.45">
      <c r="A228" s="118" t="s">
        <v>579</v>
      </c>
      <c r="B228" s="121">
        <v>25628</v>
      </c>
      <c r="C228" s="121"/>
      <c r="D228" s="121"/>
      <c r="E228" s="121">
        <f t="shared" si="3"/>
        <v>25143</v>
      </c>
      <c r="F228" s="118" t="s">
        <v>563</v>
      </c>
      <c r="G228" s="119">
        <v>226</v>
      </c>
      <c r="K228" s="118">
        <v>4.5</v>
      </c>
      <c r="AA228" s="118">
        <v>1</v>
      </c>
      <c r="AO228" s="118">
        <v>3.4</v>
      </c>
    </row>
    <row r="229" spans="1:41" x14ac:dyDescent="0.45">
      <c r="A229" s="118" t="s">
        <v>580</v>
      </c>
      <c r="B229" s="121">
        <v>25659</v>
      </c>
      <c r="C229" s="121"/>
      <c r="D229" s="121"/>
      <c r="E229" s="121">
        <f t="shared" si="3"/>
        <v>25173</v>
      </c>
      <c r="F229" s="118" t="s">
        <v>564</v>
      </c>
      <c r="G229" s="119">
        <v>227</v>
      </c>
      <c r="K229" s="118">
        <v>4.5</v>
      </c>
      <c r="AA229" s="118">
        <v>1.1000000000000001</v>
      </c>
      <c r="AO229" s="118">
        <v>3.4</v>
      </c>
    </row>
    <row r="230" spans="1:41" x14ac:dyDescent="0.45">
      <c r="A230" s="118" t="s">
        <v>581</v>
      </c>
      <c r="B230" s="121">
        <v>25689</v>
      </c>
      <c r="C230" s="121"/>
      <c r="D230" s="121"/>
      <c r="E230" s="121">
        <f t="shared" si="3"/>
        <v>25204</v>
      </c>
      <c r="F230" s="118" t="s">
        <v>565</v>
      </c>
      <c r="G230" s="119">
        <v>228</v>
      </c>
      <c r="K230" s="118">
        <v>4.3</v>
      </c>
      <c r="AA230" s="118">
        <v>1.1000000000000001</v>
      </c>
      <c r="AO230" s="118">
        <v>3.4</v>
      </c>
    </row>
    <row r="231" spans="1:41" x14ac:dyDescent="0.45">
      <c r="A231" s="118" t="s">
        <v>582</v>
      </c>
      <c r="B231" s="121">
        <v>25720</v>
      </c>
      <c r="C231" s="121"/>
      <c r="D231" s="121"/>
      <c r="E231" s="121">
        <f t="shared" si="3"/>
        <v>25235</v>
      </c>
      <c r="F231" s="118" t="s">
        <v>566</v>
      </c>
      <c r="G231" s="119">
        <v>229</v>
      </c>
      <c r="K231" s="118">
        <v>4.3</v>
      </c>
      <c r="AA231" s="118">
        <v>1.2</v>
      </c>
      <c r="AO231" s="118">
        <v>3.4</v>
      </c>
    </row>
    <row r="232" spans="1:41" x14ac:dyDescent="0.45">
      <c r="A232" s="118" t="s">
        <v>583</v>
      </c>
      <c r="B232" s="121">
        <v>25750</v>
      </c>
      <c r="C232" s="121"/>
      <c r="D232" s="121"/>
      <c r="E232" s="121">
        <f t="shared" si="3"/>
        <v>25263</v>
      </c>
      <c r="F232" s="118" t="s">
        <v>567</v>
      </c>
      <c r="G232" s="119">
        <v>230</v>
      </c>
      <c r="K232" s="118">
        <v>4.2</v>
      </c>
      <c r="AA232" s="118">
        <v>1.1000000000000001</v>
      </c>
      <c r="AO232" s="118">
        <v>3.4</v>
      </c>
    </row>
    <row r="233" spans="1:41" x14ac:dyDescent="0.45">
      <c r="A233" s="118" t="s">
        <v>584</v>
      </c>
      <c r="B233" s="121">
        <v>25781</v>
      </c>
      <c r="C233" s="121"/>
      <c r="D233" s="121"/>
      <c r="E233" s="121">
        <f t="shared" si="3"/>
        <v>25294</v>
      </c>
      <c r="F233" s="118" t="s">
        <v>568</v>
      </c>
      <c r="G233" s="119">
        <v>231</v>
      </c>
      <c r="K233" s="118">
        <v>4.3</v>
      </c>
      <c r="AA233" s="118">
        <v>1.1000000000000001</v>
      </c>
      <c r="AO233" s="118">
        <v>3.4</v>
      </c>
    </row>
    <row r="234" spans="1:41" x14ac:dyDescent="0.45">
      <c r="A234" s="118" t="s">
        <v>585</v>
      </c>
      <c r="B234" s="121">
        <v>25812</v>
      </c>
      <c r="C234" s="121"/>
      <c r="D234" s="121"/>
      <c r="E234" s="121">
        <f t="shared" si="3"/>
        <v>25324</v>
      </c>
      <c r="F234" s="118" t="s">
        <v>569</v>
      </c>
      <c r="G234" s="119">
        <v>232</v>
      </c>
      <c r="K234" s="118">
        <v>4.4000000000000004</v>
      </c>
      <c r="AA234" s="118">
        <v>1.2</v>
      </c>
      <c r="AO234" s="118">
        <v>3.4</v>
      </c>
    </row>
    <row r="235" spans="1:41" x14ac:dyDescent="0.45">
      <c r="A235" s="118" t="s">
        <v>586</v>
      </c>
      <c r="B235" s="121">
        <v>25842</v>
      </c>
      <c r="C235" s="121"/>
      <c r="D235" s="121"/>
      <c r="E235" s="121">
        <f t="shared" si="3"/>
        <v>25355</v>
      </c>
      <c r="F235" s="118" t="s">
        <v>570</v>
      </c>
      <c r="G235" s="119">
        <v>233</v>
      </c>
      <c r="K235" s="118">
        <v>4.4000000000000004</v>
      </c>
      <c r="AA235" s="118">
        <v>1.3</v>
      </c>
      <c r="AO235" s="118">
        <v>3.5</v>
      </c>
    </row>
    <row r="236" spans="1:41" x14ac:dyDescent="0.45">
      <c r="A236" s="118" t="s">
        <v>587</v>
      </c>
      <c r="B236" s="121">
        <v>25873</v>
      </c>
      <c r="C236" s="121"/>
      <c r="D236" s="121"/>
      <c r="E236" s="121">
        <f t="shared" si="3"/>
        <v>25385</v>
      </c>
      <c r="F236" s="118" t="s">
        <v>571</v>
      </c>
      <c r="G236" s="119">
        <v>234</v>
      </c>
      <c r="K236" s="118">
        <v>4.3</v>
      </c>
      <c r="AA236" s="118">
        <v>1.2</v>
      </c>
      <c r="AO236" s="118">
        <v>3.5</v>
      </c>
    </row>
    <row r="237" spans="1:41" x14ac:dyDescent="0.45">
      <c r="A237" s="118" t="s">
        <v>588</v>
      </c>
      <c r="B237" s="121">
        <v>25903</v>
      </c>
      <c r="C237" s="121"/>
      <c r="D237" s="121"/>
      <c r="E237" s="121">
        <f t="shared" si="3"/>
        <v>25416</v>
      </c>
      <c r="F237" s="118" t="s">
        <v>572</v>
      </c>
      <c r="G237" s="119">
        <v>235</v>
      </c>
      <c r="K237" s="118">
        <v>4.5</v>
      </c>
      <c r="AA237" s="118">
        <v>1.1000000000000001</v>
      </c>
      <c r="AO237" s="118">
        <v>3.5</v>
      </c>
    </row>
    <row r="238" spans="1:41" x14ac:dyDescent="0.45">
      <c r="A238" s="118" t="s">
        <v>589</v>
      </c>
      <c r="B238" s="121">
        <v>25934</v>
      </c>
      <c r="C238" s="121"/>
      <c r="D238" s="121"/>
      <c r="E238" s="121">
        <f t="shared" si="3"/>
        <v>25447</v>
      </c>
      <c r="F238" s="118" t="s">
        <v>573</v>
      </c>
      <c r="G238" s="119">
        <v>236</v>
      </c>
      <c r="K238" s="118">
        <v>4.4000000000000004</v>
      </c>
      <c r="AA238" s="118">
        <v>1.1000000000000001</v>
      </c>
      <c r="AO238" s="118">
        <v>3.7</v>
      </c>
    </row>
    <row r="239" spans="1:41" x14ac:dyDescent="0.45">
      <c r="A239" s="118" t="s">
        <v>590</v>
      </c>
      <c r="B239" s="121">
        <v>25965</v>
      </c>
      <c r="C239" s="121"/>
      <c r="D239" s="121"/>
      <c r="E239" s="121">
        <f t="shared" si="3"/>
        <v>25477</v>
      </c>
      <c r="F239" s="118" t="s">
        <v>574</v>
      </c>
      <c r="G239" s="119">
        <v>237</v>
      </c>
      <c r="K239" s="118">
        <v>4.7</v>
      </c>
      <c r="AA239" s="118">
        <v>1.1000000000000001</v>
      </c>
      <c r="AO239" s="118">
        <v>3.7</v>
      </c>
    </row>
    <row r="240" spans="1:41" x14ac:dyDescent="0.45">
      <c r="A240" s="118" t="s">
        <v>591</v>
      </c>
      <c r="B240" s="121">
        <v>25993</v>
      </c>
      <c r="C240" s="121"/>
      <c r="D240" s="121"/>
      <c r="E240" s="121">
        <f t="shared" si="3"/>
        <v>25508</v>
      </c>
      <c r="F240" s="118" t="s">
        <v>575</v>
      </c>
      <c r="G240" s="119">
        <v>238</v>
      </c>
      <c r="K240" s="118">
        <v>4.5999999999999996</v>
      </c>
      <c r="AA240" s="118">
        <v>1</v>
      </c>
      <c r="AO240" s="118">
        <v>3.5</v>
      </c>
    </row>
    <row r="241" spans="1:41" x14ac:dyDescent="0.45">
      <c r="A241" s="118" t="s">
        <v>592</v>
      </c>
      <c r="B241" s="121">
        <v>26024</v>
      </c>
      <c r="C241" s="121"/>
      <c r="D241" s="121"/>
      <c r="E241" s="121">
        <f t="shared" si="3"/>
        <v>25538</v>
      </c>
      <c r="F241" s="118" t="s">
        <v>576</v>
      </c>
      <c r="G241" s="119">
        <v>239</v>
      </c>
      <c r="K241" s="118">
        <v>4.5</v>
      </c>
      <c r="AA241" s="118">
        <v>1.1000000000000001</v>
      </c>
      <c r="AO241" s="118">
        <v>3.5</v>
      </c>
    </row>
    <row r="242" spans="1:41" x14ac:dyDescent="0.45">
      <c r="A242" s="118" t="s">
        <v>593</v>
      </c>
      <c r="B242" s="121">
        <v>26054</v>
      </c>
      <c r="C242" s="121"/>
      <c r="D242" s="121"/>
      <c r="E242" s="121">
        <f t="shared" si="3"/>
        <v>25569</v>
      </c>
      <c r="F242" s="118" t="s">
        <v>577</v>
      </c>
      <c r="G242" s="119">
        <v>240</v>
      </c>
      <c r="K242" s="118">
        <v>4.5</v>
      </c>
      <c r="AA242" s="118">
        <v>1.1000000000000001</v>
      </c>
      <c r="AO242" s="118">
        <v>3.9</v>
      </c>
    </row>
    <row r="243" spans="1:41" x14ac:dyDescent="0.45">
      <c r="A243" s="118" t="s">
        <v>594</v>
      </c>
      <c r="B243" s="121">
        <v>26085</v>
      </c>
      <c r="C243" s="121"/>
      <c r="D243" s="121"/>
      <c r="E243" s="121">
        <f t="shared" si="3"/>
        <v>25600</v>
      </c>
      <c r="F243" s="118" t="s">
        <v>578</v>
      </c>
      <c r="G243" s="119">
        <v>241</v>
      </c>
      <c r="K243" s="118">
        <v>4.9000000000000004</v>
      </c>
      <c r="AA243" s="118">
        <v>1.1000000000000001</v>
      </c>
      <c r="AO243" s="118">
        <v>4.2</v>
      </c>
    </row>
    <row r="244" spans="1:41" x14ac:dyDescent="0.45">
      <c r="A244" s="118" t="s">
        <v>595</v>
      </c>
      <c r="B244" s="121">
        <v>26115</v>
      </c>
      <c r="C244" s="121"/>
      <c r="D244" s="121"/>
      <c r="E244" s="121">
        <f t="shared" si="3"/>
        <v>25628</v>
      </c>
      <c r="F244" s="118" t="s">
        <v>579</v>
      </c>
      <c r="G244" s="119">
        <v>242</v>
      </c>
      <c r="K244" s="118">
        <v>5.2</v>
      </c>
      <c r="AA244" s="118">
        <v>1</v>
      </c>
      <c r="AO244" s="118">
        <v>4.4000000000000004</v>
      </c>
    </row>
    <row r="245" spans="1:41" x14ac:dyDescent="0.45">
      <c r="A245" s="118" t="s">
        <v>596</v>
      </c>
      <c r="B245" s="121">
        <v>26146</v>
      </c>
      <c r="C245" s="121"/>
      <c r="D245" s="121"/>
      <c r="E245" s="121">
        <f t="shared" si="3"/>
        <v>25659</v>
      </c>
      <c r="F245" s="118" t="s">
        <v>580</v>
      </c>
      <c r="G245" s="119">
        <v>243</v>
      </c>
      <c r="K245" s="118">
        <v>5.4</v>
      </c>
      <c r="AA245" s="118">
        <v>1.2</v>
      </c>
      <c r="AO245" s="118">
        <v>4.5999999999999996</v>
      </c>
    </row>
    <row r="246" spans="1:41" x14ac:dyDescent="0.45">
      <c r="A246" s="118" t="s">
        <v>597</v>
      </c>
      <c r="B246" s="121">
        <v>26177</v>
      </c>
      <c r="C246" s="121"/>
      <c r="D246" s="121"/>
      <c r="E246" s="121">
        <f t="shared" si="3"/>
        <v>25689</v>
      </c>
      <c r="F246" s="118" t="s">
        <v>581</v>
      </c>
      <c r="G246" s="119">
        <v>244</v>
      </c>
      <c r="K246" s="118">
        <v>5.8</v>
      </c>
      <c r="AA246" s="118">
        <v>1.1000000000000001</v>
      </c>
      <c r="AO246" s="118">
        <v>4.8</v>
      </c>
    </row>
    <row r="247" spans="1:41" x14ac:dyDescent="0.45">
      <c r="A247" s="118" t="s">
        <v>598</v>
      </c>
      <c r="B247" s="121">
        <v>26207</v>
      </c>
      <c r="C247" s="121"/>
      <c r="D247" s="121"/>
      <c r="E247" s="121">
        <f t="shared" si="3"/>
        <v>25720</v>
      </c>
      <c r="F247" s="118" t="s">
        <v>582</v>
      </c>
      <c r="G247" s="119">
        <v>245</v>
      </c>
      <c r="K247" s="118">
        <v>6.1</v>
      </c>
      <c r="AA247" s="118">
        <v>1.1000000000000001</v>
      </c>
      <c r="AO247" s="118">
        <v>4.9000000000000004</v>
      </c>
    </row>
    <row r="248" spans="1:41" x14ac:dyDescent="0.45">
      <c r="A248" s="118" t="s">
        <v>599</v>
      </c>
      <c r="B248" s="121">
        <v>26238</v>
      </c>
      <c r="C248" s="121"/>
      <c r="D248" s="121"/>
      <c r="E248" s="121">
        <f t="shared" si="3"/>
        <v>25750</v>
      </c>
      <c r="F248" s="118" t="s">
        <v>583</v>
      </c>
      <c r="G248" s="119">
        <v>246</v>
      </c>
      <c r="K248" s="118">
        <v>6.4</v>
      </c>
      <c r="AA248" s="118">
        <v>1.2</v>
      </c>
      <c r="AO248" s="118">
        <v>5</v>
      </c>
    </row>
    <row r="249" spans="1:41" x14ac:dyDescent="0.45">
      <c r="A249" s="118" t="s">
        <v>600</v>
      </c>
      <c r="B249" s="121">
        <v>26268</v>
      </c>
      <c r="C249" s="121"/>
      <c r="D249" s="121"/>
      <c r="E249" s="121">
        <f t="shared" si="3"/>
        <v>25781</v>
      </c>
      <c r="F249" s="118" t="s">
        <v>584</v>
      </c>
      <c r="G249" s="119">
        <v>247</v>
      </c>
      <c r="K249" s="118">
        <v>6.1</v>
      </c>
      <c r="AA249" s="118">
        <v>1.2</v>
      </c>
      <c r="AO249" s="118">
        <v>5.0999999999999996</v>
      </c>
    </row>
    <row r="250" spans="1:41" x14ac:dyDescent="0.45">
      <c r="A250" s="118" t="s">
        <v>601</v>
      </c>
      <c r="B250" s="121">
        <v>26299</v>
      </c>
      <c r="C250" s="121"/>
      <c r="D250" s="121"/>
      <c r="E250" s="121">
        <f t="shared" si="3"/>
        <v>25812</v>
      </c>
      <c r="F250" s="118" t="s">
        <v>585</v>
      </c>
      <c r="G250" s="119">
        <v>248</v>
      </c>
      <c r="K250" s="118">
        <v>6</v>
      </c>
      <c r="AA250" s="118">
        <v>1.3</v>
      </c>
      <c r="AO250" s="118">
        <v>5.4</v>
      </c>
    </row>
    <row r="251" spans="1:41" x14ac:dyDescent="0.45">
      <c r="A251" s="118" t="s">
        <v>602</v>
      </c>
      <c r="B251" s="121">
        <v>26330</v>
      </c>
      <c r="C251" s="121"/>
      <c r="D251" s="121"/>
      <c r="E251" s="121">
        <f t="shared" si="3"/>
        <v>25842</v>
      </c>
      <c r="F251" s="118" t="s">
        <v>586</v>
      </c>
      <c r="G251" s="119">
        <v>249</v>
      </c>
      <c r="K251" s="118">
        <v>6</v>
      </c>
      <c r="AA251" s="118">
        <v>1.3</v>
      </c>
      <c r="AO251" s="118">
        <v>5.5</v>
      </c>
    </row>
    <row r="252" spans="1:41" x14ac:dyDescent="0.45">
      <c r="A252" s="118" t="s">
        <v>603</v>
      </c>
      <c r="B252" s="121">
        <v>26359</v>
      </c>
      <c r="C252" s="121"/>
      <c r="D252" s="121"/>
      <c r="E252" s="121">
        <f t="shared" si="3"/>
        <v>25873</v>
      </c>
      <c r="F252" s="118" t="s">
        <v>587</v>
      </c>
      <c r="G252" s="119">
        <v>250</v>
      </c>
      <c r="K252" s="118">
        <v>6.1</v>
      </c>
      <c r="AA252" s="118">
        <v>1.3</v>
      </c>
      <c r="AO252" s="118">
        <v>5.9</v>
      </c>
    </row>
    <row r="253" spans="1:41" x14ac:dyDescent="0.45">
      <c r="A253" s="118" t="s">
        <v>604</v>
      </c>
      <c r="B253" s="121">
        <v>26390</v>
      </c>
      <c r="C253" s="121"/>
      <c r="D253" s="121"/>
      <c r="E253" s="121">
        <f t="shared" si="3"/>
        <v>25903</v>
      </c>
      <c r="F253" s="118" t="s">
        <v>588</v>
      </c>
      <c r="G253" s="119">
        <v>251</v>
      </c>
      <c r="K253" s="118">
        <v>6.2</v>
      </c>
      <c r="AA253" s="118">
        <v>1.2</v>
      </c>
      <c r="AO253" s="118">
        <v>6.1</v>
      </c>
    </row>
    <row r="254" spans="1:41" x14ac:dyDescent="0.45">
      <c r="A254" s="118" t="s">
        <v>605</v>
      </c>
      <c r="B254" s="121">
        <v>26420</v>
      </c>
      <c r="C254" s="121"/>
      <c r="D254" s="121"/>
      <c r="E254" s="121">
        <f t="shared" si="3"/>
        <v>25934</v>
      </c>
      <c r="F254" s="118" t="s">
        <v>589</v>
      </c>
      <c r="G254" s="119">
        <v>252</v>
      </c>
      <c r="K254" s="118">
        <v>6.2</v>
      </c>
      <c r="AA254" s="118">
        <v>1.1000000000000001</v>
      </c>
      <c r="AO254" s="118">
        <v>5.9</v>
      </c>
    </row>
    <row r="255" spans="1:41" x14ac:dyDescent="0.45">
      <c r="A255" s="118" t="s">
        <v>606</v>
      </c>
      <c r="B255" s="121">
        <v>26451</v>
      </c>
      <c r="C255" s="121"/>
      <c r="D255" s="121"/>
      <c r="E255" s="121">
        <f t="shared" si="3"/>
        <v>25965</v>
      </c>
      <c r="F255" s="118" t="s">
        <v>590</v>
      </c>
      <c r="G255" s="119">
        <v>253</v>
      </c>
      <c r="K255" s="118">
        <v>6.3</v>
      </c>
      <c r="AA255" s="118">
        <v>1.2</v>
      </c>
      <c r="AO255" s="118">
        <v>5.9</v>
      </c>
    </row>
    <row r="256" spans="1:41" x14ac:dyDescent="0.45">
      <c r="A256" s="118" t="s">
        <v>607</v>
      </c>
      <c r="B256" s="121">
        <v>26481</v>
      </c>
      <c r="C256" s="121"/>
      <c r="D256" s="121"/>
      <c r="E256" s="121">
        <f t="shared" si="3"/>
        <v>25993</v>
      </c>
      <c r="F256" s="118" t="s">
        <v>591</v>
      </c>
      <c r="G256" s="119">
        <v>254</v>
      </c>
      <c r="K256" s="118">
        <v>6.2</v>
      </c>
      <c r="AA256" s="118">
        <v>1.2</v>
      </c>
      <c r="AO256" s="118">
        <v>6</v>
      </c>
    </row>
    <row r="257" spans="1:41" x14ac:dyDescent="0.45">
      <c r="A257" s="118" t="s">
        <v>608</v>
      </c>
      <c r="B257" s="121">
        <v>26512</v>
      </c>
      <c r="C257" s="121"/>
      <c r="D257" s="121"/>
      <c r="E257" s="121">
        <f t="shared" si="3"/>
        <v>26024</v>
      </c>
      <c r="F257" s="118" t="s">
        <v>592</v>
      </c>
      <c r="G257" s="119">
        <v>255</v>
      </c>
      <c r="K257" s="118">
        <v>6.6</v>
      </c>
      <c r="AA257" s="118">
        <v>1.2</v>
      </c>
      <c r="AO257" s="118">
        <v>5.9</v>
      </c>
    </row>
    <row r="258" spans="1:41" x14ac:dyDescent="0.45">
      <c r="A258" s="118" t="s">
        <v>609</v>
      </c>
      <c r="B258" s="121">
        <v>26543</v>
      </c>
      <c r="C258" s="121"/>
      <c r="D258" s="121"/>
      <c r="E258" s="121">
        <f t="shared" ref="E258:E321" si="4">IF(F258&gt;0,VLOOKUP(F258,A:B,2,),"")</f>
        <v>26054</v>
      </c>
      <c r="F258" s="118" t="s">
        <v>593</v>
      </c>
      <c r="G258" s="119">
        <v>256</v>
      </c>
      <c r="K258" s="118">
        <v>6.1</v>
      </c>
      <c r="AA258" s="118">
        <v>1.2</v>
      </c>
      <c r="AO258" s="118">
        <v>5.9</v>
      </c>
    </row>
    <row r="259" spans="1:41" x14ac:dyDescent="0.45">
      <c r="A259" s="118" t="s">
        <v>610</v>
      </c>
      <c r="B259" s="121">
        <v>26573</v>
      </c>
      <c r="C259" s="121"/>
      <c r="D259" s="121"/>
      <c r="E259" s="121">
        <f t="shared" si="4"/>
        <v>26085</v>
      </c>
      <c r="F259" s="118" t="s">
        <v>594</v>
      </c>
      <c r="G259" s="119">
        <v>257</v>
      </c>
      <c r="K259" s="118">
        <v>6.1</v>
      </c>
      <c r="AA259" s="118">
        <v>1.2</v>
      </c>
      <c r="AO259" s="118">
        <v>5.9</v>
      </c>
    </row>
    <row r="260" spans="1:41" x14ac:dyDescent="0.45">
      <c r="A260" s="118" t="s">
        <v>611</v>
      </c>
      <c r="B260" s="121">
        <v>26604</v>
      </c>
      <c r="C260" s="121"/>
      <c r="D260" s="121"/>
      <c r="E260" s="121">
        <f t="shared" si="4"/>
        <v>26115</v>
      </c>
      <c r="F260" s="118" t="s">
        <v>595</v>
      </c>
      <c r="G260" s="119">
        <v>258</v>
      </c>
      <c r="K260" s="118">
        <v>6.1</v>
      </c>
      <c r="AA260" s="118">
        <v>1.2</v>
      </c>
      <c r="AO260" s="118">
        <v>6</v>
      </c>
    </row>
    <row r="261" spans="1:41" x14ac:dyDescent="0.45">
      <c r="A261" s="118" t="s">
        <v>612</v>
      </c>
      <c r="B261" s="121">
        <v>26634</v>
      </c>
      <c r="C261" s="121"/>
      <c r="D261" s="121"/>
      <c r="E261" s="121">
        <f t="shared" si="4"/>
        <v>26146</v>
      </c>
      <c r="F261" s="118" t="s">
        <v>596</v>
      </c>
      <c r="G261" s="119">
        <v>259</v>
      </c>
      <c r="K261" s="118">
        <v>6</v>
      </c>
      <c r="AA261" s="118">
        <v>1.3</v>
      </c>
      <c r="AO261" s="118">
        <v>6.1</v>
      </c>
    </row>
    <row r="262" spans="1:41" x14ac:dyDescent="0.45">
      <c r="A262" s="118" t="s">
        <v>613</v>
      </c>
      <c r="B262" s="121">
        <v>26665</v>
      </c>
      <c r="C262" s="121"/>
      <c r="D262" s="121"/>
      <c r="E262" s="121">
        <f t="shared" si="4"/>
        <v>26177</v>
      </c>
      <c r="F262" s="118" t="s">
        <v>597</v>
      </c>
      <c r="G262" s="119">
        <v>260</v>
      </c>
      <c r="K262" s="118">
        <v>6.2</v>
      </c>
      <c r="AA262" s="118">
        <v>1.2</v>
      </c>
      <c r="AO262" s="118">
        <v>6</v>
      </c>
    </row>
    <row r="263" spans="1:41" x14ac:dyDescent="0.45">
      <c r="A263" s="118" t="s">
        <v>614</v>
      </c>
      <c r="B263" s="121">
        <v>26696</v>
      </c>
      <c r="C263" s="121"/>
      <c r="D263" s="121"/>
      <c r="E263" s="121">
        <f t="shared" si="4"/>
        <v>26207</v>
      </c>
      <c r="F263" s="118" t="s">
        <v>598</v>
      </c>
      <c r="G263" s="119">
        <v>261</v>
      </c>
      <c r="K263" s="118">
        <v>6.3</v>
      </c>
      <c r="AA263" s="118">
        <v>1.3</v>
      </c>
      <c r="AO263" s="118">
        <v>5.8</v>
      </c>
    </row>
    <row r="264" spans="1:41" x14ac:dyDescent="0.45">
      <c r="A264" s="118" t="s">
        <v>615</v>
      </c>
      <c r="B264" s="121">
        <v>26724</v>
      </c>
      <c r="C264" s="121"/>
      <c r="D264" s="121"/>
      <c r="E264" s="121">
        <f t="shared" si="4"/>
        <v>26238</v>
      </c>
      <c r="F264" s="118" t="s">
        <v>599</v>
      </c>
      <c r="G264" s="119">
        <v>262</v>
      </c>
      <c r="K264" s="118">
        <v>6.2</v>
      </c>
      <c r="AA264" s="118">
        <v>1.3</v>
      </c>
      <c r="AO264" s="118">
        <v>6</v>
      </c>
    </row>
    <row r="265" spans="1:41" x14ac:dyDescent="0.45">
      <c r="A265" s="118" t="s">
        <v>616</v>
      </c>
      <c r="B265" s="121">
        <v>26755</v>
      </c>
      <c r="C265" s="121"/>
      <c r="D265" s="121"/>
      <c r="E265" s="121">
        <f t="shared" si="4"/>
        <v>26268</v>
      </c>
      <c r="F265" s="118" t="s">
        <v>600</v>
      </c>
      <c r="G265" s="119">
        <v>263</v>
      </c>
      <c r="K265" s="118">
        <v>5.9</v>
      </c>
      <c r="AA265" s="118">
        <v>1.4</v>
      </c>
      <c r="AO265" s="118">
        <v>6</v>
      </c>
    </row>
    <row r="266" spans="1:41" x14ac:dyDescent="0.45">
      <c r="A266" s="118" t="s">
        <v>617</v>
      </c>
      <c r="B266" s="121">
        <v>26785</v>
      </c>
      <c r="C266" s="121"/>
      <c r="D266" s="121"/>
      <c r="E266" s="121">
        <f t="shared" si="4"/>
        <v>26299</v>
      </c>
      <c r="F266" s="118" t="s">
        <v>601</v>
      </c>
      <c r="G266" s="119">
        <v>264</v>
      </c>
      <c r="K266" s="118">
        <v>6</v>
      </c>
      <c r="AA266" s="118">
        <v>1.4</v>
      </c>
      <c r="AO266" s="118">
        <v>5.8</v>
      </c>
    </row>
    <row r="267" spans="1:41" x14ac:dyDescent="0.45">
      <c r="A267" s="118" t="s">
        <v>618</v>
      </c>
      <c r="B267" s="121">
        <v>26816</v>
      </c>
      <c r="C267" s="121"/>
      <c r="D267" s="121"/>
      <c r="E267" s="121">
        <f t="shared" si="4"/>
        <v>26330</v>
      </c>
      <c r="F267" s="118" t="s">
        <v>602</v>
      </c>
      <c r="G267" s="119">
        <v>265</v>
      </c>
      <c r="K267" s="118">
        <v>5.8</v>
      </c>
      <c r="AA267" s="118">
        <v>1.4</v>
      </c>
      <c r="AO267" s="118">
        <v>5.7</v>
      </c>
    </row>
    <row r="268" spans="1:41" x14ac:dyDescent="0.45">
      <c r="A268" s="118" t="s">
        <v>619</v>
      </c>
      <c r="B268" s="121">
        <v>26846</v>
      </c>
      <c r="C268" s="121"/>
      <c r="D268" s="121"/>
      <c r="E268" s="121">
        <f t="shared" si="4"/>
        <v>26359</v>
      </c>
      <c r="F268" s="118" t="s">
        <v>603</v>
      </c>
      <c r="G268" s="119">
        <v>266</v>
      </c>
      <c r="K268" s="118">
        <v>6.1</v>
      </c>
      <c r="AA268" s="118">
        <v>1.4</v>
      </c>
      <c r="AO268" s="118">
        <v>5.8</v>
      </c>
    </row>
    <row r="269" spans="1:41" x14ac:dyDescent="0.45">
      <c r="A269" s="118" t="s">
        <v>620</v>
      </c>
      <c r="B269" s="121">
        <v>26877</v>
      </c>
      <c r="C269" s="121"/>
      <c r="D269" s="121"/>
      <c r="E269" s="121">
        <f t="shared" si="4"/>
        <v>26390</v>
      </c>
      <c r="F269" s="118" t="s">
        <v>604</v>
      </c>
      <c r="G269" s="119">
        <v>267</v>
      </c>
      <c r="K269" s="118">
        <v>5.8</v>
      </c>
      <c r="AA269" s="118">
        <v>1.4</v>
      </c>
      <c r="AO269" s="118">
        <v>5.7</v>
      </c>
    </row>
    <row r="270" spans="1:41" x14ac:dyDescent="0.45">
      <c r="A270" s="118" t="s">
        <v>621</v>
      </c>
      <c r="B270" s="121">
        <v>26908</v>
      </c>
      <c r="C270" s="121"/>
      <c r="D270" s="121"/>
      <c r="E270" s="121">
        <f t="shared" si="4"/>
        <v>26420</v>
      </c>
      <c r="F270" s="118" t="s">
        <v>605</v>
      </c>
      <c r="G270" s="119">
        <v>268</v>
      </c>
      <c r="K270" s="118">
        <v>6.1</v>
      </c>
      <c r="AA270" s="118">
        <v>1.4</v>
      </c>
      <c r="AO270" s="118">
        <v>5.7</v>
      </c>
    </row>
    <row r="271" spans="1:41" x14ac:dyDescent="0.45">
      <c r="A271" s="118" t="s">
        <v>622</v>
      </c>
      <c r="B271" s="121">
        <v>26938</v>
      </c>
      <c r="C271" s="121"/>
      <c r="D271" s="121"/>
      <c r="E271" s="121">
        <f t="shared" si="4"/>
        <v>26451</v>
      </c>
      <c r="F271" s="118" t="s">
        <v>606</v>
      </c>
      <c r="G271" s="119">
        <v>269</v>
      </c>
      <c r="K271" s="118">
        <v>6.3</v>
      </c>
      <c r="AA271" s="118">
        <v>1.4</v>
      </c>
      <c r="AO271" s="118">
        <v>5.7</v>
      </c>
    </row>
    <row r="272" spans="1:41" x14ac:dyDescent="0.45">
      <c r="A272" s="118" t="s">
        <v>623</v>
      </c>
      <c r="B272" s="121">
        <v>26969</v>
      </c>
      <c r="C272" s="121"/>
      <c r="D272" s="121"/>
      <c r="E272" s="121">
        <f t="shared" si="4"/>
        <v>26481</v>
      </c>
      <c r="F272" s="118" t="s">
        <v>607</v>
      </c>
      <c r="G272" s="119">
        <v>270</v>
      </c>
      <c r="K272" s="118">
        <v>6.3</v>
      </c>
      <c r="AA272" s="118">
        <v>1.4</v>
      </c>
      <c r="AO272" s="118">
        <v>5.6</v>
      </c>
    </row>
    <row r="273" spans="1:41" x14ac:dyDescent="0.45">
      <c r="A273" s="118" t="s">
        <v>624</v>
      </c>
      <c r="B273" s="121">
        <v>26999</v>
      </c>
      <c r="C273" s="121"/>
      <c r="D273" s="121"/>
      <c r="E273" s="121">
        <f t="shared" si="4"/>
        <v>26512</v>
      </c>
      <c r="F273" s="118" t="s">
        <v>608</v>
      </c>
      <c r="G273" s="119">
        <v>271</v>
      </c>
      <c r="K273" s="118">
        <v>6.4</v>
      </c>
      <c r="AA273" s="118">
        <v>1.4</v>
      </c>
      <c r="AO273" s="118">
        <v>5.6</v>
      </c>
    </row>
    <row r="274" spans="1:41" x14ac:dyDescent="0.45">
      <c r="A274" s="118" t="s">
        <v>625</v>
      </c>
      <c r="B274" s="121">
        <v>27030</v>
      </c>
      <c r="C274" s="121"/>
      <c r="D274" s="121"/>
      <c r="E274" s="121">
        <f t="shared" si="4"/>
        <v>26543</v>
      </c>
      <c r="F274" s="118" t="s">
        <v>609</v>
      </c>
      <c r="G274" s="119">
        <v>272</v>
      </c>
      <c r="K274" s="118">
        <v>6.4</v>
      </c>
      <c r="AA274" s="118">
        <v>1.5</v>
      </c>
      <c r="AO274" s="118">
        <v>5.5</v>
      </c>
    </row>
    <row r="275" spans="1:41" x14ac:dyDescent="0.45">
      <c r="A275" s="118" t="s">
        <v>626</v>
      </c>
      <c r="B275" s="121">
        <v>27061</v>
      </c>
      <c r="C275" s="121"/>
      <c r="D275" s="121"/>
      <c r="E275" s="121">
        <f t="shared" si="4"/>
        <v>26573</v>
      </c>
      <c r="F275" s="118" t="s">
        <v>610</v>
      </c>
      <c r="G275" s="119">
        <v>273</v>
      </c>
      <c r="K275" s="118">
        <v>6.6</v>
      </c>
      <c r="AA275" s="118">
        <v>1.4</v>
      </c>
      <c r="AO275" s="118">
        <v>5.6</v>
      </c>
    </row>
    <row r="276" spans="1:41" x14ac:dyDescent="0.45">
      <c r="A276" s="118" t="s">
        <v>627</v>
      </c>
      <c r="B276" s="121">
        <v>27089</v>
      </c>
      <c r="C276" s="121"/>
      <c r="D276" s="121"/>
      <c r="E276" s="121">
        <f t="shared" si="4"/>
        <v>26604</v>
      </c>
      <c r="F276" s="118" t="s">
        <v>611</v>
      </c>
      <c r="G276" s="119">
        <v>274</v>
      </c>
      <c r="K276" s="118">
        <v>6.4</v>
      </c>
      <c r="AA276" s="118">
        <v>1.4</v>
      </c>
      <c r="AO276" s="118">
        <v>5.3</v>
      </c>
    </row>
    <row r="277" spans="1:41" x14ac:dyDescent="0.45">
      <c r="A277" s="118" t="s">
        <v>628</v>
      </c>
      <c r="B277" s="121">
        <v>27120</v>
      </c>
      <c r="C277" s="121"/>
      <c r="D277" s="121"/>
      <c r="E277" s="121">
        <f t="shared" si="4"/>
        <v>26634</v>
      </c>
      <c r="F277" s="118" t="s">
        <v>612</v>
      </c>
      <c r="G277" s="119">
        <v>275</v>
      </c>
      <c r="K277" s="118">
        <v>6.4</v>
      </c>
      <c r="AA277" s="118">
        <v>1.4</v>
      </c>
      <c r="AO277" s="118">
        <v>5.2</v>
      </c>
    </row>
    <row r="278" spans="1:41" x14ac:dyDescent="0.45">
      <c r="A278" s="118" t="s">
        <v>629</v>
      </c>
      <c r="B278" s="121">
        <v>27150</v>
      </c>
      <c r="C278" s="121"/>
      <c r="D278" s="121"/>
      <c r="E278" s="121">
        <f t="shared" si="4"/>
        <v>26665</v>
      </c>
      <c r="F278" s="118" t="s">
        <v>613</v>
      </c>
      <c r="G278" s="119">
        <v>276</v>
      </c>
      <c r="K278" s="118">
        <v>6.1</v>
      </c>
      <c r="AA278" s="118">
        <v>1.3</v>
      </c>
      <c r="AO278" s="118">
        <v>4.9000000000000004</v>
      </c>
    </row>
    <row r="279" spans="1:41" x14ac:dyDescent="0.45">
      <c r="A279" s="118" t="s">
        <v>630</v>
      </c>
      <c r="B279" s="121">
        <v>27181</v>
      </c>
      <c r="C279" s="121"/>
      <c r="D279" s="121"/>
      <c r="E279" s="121">
        <f t="shared" si="4"/>
        <v>26696</v>
      </c>
      <c r="F279" s="118" t="s">
        <v>614</v>
      </c>
      <c r="G279" s="119">
        <v>277</v>
      </c>
      <c r="K279" s="118">
        <v>5.9</v>
      </c>
      <c r="AA279" s="118">
        <v>1.2</v>
      </c>
      <c r="AO279" s="118">
        <v>5</v>
      </c>
    </row>
    <row r="280" spans="1:41" x14ac:dyDescent="0.45">
      <c r="A280" s="118" t="s">
        <v>631</v>
      </c>
      <c r="B280" s="121">
        <v>27211</v>
      </c>
      <c r="C280" s="121"/>
      <c r="D280" s="121"/>
      <c r="E280" s="121">
        <f t="shared" si="4"/>
        <v>26724</v>
      </c>
      <c r="F280" s="118" t="s">
        <v>615</v>
      </c>
      <c r="G280" s="119">
        <v>278</v>
      </c>
      <c r="K280" s="118">
        <v>5.6</v>
      </c>
      <c r="AA280" s="118">
        <v>1.2</v>
      </c>
      <c r="AO280" s="118">
        <v>4.9000000000000004</v>
      </c>
    </row>
    <row r="281" spans="1:41" x14ac:dyDescent="0.45">
      <c r="A281" s="118" t="s">
        <v>632</v>
      </c>
      <c r="B281" s="121">
        <v>27242</v>
      </c>
      <c r="C281" s="121"/>
      <c r="D281" s="121"/>
      <c r="E281" s="121">
        <f t="shared" si="4"/>
        <v>26755</v>
      </c>
      <c r="F281" s="118" t="s">
        <v>616</v>
      </c>
      <c r="G281" s="119">
        <v>279</v>
      </c>
      <c r="K281" s="118">
        <v>5.5</v>
      </c>
      <c r="AA281" s="118">
        <v>1.3</v>
      </c>
      <c r="AO281" s="118">
        <v>5</v>
      </c>
    </row>
    <row r="282" spans="1:41" x14ac:dyDescent="0.45">
      <c r="A282" s="118" t="s">
        <v>633</v>
      </c>
      <c r="B282" s="121">
        <v>27273</v>
      </c>
      <c r="C282" s="121"/>
      <c r="D282" s="121"/>
      <c r="E282" s="121">
        <f t="shared" si="4"/>
        <v>26785</v>
      </c>
      <c r="F282" s="118" t="s">
        <v>617</v>
      </c>
      <c r="G282" s="119">
        <v>280</v>
      </c>
      <c r="K282" s="118">
        <v>5.3</v>
      </c>
      <c r="AA282" s="118">
        <v>1.4</v>
      </c>
      <c r="AO282" s="118">
        <v>4.9000000000000004</v>
      </c>
    </row>
    <row r="283" spans="1:41" x14ac:dyDescent="0.45">
      <c r="A283" s="118" t="s">
        <v>634</v>
      </c>
      <c r="B283" s="121">
        <v>27303</v>
      </c>
      <c r="C283" s="121"/>
      <c r="D283" s="121"/>
      <c r="E283" s="121">
        <f t="shared" si="4"/>
        <v>26816</v>
      </c>
      <c r="F283" s="118" t="s">
        <v>618</v>
      </c>
      <c r="G283" s="119">
        <v>281</v>
      </c>
      <c r="K283" s="118">
        <v>5.4</v>
      </c>
      <c r="AA283" s="118">
        <v>1.4</v>
      </c>
      <c r="AO283" s="118">
        <v>4.9000000000000004</v>
      </c>
    </row>
    <row r="284" spans="1:41" x14ac:dyDescent="0.45">
      <c r="A284" s="118" t="s">
        <v>635</v>
      </c>
      <c r="B284" s="121">
        <v>27334</v>
      </c>
      <c r="C284" s="121"/>
      <c r="D284" s="121"/>
      <c r="E284" s="121">
        <f t="shared" si="4"/>
        <v>26846</v>
      </c>
      <c r="F284" s="118" t="s">
        <v>619</v>
      </c>
      <c r="G284" s="119">
        <v>282</v>
      </c>
      <c r="K284" s="118">
        <v>5.3</v>
      </c>
      <c r="AA284" s="118">
        <v>1.3</v>
      </c>
      <c r="AO284" s="118">
        <v>4.8</v>
      </c>
    </row>
    <row r="285" spans="1:41" x14ac:dyDescent="0.45">
      <c r="A285" s="118" t="s">
        <v>636</v>
      </c>
      <c r="B285" s="121">
        <v>27364</v>
      </c>
      <c r="C285" s="121"/>
      <c r="D285" s="121"/>
      <c r="E285" s="121">
        <f t="shared" si="4"/>
        <v>26877</v>
      </c>
      <c r="F285" s="118" t="s">
        <v>620</v>
      </c>
      <c r="G285" s="119">
        <v>283</v>
      </c>
      <c r="K285" s="118">
        <v>5.3</v>
      </c>
      <c r="AA285" s="118">
        <v>1.2</v>
      </c>
      <c r="AO285" s="118">
        <v>4.8</v>
      </c>
    </row>
    <row r="286" spans="1:41" x14ac:dyDescent="0.45">
      <c r="A286" s="118" t="s">
        <v>637</v>
      </c>
      <c r="B286" s="121">
        <v>27395</v>
      </c>
      <c r="C286" s="121"/>
      <c r="D286" s="121"/>
      <c r="E286" s="121">
        <f t="shared" si="4"/>
        <v>26908</v>
      </c>
      <c r="F286" s="118" t="s">
        <v>621</v>
      </c>
      <c r="G286" s="119">
        <v>284</v>
      </c>
      <c r="K286" s="118">
        <v>5.6</v>
      </c>
      <c r="AA286" s="118">
        <v>1.3</v>
      </c>
      <c r="AO286" s="118">
        <v>4.8</v>
      </c>
    </row>
    <row r="287" spans="1:41" x14ac:dyDescent="0.45">
      <c r="A287" s="118" t="s">
        <v>638</v>
      </c>
      <c r="B287" s="121">
        <v>27426</v>
      </c>
      <c r="C287" s="121"/>
      <c r="D287" s="121"/>
      <c r="E287" s="121">
        <f t="shared" si="4"/>
        <v>26938</v>
      </c>
      <c r="F287" s="118" t="s">
        <v>622</v>
      </c>
      <c r="G287" s="119">
        <v>285</v>
      </c>
      <c r="K287" s="118">
        <v>5.7</v>
      </c>
      <c r="AA287" s="118">
        <v>1.1000000000000001</v>
      </c>
      <c r="AO287" s="118">
        <v>4.5999999999999996</v>
      </c>
    </row>
    <row r="288" spans="1:41" x14ac:dyDescent="0.45">
      <c r="A288" s="118" t="s">
        <v>639</v>
      </c>
      <c r="B288" s="121">
        <v>27454</v>
      </c>
      <c r="C288" s="121"/>
      <c r="D288" s="121"/>
      <c r="E288" s="121">
        <f t="shared" si="4"/>
        <v>26969</v>
      </c>
      <c r="F288" s="118" t="s">
        <v>623</v>
      </c>
      <c r="G288" s="119">
        <v>286</v>
      </c>
      <c r="K288" s="118">
        <v>5.5</v>
      </c>
      <c r="AA288" s="118">
        <v>1.2</v>
      </c>
      <c r="AO288" s="118">
        <v>4.8</v>
      </c>
    </row>
    <row r="289" spans="1:41" x14ac:dyDescent="0.45">
      <c r="A289" s="118" t="s">
        <v>640</v>
      </c>
      <c r="B289" s="121">
        <v>27485</v>
      </c>
      <c r="C289" s="121"/>
      <c r="D289" s="121"/>
      <c r="E289" s="121">
        <f t="shared" si="4"/>
        <v>26999</v>
      </c>
      <c r="F289" s="118" t="s">
        <v>624</v>
      </c>
      <c r="G289" s="119">
        <v>287</v>
      </c>
      <c r="K289" s="118">
        <v>5.4</v>
      </c>
      <c r="AA289" s="118">
        <v>1.1000000000000001</v>
      </c>
      <c r="AO289" s="118">
        <v>4.9000000000000004</v>
      </c>
    </row>
    <row r="290" spans="1:41" x14ac:dyDescent="0.45">
      <c r="A290" s="118" t="s">
        <v>641</v>
      </c>
      <c r="B290" s="121">
        <v>27515</v>
      </c>
      <c r="C290" s="121"/>
      <c r="D290" s="121"/>
      <c r="E290" s="121">
        <f t="shared" si="4"/>
        <v>27030</v>
      </c>
      <c r="F290" s="118" t="s">
        <v>625</v>
      </c>
      <c r="G290" s="119">
        <v>288</v>
      </c>
      <c r="K290" s="118">
        <v>5.3</v>
      </c>
      <c r="AA290" s="118">
        <v>1.2</v>
      </c>
      <c r="AO290" s="118">
        <v>5.0999999999999996</v>
      </c>
    </row>
    <row r="291" spans="1:41" x14ac:dyDescent="0.45">
      <c r="A291" s="118" t="s">
        <v>642</v>
      </c>
      <c r="B291" s="121">
        <v>27546</v>
      </c>
      <c r="C291" s="121"/>
      <c r="D291" s="121"/>
      <c r="E291" s="121">
        <f t="shared" si="4"/>
        <v>27061</v>
      </c>
      <c r="F291" s="118" t="s">
        <v>626</v>
      </c>
      <c r="G291" s="119">
        <v>289</v>
      </c>
      <c r="K291" s="118">
        <v>5.2</v>
      </c>
      <c r="AA291" s="118">
        <v>1.3</v>
      </c>
      <c r="AO291" s="118">
        <v>5.2</v>
      </c>
    </row>
    <row r="292" spans="1:41" x14ac:dyDescent="0.45">
      <c r="A292" s="118" t="s">
        <v>643</v>
      </c>
      <c r="B292" s="121">
        <v>27576</v>
      </c>
      <c r="C292" s="121"/>
      <c r="D292" s="121"/>
      <c r="E292" s="121">
        <f t="shared" si="4"/>
        <v>27089</v>
      </c>
      <c r="F292" s="118" t="s">
        <v>627</v>
      </c>
      <c r="G292" s="119">
        <v>290</v>
      </c>
      <c r="K292" s="118">
        <v>5.2</v>
      </c>
      <c r="AA292" s="118">
        <v>1.4</v>
      </c>
      <c r="AO292" s="118">
        <v>5.0999999999999996</v>
      </c>
    </row>
    <row r="293" spans="1:41" x14ac:dyDescent="0.45">
      <c r="A293" s="118" t="s">
        <v>644</v>
      </c>
      <c r="B293" s="121">
        <v>27607</v>
      </c>
      <c r="C293" s="121"/>
      <c r="D293" s="121"/>
      <c r="E293" s="121">
        <f t="shared" si="4"/>
        <v>27120</v>
      </c>
      <c r="F293" s="118" t="s">
        <v>628</v>
      </c>
      <c r="G293" s="119">
        <v>291</v>
      </c>
      <c r="K293" s="118">
        <v>5.2</v>
      </c>
      <c r="AA293" s="118">
        <v>1.3</v>
      </c>
      <c r="AO293" s="118">
        <v>5.0999999999999996</v>
      </c>
    </row>
    <row r="294" spans="1:41" x14ac:dyDescent="0.45">
      <c r="A294" s="118" t="s">
        <v>645</v>
      </c>
      <c r="B294" s="121">
        <v>27638</v>
      </c>
      <c r="C294" s="121"/>
      <c r="D294" s="121"/>
      <c r="E294" s="121">
        <f t="shared" si="4"/>
        <v>27150</v>
      </c>
      <c r="F294" s="118" t="s">
        <v>629</v>
      </c>
      <c r="G294" s="119">
        <v>292</v>
      </c>
      <c r="K294" s="118">
        <v>5.4</v>
      </c>
      <c r="AA294" s="118">
        <v>1.3</v>
      </c>
      <c r="AO294" s="118">
        <v>5.0999999999999996</v>
      </c>
    </row>
    <row r="295" spans="1:41" x14ac:dyDescent="0.45">
      <c r="A295" s="118" t="s">
        <v>646</v>
      </c>
      <c r="B295" s="121">
        <v>27668</v>
      </c>
      <c r="C295" s="121"/>
      <c r="D295" s="121"/>
      <c r="E295" s="121">
        <f t="shared" si="4"/>
        <v>27181</v>
      </c>
      <c r="F295" s="118" t="s">
        <v>630</v>
      </c>
      <c r="G295" s="119">
        <v>293</v>
      </c>
      <c r="K295" s="118">
        <v>5</v>
      </c>
      <c r="AA295" s="118">
        <v>1.3</v>
      </c>
      <c r="AO295" s="118">
        <v>5.4</v>
      </c>
    </row>
    <row r="296" spans="1:41" x14ac:dyDescent="0.45">
      <c r="A296" s="118" t="s">
        <v>647</v>
      </c>
      <c r="B296" s="121">
        <v>27699</v>
      </c>
      <c r="C296" s="121"/>
      <c r="D296" s="121"/>
      <c r="E296" s="121">
        <f t="shared" si="4"/>
        <v>27211</v>
      </c>
      <c r="F296" s="118" t="s">
        <v>631</v>
      </c>
      <c r="G296" s="119">
        <v>294</v>
      </c>
      <c r="K296" s="118">
        <v>5.0999999999999996</v>
      </c>
      <c r="AA296" s="118">
        <v>1.3</v>
      </c>
      <c r="AO296" s="118">
        <v>5.5</v>
      </c>
    </row>
    <row r="297" spans="1:41" x14ac:dyDescent="0.45">
      <c r="A297" s="118" t="s">
        <v>648</v>
      </c>
      <c r="B297" s="121">
        <v>27729</v>
      </c>
      <c r="C297" s="121"/>
      <c r="D297" s="121"/>
      <c r="E297" s="121">
        <f t="shared" si="4"/>
        <v>27242</v>
      </c>
      <c r="F297" s="118" t="s">
        <v>632</v>
      </c>
      <c r="G297" s="119">
        <v>295</v>
      </c>
      <c r="K297" s="118">
        <v>5.3</v>
      </c>
      <c r="AA297" s="118">
        <v>1.5</v>
      </c>
      <c r="AO297" s="118">
        <v>5.5</v>
      </c>
    </row>
    <row r="298" spans="1:41" x14ac:dyDescent="0.45">
      <c r="A298" s="118" t="s">
        <v>649</v>
      </c>
      <c r="B298" s="121">
        <v>27760</v>
      </c>
      <c r="C298" s="121"/>
      <c r="D298" s="121"/>
      <c r="E298" s="121">
        <f t="shared" si="4"/>
        <v>27273</v>
      </c>
      <c r="F298" s="118" t="s">
        <v>633</v>
      </c>
      <c r="G298" s="119">
        <v>296</v>
      </c>
      <c r="K298" s="118">
        <v>5.4</v>
      </c>
      <c r="AA298" s="118">
        <v>1.4</v>
      </c>
      <c r="AO298" s="118">
        <v>5.9</v>
      </c>
    </row>
    <row r="299" spans="1:41" x14ac:dyDescent="0.45">
      <c r="A299" s="118" t="s">
        <v>650</v>
      </c>
      <c r="B299" s="121">
        <v>27791</v>
      </c>
      <c r="C299" s="121"/>
      <c r="D299" s="121"/>
      <c r="E299" s="121">
        <f t="shared" si="4"/>
        <v>27303</v>
      </c>
      <c r="F299" s="118" t="s">
        <v>634</v>
      </c>
      <c r="G299" s="119">
        <v>297</v>
      </c>
      <c r="K299" s="118">
        <v>5.4</v>
      </c>
      <c r="AA299" s="118">
        <v>1.6</v>
      </c>
      <c r="AO299" s="118">
        <v>6</v>
      </c>
    </row>
    <row r="300" spans="1:41" x14ac:dyDescent="0.45">
      <c r="A300" s="118" t="s">
        <v>651</v>
      </c>
      <c r="B300" s="121">
        <v>27820</v>
      </c>
      <c r="C300" s="121"/>
      <c r="D300" s="121"/>
      <c r="E300" s="121">
        <f t="shared" si="4"/>
        <v>27334</v>
      </c>
      <c r="F300" s="118" t="s">
        <v>635</v>
      </c>
      <c r="G300" s="119">
        <v>298</v>
      </c>
      <c r="K300" s="118">
        <v>5.6</v>
      </c>
      <c r="AA300" s="118">
        <v>1.5</v>
      </c>
      <c r="AO300" s="118">
        <v>6.6</v>
      </c>
    </row>
    <row r="301" spans="1:41" x14ac:dyDescent="0.45">
      <c r="A301" s="118" t="s">
        <v>652</v>
      </c>
      <c r="B301" s="121">
        <v>27851</v>
      </c>
      <c r="C301" s="121"/>
      <c r="D301" s="121"/>
      <c r="E301" s="121">
        <f t="shared" si="4"/>
        <v>27364</v>
      </c>
      <c r="F301" s="118" t="s">
        <v>636</v>
      </c>
      <c r="G301" s="119">
        <v>299</v>
      </c>
      <c r="K301" s="118">
        <v>6</v>
      </c>
      <c r="AA301" s="118">
        <v>1.7</v>
      </c>
      <c r="AO301" s="118">
        <v>7.2</v>
      </c>
    </row>
    <row r="302" spans="1:41" x14ac:dyDescent="0.45">
      <c r="A302" s="118" t="s">
        <v>653</v>
      </c>
      <c r="B302" s="121">
        <v>27881</v>
      </c>
      <c r="C302" s="121"/>
      <c r="D302" s="121"/>
      <c r="E302" s="121">
        <f t="shared" si="4"/>
        <v>27395</v>
      </c>
      <c r="F302" s="118" t="s">
        <v>637</v>
      </c>
      <c r="G302" s="119">
        <v>300</v>
      </c>
      <c r="K302" s="118">
        <v>6.9</v>
      </c>
      <c r="AA302" s="118">
        <v>1.7</v>
      </c>
      <c r="AO302" s="118">
        <v>8.1</v>
      </c>
    </row>
    <row r="303" spans="1:41" x14ac:dyDescent="0.45">
      <c r="A303" s="118" t="s">
        <v>654</v>
      </c>
      <c r="B303" s="121">
        <v>27912</v>
      </c>
      <c r="C303" s="121"/>
      <c r="D303" s="121"/>
      <c r="E303" s="121">
        <f t="shared" si="4"/>
        <v>27426</v>
      </c>
      <c r="F303" s="118" t="s">
        <v>638</v>
      </c>
      <c r="G303" s="119">
        <v>301</v>
      </c>
      <c r="K303" s="118">
        <v>6.6</v>
      </c>
      <c r="AA303" s="118">
        <v>1.8</v>
      </c>
      <c r="AO303" s="118">
        <v>8.1</v>
      </c>
    </row>
    <row r="304" spans="1:41" x14ac:dyDescent="0.45">
      <c r="A304" s="118" t="s">
        <v>655</v>
      </c>
      <c r="B304" s="121">
        <v>27942</v>
      </c>
      <c r="C304" s="121"/>
      <c r="D304" s="121"/>
      <c r="E304" s="121">
        <f t="shared" si="4"/>
        <v>27454</v>
      </c>
      <c r="F304" s="118" t="s">
        <v>639</v>
      </c>
      <c r="G304" s="119">
        <v>302</v>
      </c>
      <c r="K304" s="118">
        <v>6.6</v>
      </c>
      <c r="AA304" s="118">
        <v>1.8</v>
      </c>
      <c r="AO304" s="118">
        <v>8.6</v>
      </c>
    </row>
    <row r="305" spans="1:41" x14ac:dyDescent="0.45">
      <c r="A305" s="118" t="s">
        <v>656</v>
      </c>
      <c r="B305" s="121">
        <v>27973</v>
      </c>
      <c r="C305" s="121"/>
      <c r="D305" s="121"/>
      <c r="E305" s="121">
        <f t="shared" si="4"/>
        <v>27485</v>
      </c>
      <c r="F305" s="118" t="s">
        <v>640</v>
      </c>
      <c r="G305" s="119">
        <v>303</v>
      </c>
      <c r="K305" s="118">
        <v>6.5</v>
      </c>
      <c r="AA305" s="118">
        <v>1.8</v>
      </c>
      <c r="AO305" s="118">
        <v>8.8000000000000007</v>
      </c>
    </row>
    <row r="306" spans="1:41" x14ac:dyDescent="0.45">
      <c r="A306" s="118" t="s">
        <v>657</v>
      </c>
      <c r="B306" s="121">
        <v>28004</v>
      </c>
      <c r="C306" s="121"/>
      <c r="D306" s="121"/>
      <c r="E306" s="121">
        <f t="shared" si="4"/>
        <v>27515</v>
      </c>
      <c r="F306" s="118" t="s">
        <v>641</v>
      </c>
      <c r="G306" s="119">
        <v>304</v>
      </c>
      <c r="K306" s="118">
        <v>7</v>
      </c>
      <c r="AA306" s="118">
        <v>1.8</v>
      </c>
      <c r="AO306" s="118">
        <v>9</v>
      </c>
    </row>
    <row r="307" spans="1:41" x14ac:dyDescent="0.45">
      <c r="A307" s="118" t="s">
        <v>658</v>
      </c>
      <c r="B307" s="121">
        <v>28034</v>
      </c>
      <c r="C307" s="121"/>
      <c r="D307" s="121"/>
      <c r="E307" s="121">
        <f t="shared" si="4"/>
        <v>27546</v>
      </c>
      <c r="F307" s="118" t="s">
        <v>642</v>
      </c>
      <c r="G307" s="119">
        <v>305</v>
      </c>
      <c r="K307" s="118">
        <v>7</v>
      </c>
      <c r="AA307" s="118">
        <v>1.8</v>
      </c>
      <c r="AO307" s="118">
        <v>8.8000000000000007</v>
      </c>
    </row>
    <row r="308" spans="1:41" x14ac:dyDescent="0.45">
      <c r="A308" s="118" t="s">
        <v>659</v>
      </c>
      <c r="B308" s="121">
        <v>28065</v>
      </c>
      <c r="C308" s="121"/>
      <c r="D308" s="121"/>
      <c r="E308" s="121">
        <f t="shared" si="4"/>
        <v>27576</v>
      </c>
      <c r="F308" s="118" t="s">
        <v>643</v>
      </c>
      <c r="G308" s="119">
        <v>306</v>
      </c>
      <c r="K308" s="118">
        <v>6.9</v>
      </c>
      <c r="AA308" s="118">
        <v>1.8</v>
      </c>
      <c r="AO308" s="118">
        <v>8.6</v>
      </c>
    </row>
    <row r="309" spans="1:41" x14ac:dyDescent="0.45">
      <c r="A309" s="118" t="s">
        <v>660</v>
      </c>
      <c r="B309" s="121">
        <v>28095</v>
      </c>
      <c r="C309" s="121"/>
      <c r="D309" s="121"/>
      <c r="E309" s="121">
        <f t="shared" si="4"/>
        <v>27607</v>
      </c>
      <c r="F309" s="118" t="s">
        <v>644</v>
      </c>
      <c r="G309" s="119">
        <v>307</v>
      </c>
      <c r="K309" s="118">
        <v>7.1</v>
      </c>
      <c r="AA309" s="118">
        <v>1.9</v>
      </c>
      <c r="AO309" s="118">
        <v>8.4</v>
      </c>
    </row>
    <row r="310" spans="1:41" x14ac:dyDescent="0.45">
      <c r="A310" s="118" t="s">
        <v>661</v>
      </c>
      <c r="B310" s="121">
        <v>28126</v>
      </c>
      <c r="C310" s="121"/>
      <c r="D310" s="121"/>
      <c r="E310" s="121">
        <f t="shared" si="4"/>
        <v>27638</v>
      </c>
      <c r="F310" s="118" t="s">
        <v>645</v>
      </c>
      <c r="G310" s="119">
        <v>308</v>
      </c>
      <c r="K310" s="118">
        <v>6.9</v>
      </c>
      <c r="AA310" s="118">
        <v>2</v>
      </c>
      <c r="AO310" s="118">
        <v>8.4</v>
      </c>
    </row>
    <row r="311" spans="1:41" x14ac:dyDescent="0.45">
      <c r="A311" s="118" t="s">
        <v>662</v>
      </c>
      <c r="B311" s="121">
        <v>28157</v>
      </c>
      <c r="C311" s="121"/>
      <c r="D311" s="121"/>
      <c r="E311" s="121">
        <f t="shared" si="4"/>
        <v>27668</v>
      </c>
      <c r="F311" s="118" t="s">
        <v>646</v>
      </c>
      <c r="G311" s="119">
        <v>309</v>
      </c>
      <c r="K311" s="118">
        <v>7.2</v>
      </c>
      <c r="AA311" s="118">
        <v>2.1</v>
      </c>
      <c r="AO311" s="118">
        <v>8.4</v>
      </c>
    </row>
    <row r="312" spans="1:41" x14ac:dyDescent="0.45">
      <c r="A312" s="118" t="s">
        <v>663</v>
      </c>
      <c r="B312" s="121">
        <v>28185</v>
      </c>
      <c r="C312" s="121"/>
      <c r="D312" s="121"/>
      <c r="E312" s="121">
        <f t="shared" si="4"/>
        <v>27699</v>
      </c>
      <c r="F312" s="118" t="s">
        <v>647</v>
      </c>
      <c r="G312" s="119">
        <v>310</v>
      </c>
      <c r="K312" s="118">
        <v>7.2</v>
      </c>
      <c r="AA312" s="118">
        <v>2.1</v>
      </c>
      <c r="AO312" s="118">
        <v>8.3000000000000007</v>
      </c>
    </row>
    <row r="313" spans="1:41" x14ac:dyDescent="0.45">
      <c r="A313" s="118" t="s">
        <v>664</v>
      </c>
      <c r="B313" s="121">
        <v>28216</v>
      </c>
      <c r="C313" s="121"/>
      <c r="D313" s="121"/>
      <c r="E313" s="121">
        <f t="shared" si="4"/>
        <v>27729</v>
      </c>
      <c r="F313" s="118" t="s">
        <v>648</v>
      </c>
      <c r="G313" s="119">
        <v>311</v>
      </c>
      <c r="K313" s="118">
        <v>7</v>
      </c>
      <c r="AA313" s="118">
        <v>2.1</v>
      </c>
      <c r="AO313" s="118">
        <v>8.1999999999999993</v>
      </c>
    </row>
    <row r="314" spans="1:41" x14ac:dyDescent="0.45">
      <c r="A314" s="118" t="s">
        <v>665</v>
      </c>
      <c r="B314" s="121">
        <v>28246</v>
      </c>
      <c r="C314" s="121"/>
      <c r="D314" s="121"/>
      <c r="E314" s="121">
        <f t="shared" si="4"/>
        <v>27760</v>
      </c>
      <c r="F314" s="118" t="s">
        <v>649</v>
      </c>
      <c r="G314" s="119">
        <v>312</v>
      </c>
      <c r="K314" s="118">
        <v>7.1</v>
      </c>
      <c r="AA314" s="118">
        <v>2.1</v>
      </c>
      <c r="AO314" s="118">
        <v>7.9</v>
      </c>
    </row>
    <row r="315" spans="1:41" x14ac:dyDescent="0.45">
      <c r="A315" s="118" t="s">
        <v>666</v>
      </c>
      <c r="B315" s="121">
        <v>28277</v>
      </c>
      <c r="C315" s="121"/>
      <c r="D315" s="121"/>
      <c r="E315" s="121">
        <f t="shared" si="4"/>
        <v>27791</v>
      </c>
      <c r="F315" s="118" t="s">
        <v>650</v>
      </c>
      <c r="G315" s="119">
        <v>313</v>
      </c>
      <c r="K315" s="118">
        <v>7</v>
      </c>
      <c r="AA315" s="118">
        <v>2</v>
      </c>
      <c r="AO315" s="118">
        <v>7.7</v>
      </c>
    </row>
    <row r="316" spans="1:41" x14ac:dyDescent="0.45">
      <c r="A316" s="118" t="s">
        <v>667</v>
      </c>
      <c r="B316" s="121">
        <v>28307</v>
      </c>
      <c r="C316" s="121"/>
      <c r="D316" s="121"/>
      <c r="E316" s="121">
        <f t="shared" si="4"/>
        <v>27820</v>
      </c>
      <c r="F316" s="118" t="s">
        <v>651</v>
      </c>
      <c r="G316" s="119">
        <v>314</v>
      </c>
      <c r="K316" s="118">
        <v>6.7</v>
      </c>
      <c r="AA316" s="118">
        <v>2</v>
      </c>
      <c r="AO316" s="118">
        <v>7.6</v>
      </c>
    </row>
    <row r="317" spans="1:41" x14ac:dyDescent="0.45">
      <c r="A317" s="118" t="s">
        <v>668</v>
      </c>
      <c r="B317" s="121">
        <v>28338</v>
      </c>
      <c r="C317" s="121"/>
      <c r="D317" s="121"/>
      <c r="E317" s="121">
        <f t="shared" si="4"/>
        <v>27851</v>
      </c>
      <c r="F317" s="118" t="s">
        <v>652</v>
      </c>
      <c r="G317" s="119">
        <v>315</v>
      </c>
      <c r="K317" s="118">
        <v>6.8</v>
      </c>
      <c r="AA317" s="118">
        <v>2.1</v>
      </c>
      <c r="AO317" s="118">
        <v>7.7</v>
      </c>
    </row>
    <row r="318" spans="1:41" x14ac:dyDescent="0.45">
      <c r="A318" s="118" t="s">
        <v>669</v>
      </c>
      <c r="B318" s="121">
        <v>28369</v>
      </c>
      <c r="C318" s="121"/>
      <c r="D318" s="121"/>
      <c r="E318" s="121">
        <f t="shared" si="4"/>
        <v>27881</v>
      </c>
      <c r="F318" s="118" t="s">
        <v>653</v>
      </c>
      <c r="G318" s="119">
        <v>316</v>
      </c>
      <c r="K318" s="118">
        <v>6.9</v>
      </c>
      <c r="AA318" s="118">
        <v>2.1</v>
      </c>
      <c r="AO318" s="118">
        <v>7.4</v>
      </c>
    </row>
    <row r="319" spans="1:41" x14ac:dyDescent="0.45">
      <c r="A319" s="118" t="s">
        <v>670</v>
      </c>
      <c r="B319" s="121">
        <v>28399</v>
      </c>
      <c r="C319" s="121"/>
      <c r="D319" s="121"/>
      <c r="E319" s="121">
        <f t="shared" si="4"/>
        <v>27912</v>
      </c>
      <c r="F319" s="118" t="s">
        <v>654</v>
      </c>
      <c r="G319" s="119">
        <v>317</v>
      </c>
      <c r="K319" s="118">
        <v>6.9</v>
      </c>
      <c r="AA319" s="118">
        <v>2</v>
      </c>
      <c r="AO319" s="118">
        <v>7.6</v>
      </c>
    </row>
    <row r="320" spans="1:41" x14ac:dyDescent="0.45">
      <c r="A320" s="118" t="s">
        <v>671</v>
      </c>
      <c r="B320" s="121">
        <v>28430</v>
      </c>
      <c r="C320" s="121"/>
      <c r="D320" s="121"/>
      <c r="E320" s="121">
        <f t="shared" si="4"/>
        <v>27942</v>
      </c>
      <c r="F320" s="118" t="s">
        <v>655</v>
      </c>
      <c r="G320" s="119">
        <v>318</v>
      </c>
      <c r="K320" s="118">
        <v>7.4</v>
      </c>
      <c r="AA320" s="118">
        <v>2</v>
      </c>
      <c r="AO320" s="118">
        <v>7.8</v>
      </c>
    </row>
    <row r="321" spans="1:41" x14ac:dyDescent="0.45">
      <c r="A321" s="118" t="s">
        <v>672</v>
      </c>
      <c r="B321" s="121">
        <v>28460</v>
      </c>
      <c r="C321" s="121"/>
      <c r="D321" s="121"/>
      <c r="E321" s="121">
        <f t="shared" si="4"/>
        <v>27973</v>
      </c>
      <c r="F321" s="118" t="s">
        <v>656</v>
      </c>
      <c r="G321" s="119">
        <v>319</v>
      </c>
      <c r="K321" s="118">
        <v>7.1</v>
      </c>
      <c r="AA321" s="118">
        <v>2</v>
      </c>
      <c r="AO321" s="118">
        <v>7.8</v>
      </c>
    </row>
    <row r="322" spans="1:41" x14ac:dyDescent="0.45">
      <c r="A322" s="118" t="s">
        <v>673</v>
      </c>
      <c r="B322" s="121">
        <v>28491</v>
      </c>
      <c r="C322" s="121"/>
      <c r="D322" s="121"/>
      <c r="E322" s="121">
        <f t="shared" ref="E322:E385" si="5">IF(F322&gt;0,VLOOKUP(F322,A:B,2,),"")</f>
        <v>28004</v>
      </c>
      <c r="F322" s="118" t="s">
        <v>657</v>
      </c>
      <c r="G322" s="119">
        <v>320</v>
      </c>
      <c r="K322" s="118">
        <v>7</v>
      </c>
      <c r="AA322" s="118">
        <v>2</v>
      </c>
      <c r="AO322" s="118">
        <v>7.6</v>
      </c>
    </row>
    <row r="323" spans="1:41" x14ac:dyDescent="0.45">
      <c r="A323" s="118" t="s">
        <v>674</v>
      </c>
      <c r="B323" s="121">
        <v>28522</v>
      </c>
      <c r="C323" s="121"/>
      <c r="D323" s="121"/>
      <c r="E323" s="121">
        <f t="shared" si="5"/>
        <v>28034</v>
      </c>
      <c r="F323" s="118" t="s">
        <v>658</v>
      </c>
      <c r="G323" s="119">
        <v>321</v>
      </c>
      <c r="K323" s="118">
        <v>7.4</v>
      </c>
      <c r="AA323" s="118">
        <v>2</v>
      </c>
      <c r="AO323" s="118">
        <v>7.7</v>
      </c>
    </row>
    <row r="324" spans="1:41" x14ac:dyDescent="0.45">
      <c r="A324" s="118" t="s">
        <v>675</v>
      </c>
      <c r="B324" s="121">
        <v>28550</v>
      </c>
      <c r="C324" s="121"/>
      <c r="D324" s="121"/>
      <c r="E324" s="121">
        <f t="shared" si="5"/>
        <v>28065</v>
      </c>
      <c r="F324" s="118" t="s">
        <v>659</v>
      </c>
      <c r="G324" s="119">
        <v>322</v>
      </c>
      <c r="K324" s="118">
        <v>7.3</v>
      </c>
      <c r="AA324" s="118">
        <v>2</v>
      </c>
      <c r="AO324" s="118">
        <v>7.8</v>
      </c>
    </row>
    <row r="325" spans="1:41" x14ac:dyDescent="0.45">
      <c r="A325" s="118" t="s">
        <v>676</v>
      </c>
      <c r="B325" s="121">
        <v>28581</v>
      </c>
      <c r="C325" s="121"/>
      <c r="D325" s="121"/>
      <c r="E325" s="121">
        <f t="shared" si="5"/>
        <v>28095</v>
      </c>
      <c r="F325" s="118" t="s">
        <v>660</v>
      </c>
      <c r="G325" s="119">
        <v>323</v>
      </c>
      <c r="K325" s="118">
        <v>7.4</v>
      </c>
      <c r="AA325" s="118">
        <v>1.8</v>
      </c>
      <c r="AO325" s="118">
        <v>7.8</v>
      </c>
    </row>
    <row r="326" spans="1:41" x14ac:dyDescent="0.45">
      <c r="A326" s="118" t="s">
        <v>677</v>
      </c>
      <c r="B326" s="121">
        <v>28611</v>
      </c>
      <c r="C326" s="121"/>
      <c r="D326" s="121"/>
      <c r="E326" s="121">
        <f t="shared" si="5"/>
        <v>28126</v>
      </c>
      <c r="F326" s="118" t="s">
        <v>661</v>
      </c>
      <c r="G326" s="119">
        <v>324</v>
      </c>
      <c r="K326" s="118">
        <v>7.6</v>
      </c>
      <c r="AA326" s="118">
        <v>1.9</v>
      </c>
      <c r="AO326" s="118">
        <v>7.5</v>
      </c>
    </row>
    <row r="327" spans="1:41" x14ac:dyDescent="0.45">
      <c r="A327" s="118" t="s">
        <v>678</v>
      </c>
      <c r="B327" s="121">
        <v>28642</v>
      </c>
      <c r="C327" s="121"/>
      <c r="D327" s="121"/>
      <c r="E327" s="121">
        <f t="shared" si="5"/>
        <v>28157</v>
      </c>
      <c r="F327" s="118" t="s">
        <v>662</v>
      </c>
      <c r="G327" s="119">
        <v>325</v>
      </c>
      <c r="K327" s="118">
        <v>7.8</v>
      </c>
      <c r="AA327" s="118">
        <v>2</v>
      </c>
      <c r="AO327" s="118">
        <v>7.6</v>
      </c>
    </row>
    <row r="328" spans="1:41" x14ac:dyDescent="0.45">
      <c r="A328" s="118" t="s">
        <v>679</v>
      </c>
      <c r="B328" s="121">
        <v>28672</v>
      </c>
      <c r="C328" s="121"/>
      <c r="D328" s="121"/>
      <c r="E328" s="121">
        <f t="shared" si="5"/>
        <v>28185</v>
      </c>
      <c r="F328" s="118" t="s">
        <v>663</v>
      </c>
      <c r="G328" s="119">
        <v>326</v>
      </c>
      <c r="K328" s="118">
        <v>7.8</v>
      </c>
      <c r="AA328" s="118">
        <v>2</v>
      </c>
      <c r="AO328" s="118">
        <v>7.4</v>
      </c>
    </row>
    <row r="329" spans="1:41" x14ac:dyDescent="0.45">
      <c r="A329" s="118" t="s">
        <v>680</v>
      </c>
      <c r="B329" s="121">
        <v>28703</v>
      </c>
      <c r="C329" s="121"/>
      <c r="D329" s="121"/>
      <c r="E329" s="121">
        <f t="shared" si="5"/>
        <v>28216</v>
      </c>
      <c r="F329" s="118" t="s">
        <v>664</v>
      </c>
      <c r="G329" s="119">
        <v>327</v>
      </c>
      <c r="K329" s="118">
        <v>7.9</v>
      </c>
      <c r="AA329" s="118">
        <v>1.9</v>
      </c>
      <c r="AO329" s="118">
        <v>7.2</v>
      </c>
    </row>
    <row r="330" spans="1:41" x14ac:dyDescent="0.45">
      <c r="A330" s="118" t="s">
        <v>681</v>
      </c>
      <c r="B330" s="121">
        <v>28734</v>
      </c>
      <c r="C330" s="121"/>
      <c r="D330" s="121"/>
      <c r="E330" s="121">
        <f t="shared" si="5"/>
        <v>28246</v>
      </c>
      <c r="F330" s="118" t="s">
        <v>665</v>
      </c>
      <c r="G330" s="119">
        <v>328</v>
      </c>
      <c r="K330" s="118">
        <v>7.8</v>
      </c>
      <c r="AA330" s="118">
        <v>2.1</v>
      </c>
      <c r="AO330" s="118">
        <v>7</v>
      </c>
    </row>
    <row r="331" spans="1:41" x14ac:dyDescent="0.45">
      <c r="A331" s="118" t="s">
        <v>682</v>
      </c>
      <c r="B331" s="121">
        <v>28764</v>
      </c>
      <c r="C331" s="121"/>
      <c r="D331" s="121"/>
      <c r="E331" s="121">
        <f t="shared" si="5"/>
        <v>28277</v>
      </c>
      <c r="F331" s="118" t="s">
        <v>666</v>
      </c>
      <c r="G331" s="119">
        <v>329</v>
      </c>
      <c r="K331" s="118">
        <v>7.9</v>
      </c>
      <c r="AA331" s="118">
        <v>2.1</v>
      </c>
      <c r="AO331" s="118">
        <v>7.2</v>
      </c>
    </row>
    <row r="332" spans="1:41" x14ac:dyDescent="0.45">
      <c r="A332" s="118" t="s">
        <v>683</v>
      </c>
      <c r="B332" s="121">
        <v>28795</v>
      </c>
      <c r="C332" s="121"/>
      <c r="D332" s="121"/>
      <c r="E332" s="121">
        <f t="shared" si="5"/>
        <v>28307</v>
      </c>
      <c r="F332" s="118" t="s">
        <v>667</v>
      </c>
      <c r="G332" s="119">
        <v>330</v>
      </c>
      <c r="K332" s="118">
        <v>8.1999999999999993</v>
      </c>
      <c r="AA332" s="118">
        <v>2.1</v>
      </c>
      <c r="AO332" s="118">
        <v>6.9</v>
      </c>
    </row>
    <row r="333" spans="1:41" x14ac:dyDescent="0.45">
      <c r="A333" s="118" t="s">
        <v>684</v>
      </c>
      <c r="B333" s="121">
        <v>28825</v>
      </c>
      <c r="C333" s="121"/>
      <c r="D333" s="121"/>
      <c r="E333" s="121">
        <f t="shared" si="5"/>
        <v>28338</v>
      </c>
      <c r="F333" s="118" t="s">
        <v>668</v>
      </c>
      <c r="G333" s="119">
        <v>331</v>
      </c>
      <c r="K333" s="118">
        <v>8.1999999999999993</v>
      </c>
      <c r="AA333" s="118">
        <v>2</v>
      </c>
      <c r="AO333" s="118">
        <v>7</v>
      </c>
    </row>
    <row r="334" spans="1:41" x14ac:dyDescent="0.45">
      <c r="A334" s="118" t="s">
        <v>685</v>
      </c>
      <c r="B334" s="121">
        <v>28856</v>
      </c>
      <c r="C334" s="121"/>
      <c r="D334" s="121"/>
      <c r="E334" s="121">
        <f t="shared" si="5"/>
        <v>28369</v>
      </c>
      <c r="F334" s="118" t="s">
        <v>669</v>
      </c>
      <c r="G334" s="119">
        <v>332</v>
      </c>
      <c r="K334" s="118">
        <v>8.3000000000000007</v>
      </c>
      <c r="AA334" s="118">
        <v>2</v>
      </c>
      <c r="AO334" s="118">
        <v>6.8</v>
      </c>
    </row>
    <row r="335" spans="1:41" x14ac:dyDescent="0.45">
      <c r="A335" s="118" t="s">
        <v>686</v>
      </c>
      <c r="B335" s="121">
        <v>28887</v>
      </c>
      <c r="C335" s="121"/>
      <c r="D335" s="121"/>
      <c r="E335" s="121">
        <f t="shared" si="5"/>
        <v>28399</v>
      </c>
      <c r="F335" s="118" t="s">
        <v>670</v>
      </c>
      <c r="G335" s="119">
        <v>333</v>
      </c>
      <c r="K335" s="118">
        <v>8.3000000000000007</v>
      </c>
      <c r="AA335" s="118">
        <v>1.9</v>
      </c>
      <c r="AO335" s="118">
        <v>6.8</v>
      </c>
    </row>
    <row r="336" spans="1:41" x14ac:dyDescent="0.45">
      <c r="A336" s="118" t="s">
        <v>687</v>
      </c>
      <c r="B336" s="121">
        <v>28915</v>
      </c>
      <c r="C336" s="121"/>
      <c r="D336" s="121"/>
      <c r="E336" s="121">
        <f t="shared" si="5"/>
        <v>28430</v>
      </c>
      <c r="F336" s="118" t="s">
        <v>671</v>
      </c>
      <c r="G336" s="119">
        <v>334</v>
      </c>
      <c r="K336" s="118">
        <v>8.4</v>
      </c>
      <c r="AA336" s="118">
        <v>2</v>
      </c>
      <c r="AO336" s="118">
        <v>6.8</v>
      </c>
    </row>
    <row r="337" spans="1:41" x14ac:dyDescent="0.45">
      <c r="A337" s="118" t="s">
        <v>688</v>
      </c>
      <c r="B337" s="121">
        <v>28946</v>
      </c>
      <c r="C337" s="121"/>
      <c r="D337" s="121"/>
      <c r="E337" s="121">
        <f t="shared" si="5"/>
        <v>28460</v>
      </c>
      <c r="F337" s="118" t="s">
        <v>672</v>
      </c>
      <c r="G337" s="119">
        <v>335</v>
      </c>
      <c r="K337" s="118">
        <v>8.5</v>
      </c>
      <c r="AA337" s="118">
        <v>2.1</v>
      </c>
      <c r="AO337" s="118">
        <v>6.4</v>
      </c>
    </row>
    <row r="338" spans="1:41" x14ac:dyDescent="0.45">
      <c r="A338" s="118" t="s">
        <v>689</v>
      </c>
      <c r="B338" s="121">
        <v>28976</v>
      </c>
      <c r="C338" s="121"/>
      <c r="D338" s="121"/>
      <c r="E338" s="121">
        <f t="shared" si="5"/>
        <v>28491</v>
      </c>
      <c r="F338" s="118" t="s">
        <v>673</v>
      </c>
      <c r="G338" s="119">
        <v>336</v>
      </c>
      <c r="K338" s="118">
        <v>8.3000000000000007</v>
      </c>
      <c r="AA338" s="118">
        <v>2.1</v>
      </c>
      <c r="AO338" s="118">
        <v>6.4</v>
      </c>
    </row>
    <row r="339" spans="1:41" x14ac:dyDescent="0.45">
      <c r="A339" s="118" t="s">
        <v>690</v>
      </c>
      <c r="B339" s="121">
        <v>29007</v>
      </c>
      <c r="C339" s="121"/>
      <c r="D339" s="121"/>
      <c r="E339" s="121">
        <f t="shared" si="5"/>
        <v>28522</v>
      </c>
      <c r="F339" s="118" t="s">
        <v>674</v>
      </c>
      <c r="G339" s="119">
        <v>337</v>
      </c>
      <c r="H339" s="120">
        <v>6.6453490000000004</v>
      </c>
      <c r="K339" s="118">
        <v>8.3000000000000007</v>
      </c>
      <c r="AA339" s="118">
        <v>2.2000000000000002</v>
      </c>
      <c r="AO339" s="118">
        <v>6.3</v>
      </c>
    </row>
    <row r="340" spans="1:41" x14ac:dyDescent="0.45">
      <c r="A340" s="118" t="s">
        <v>691</v>
      </c>
      <c r="B340" s="121">
        <v>29037</v>
      </c>
      <c r="C340" s="121"/>
      <c r="D340" s="121"/>
      <c r="E340" s="121">
        <f t="shared" si="5"/>
        <v>28550</v>
      </c>
      <c r="F340" s="118" t="s">
        <v>675</v>
      </c>
      <c r="G340" s="119">
        <v>338</v>
      </c>
      <c r="H340" s="120">
        <v>6.3034509999999999</v>
      </c>
      <c r="K340" s="118">
        <v>8.5</v>
      </c>
      <c r="AA340" s="118">
        <v>2.2000000000000002</v>
      </c>
      <c r="AO340" s="118">
        <v>6.3</v>
      </c>
    </row>
    <row r="341" spans="1:41" x14ac:dyDescent="0.45">
      <c r="A341" s="118" t="s">
        <v>692</v>
      </c>
      <c r="B341" s="121">
        <v>29068</v>
      </c>
      <c r="C341" s="121"/>
      <c r="D341" s="121"/>
      <c r="E341" s="121">
        <f t="shared" si="5"/>
        <v>28581</v>
      </c>
      <c r="F341" s="118" t="s">
        <v>676</v>
      </c>
      <c r="G341" s="119">
        <v>339</v>
      </c>
      <c r="H341" s="120">
        <v>6.2681560000000003</v>
      </c>
      <c r="K341" s="118">
        <v>8.4</v>
      </c>
      <c r="AA341" s="118">
        <v>2.2000000000000002</v>
      </c>
      <c r="AO341" s="118">
        <v>6.1</v>
      </c>
    </row>
    <row r="342" spans="1:41" x14ac:dyDescent="0.45">
      <c r="A342" s="118" t="s">
        <v>693</v>
      </c>
      <c r="B342" s="121">
        <v>29099</v>
      </c>
      <c r="C342" s="121"/>
      <c r="D342" s="121"/>
      <c r="E342" s="121">
        <f t="shared" si="5"/>
        <v>28611</v>
      </c>
      <c r="F342" s="118" t="s">
        <v>677</v>
      </c>
      <c r="G342" s="119">
        <v>340</v>
      </c>
      <c r="H342" s="120">
        <v>6.2102060000000003</v>
      </c>
      <c r="K342" s="118">
        <v>8.6</v>
      </c>
      <c r="AA342" s="118">
        <v>2.2999999999999998</v>
      </c>
      <c r="AO342" s="118">
        <v>6</v>
      </c>
    </row>
    <row r="343" spans="1:41" x14ac:dyDescent="0.45">
      <c r="A343" s="118" t="s">
        <v>694</v>
      </c>
      <c r="B343" s="121">
        <v>29129</v>
      </c>
      <c r="C343" s="121"/>
      <c r="D343" s="121"/>
      <c r="E343" s="121">
        <f t="shared" si="5"/>
        <v>28642</v>
      </c>
      <c r="F343" s="118" t="s">
        <v>678</v>
      </c>
      <c r="G343" s="119">
        <v>341</v>
      </c>
      <c r="H343" s="120">
        <v>6.3041340000000003</v>
      </c>
      <c r="K343" s="118">
        <v>8.4</v>
      </c>
      <c r="AA343" s="118">
        <v>2.2999999999999998</v>
      </c>
      <c r="AO343" s="118">
        <v>5.9</v>
      </c>
    </row>
    <row r="344" spans="1:41" x14ac:dyDescent="0.45">
      <c r="A344" s="118" t="s">
        <v>695</v>
      </c>
      <c r="B344" s="121">
        <v>29160</v>
      </c>
      <c r="C344" s="121"/>
      <c r="D344" s="121"/>
      <c r="E344" s="121">
        <f t="shared" si="5"/>
        <v>28672</v>
      </c>
      <c r="F344" s="118" t="s">
        <v>679</v>
      </c>
      <c r="G344" s="119">
        <v>342</v>
      </c>
      <c r="H344" s="120">
        <v>6.2233679999999998</v>
      </c>
      <c r="K344" s="118">
        <v>8.5</v>
      </c>
      <c r="AA344" s="118">
        <v>2.2000000000000002</v>
      </c>
      <c r="AO344" s="118">
        <v>6.2</v>
      </c>
    </row>
    <row r="345" spans="1:41" x14ac:dyDescent="0.45">
      <c r="A345" s="118" t="s">
        <v>696</v>
      </c>
      <c r="B345" s="121">
        <v>29190</v>
      </c>
      <c r="C345" s="121"/>
      <c r="D345" s="121"/>
      <c r="E345" s="121">
        <f t="shared" si="5"/>
        <v>28703</v>
      </c>
      <c r="F345" s="118" t="s">
        <v>680</v>
      </c>
      <c r="G345" s="119">
        <v>343</v>
      </c>
      <c r="H345" s="120">
        <v>6.4908849999999996</v>
      </c>
      <c r="K345" s="118">
        <v>8.5</v>
      </c>
      <c r="AA345" s="118">
        <v>2.2999999999999998</v>
      </c>
      <c r="AO345" s="118">
        <v>5.9</v>
      </c>
    </row>
    <row r="346" spans="1:41" x14ac:dyDescent="0.45">
      <c r="A346" s="118" t="s">
        <v>697</v>
      </c>
      <c r="B346" s="121">
        <v>29221</v>
      </c>
      <c r="C346" s="121"/>
      <c r="D346" s="121"/>
      <c r="E346" s="121">
        <f t="shared" si="5"/>
        <v>28734</v>
      </c>
      <c r="F346" s="118" t="s">
        <v>681</v>
      </c>
      <c r="G346" s="119">
        <v>344</v>
      </c>
      <c r="H346" s="120">
        <v>6.2524620000000004</v>
      </c>
      <c r="K346" s="118">
        <v>8.4</v>
      </c>
      <c r="AA346" s="118">
        <v>2.4</v>
      </c>
      <c r="AO346" s="118">
        <v>6</v>
      </c>
    </row>
    <row r="347" spans="1:41" x14ac:dyDescent="0.45">
      <c r="A347" s="118" t="s">
        <v>698</v>
      </c>
      <c r="B347" s="121">
        <v>29252</v>
      </c>
      <c r="C347" s="121"/>
      <c r="D347" s="121"/>
      <c r="E347" s="121">
        <f t="shared" si="5"/>
        <v>28764</v>
      </c>
      <c r="F347" s="118" t="s">
        <v>682</v>
      </c>
      <c r="G347" s="119">
        <v>345</v>
      </c>
      <c r="H347" s="120">
        <v>6.1641500000000002</v>
      </c>
      <c r="K347" s="118">
        <v>8.1</v>
      </c>
      <c r="AA347" s="118">
        <v>2.2000000000000002</v>
      </c>
      <c r="AO347" s="118">
        <v>5.8</v>
      </c>
    </row>
    <row r="348" spans="1:41" x14ac:dyDescent="0.45">
      <c r="A348" s="118" t="s">
        <v>699</v>
      </c>
      <c r="B348" s="121">
        <v>29281</v>
      </c>
      <c r="C348" s="121"/>
      <c r="D348" s="121"/>
      <c r="E348" s="121">
        <f t="shared" si="5"/>
        <v>28795</v>
      </c>
      <c r="F348" s="118" t="s">
        <v>683</v>
      </c>
      <c r="G348" s="119">
        <v>346</v>
      </c>
      <c r="H348" s="120">
        <v>6.3326919999999998</v>
      </c>
      <c r="K348" s="118">
        <v>8.1999999999999993</v>
      </c>
      <c r="AA348" s="118">
        <v>2.2000000000000002</v>
      </c>
      <c r="AO348" s="118">
        <v>5.9</v>
      </c>
    </row>
    <row r="349" spans="1:41" x14ac:dyDescent="0.45">
      <c r="A349" s="118" t="s">
        <v>700</v>
      </c>
      <c r="B349" s="121">
        <v>29312</v>
      </c>
      <c r="C349" s="121"/>
      <c r="D349" s="121"/>
      <c r="E349" s="121">
        <f t="shared" si="5"/>
        <v>28825</v>
      </c>
      <c r="F349" s="118" t="s">
        <v>684</v>
      </c>
      <c r="G349" s="119">
        <v>347</v>
      </c>
      <c r="H349" s="120">
        <v>6.4064920000000001</v>
      </c>
      <c r="K349" s="118">
        <v>8.3000000000000007</v>
      </c>
      <c r="AA349" s="118">
        <v>2.2000000000000002</v>
      </c>
      <c r="AO349" s="118">
        <v>6</v>
      </c>
    </row>
    <row r="350" spans="1:41" x14ac:dyDescent="0.45">
      <c r="A350" s="118" t="s">
        <v>701</v>
      </c>
      <c r="B350" s="121">
        <v>29342</v>
      </c>
      <c r="C350" s="121"/>
      <c r="D350" s="121"/>
      <c r="E350" s="121">
        <f t="shared" si="5"/>
        <v>28856</v>
      </c>
      <c r="F350" s="118" t="s">
        <v>685</v>
      </c>
      <c r="G350" s="119">
        <v>348</v>
      </c>
      <c r="H350" s="120">
        <v>6.3712439999999999</v>
      </c>
      <c r="K350" s="118">
        <v>8.1</v>
      </c>
      <c r="AA350" s="118">
        <v>2.2000000000000002</v>
      </c>
      <c r="AO350" s="118">
        <v>5.9</v>
      </c>
    </row>
    <row r="351" spans="1:41" x14ac:dyDescent="0.45">
      <c r="A351" s="118" t="s">
        <v>702</v>
      </c>
      <c r="B351" s="121">
        <v>29373</v>
      </c>
      <c r="C351" s="121"/>
      <c r="D351" s="121"/>
      <c r="E351" s="121">
        <f t="shared" si="5"/>
        <v>28887</v>
      </c>
      <c r="F351" s="118" t="s">
        <v>686</v>
      </c>
      <c r="G351" s="119">
        <v>349</v>
      </c>
      <c r="H351" s="120">
        <v>6.2576400000000003</v>
      </c>
      <c r="K351" s="118">
        <v>8</v>
      </c>
      <c r="AA351" s="118">
        <v>2</v>
      </c>
      <c r="AO351" s="118">
        <v>5.9</v>
      </c>
    </row>
    <row r="352" spans="1:41" x14ac:dyDescent="0.45">
      <c r="A352" s="118" t="s">
        <v>703</v>
      </c>
      <c r="B352" s="121">
        <v>29403</v>
      </c>
      <c r="C352" s="121"/>
      <c r="D352" s="121"/>
      <c r="E352" s="121">
        <f t="shared" si="5"/>
        <v>28915</v>
      </c>
      <c r="F352" s="118" t="s">
        <v>687</v>
      </c>
      <c r="G352" s="119">
        <v>350</v>
      </c>
      <c r="H352" s="120">
        <v>6.3036709999999996</v>
      </c>
      <c r="K352" s="118">
        <v>7.9</v>
      </c>
      <c r="AA352" s="118">
        <v>2.1</v>
      </c>
      <c r="AO352" s="118">
        <v>5.8</v>
      </c>
    </row>
    <row r="353" spans="1:41" x14ac:dyDescent="0.45">
      <c r="A353" s="118" t="s">
        <v>704</v>
      </c>
      <c r="B353" s="121">
        <v>29434</v>
      </c>
      <c r="C353" s="121"/>
      <c r="D353" s="121"/>
      <c r="E353" s="121">
        <f t="shared" si="5"/>
        <v>28946</v>
      </c>
      <c r="F353" s="118" t="s">
        <v>688</v>
      </c>
      <c r="G353" s="119">
        <v>351</v>
      </c>
      <c r="H353" s="120">
        <v>6.4990709999999998</v>
      </c>
      <c r="K353" s="118">
        <v>7.9</v>
      </c>
      <c r="AA353" s="118">
        <v>2.1</v>
      </c>
      <c r="AO353" s="118">
        <v>5.8</v>
      </c>
    </row>
    <row r="354" spans="1:41" x14ac:dyDescent="0.45">
      <c r="A354" s="118" t="s">
        <v>705</v>
      </c>
      <c r="B354" s="121">
        <v>29465</v>
      </c>
      <c r="C354" s="121"/>
      <c r="D354" s="121"/>
      <c r="E354" s="121">
        <f t="shared" si="5"/>
        <v>28976</v>
      </c>
      <c r="F354" s="118" t="s">
        <v>689</v>
      </c>
      <c r="G354" s="119">
        <v>352</v>
      </c>
      <c r="H354" s="120">
        <v>6.204402</v>
      </c>
      <c r="K354" s="118">
        <v>7.6</v>
      </c>
      <c r="AA354" s="118">
        <v>2</v>
      </c>
      <c r="AO354" s="118">
        <v>5.6</v>
      </c>
    </row>
    <row r="355" spans="1:41" x14ac:dyDescent="0.45">
      <c r="A355" s="118" t="s">
        <v>706</v>
      </c>
      <c r="B355" s="121">
        <v>29495</v>
      </c>
      <c r="C355" s="121"/>
      <c r="D355" s="121"/>
      <c r="E355" s="121">
        <f t="shared" si="5"/>
        <v>29007</v>
      </c>
      <c r="F355" s="118" t="s">
        <v>690</v>
      </c>
      <c r="G355" s="119">
        <v>353</v>
      </c>
      <c r="H355" s="120">
        <v>6.2519479999999996</v>
      </c>
      <c r="K355" s="118">
        <v>7.4</v>
      </c>
      <c r="AA355" s="118">
        <v>2</v>
      </c>
      <c r="AO355" s="118">
        <v>5.7</v>
      </c>
    </row>
    <row r="356" spans="1:41" x14ac:dyDescent="0.45">
      <c r="A356" s="118" t="s">
        <v>707</v>
      </c>
      <c r="B356" s="121">
        <v>29526</v>
      </c>
      <c r="C356" s="121"/>
      <c r="D356" s="121"/>
      <c r="E356" s="121">
        <f t="shared" si="5"/>
        <v>29037</v>
      </c>
      <c r="F356" s="118" t="s">
        <v>691</v>
      </c>
      <c r="G356" s="119">
        <v>354</v>
      </c>
      <c r="H356" s="120">
        <v>6.2741990000000003</v>
      </c>
      <c r="K356" s="118">
        <v>7.1</v>
      </c>
      <c r="AA356" s="118">
        <v>2.2000000000000002</v>
      </c>
      <c r="AO356" s="118">
        <v>5.7</v>
      </c>
    </row>
    <row r="357" spans="1:41" x14ac:dyDescent="0.45">
      <c r="A357" s="118" t="s">
        <v>708</v>
      </c>
      <c r="B357" s="121">
        <v>29556</v>
      </c>
      <c r="C357" s="121"/>
      <c r="D357" s="121"/>
      <c r="E357" s="121">
        <f t="shared" si="5"/>
        <v>29068</v>
      </c>
      <c r="F357" s="118" t="s">
        <v>692</v>
      </c>
      <c r="G357" s="119">
        <v>355</v>
      </c>
      <c r="H357" s="120">
        <v>6.1187860000000001</v>
      </c>
      <c r="K357" s="118">
        <v>7.1</v>
      </c>
      <c r="AA357" s="118">
        <v>2.2000000000000002</v>
      </c>
      <c r="AO357" s="118">
        <v>6</v>
      </c>
    </row>
    <row r="358" spans="1:41" x14ac:dyDescent="0.45">
      <c r="A358" s="118" t="s">
        <v>709</v>
      </c>
      <c r="B358" s="121">
        <v>29587</v>
      </c>
      <c r="C358" s="121"/>
      <c r="D358" s="121"/>
      <c r="E358" s="121">
        <f t="shared" si="5"/>
        <v>29099</v>
      </c>
      <c r="F358" s="118" t="s">
        <v>693</v>
      </c>
      <c r="G358" s="119">
        <v>356</v>
      </c>
      <c r="H358" s="120">
        <v>6.2345179999999996</v>
      </c>
      <c r="K358" s="118">
        <v>7</v>
      </c>
      <c r="AA358" s="118">
        <v>2</v>
      </c>
      <c r="AO358" s="118">
        <v>5.9</v>
      </c>
    </row>
    <row r="359" spans="1:41" x14ac:dyDescent="0.45">
      <c r="A359" s="118" t="s">
        <v>710</v>
      </c>
      <c r="B359" s="121">
        <v>29618</v>
      </c>
      <c r="C359" s="121"/>
      <c r="D359" s="121"/>
      <c r="E359" s="121">
        <f t="shared" si="5"/>
        <v>29129</v>
      </c>
      <c r="F359" s="118" t="s">
        <v>694</v>
      </c>
      <c r="G359" s="119">
        <v>357</v>
      </c>
      <c r="H359" s="120">
        <v>6.3848070000000003</v>
      </c>
      <c r="K359" s="118">
        <v>7.3</v>
      </c>
      <c r="AA359" s="118">
        <v>2.1</v>
      </c>
      <c r="AO359" s="118">
        <v>6</v>
      </c>
    </row>
    <row r="360" spans="1:41" x14ac:dyDescent="0.45">
      <c r="A360" s="118" t="s">
        <v>711</v>
      </c>
      <c r="B360" s="121">
        <v>29646</v>
      </c>
      <c r="C360" s="121"/>
      <c r="D360" s="121"/>
      <c r="E360" s="121">
        <f t="shared" si="5"/>
        <v>29160</v>
      </c>
      <c r="F360" s="118" t="s">
        <v>695</v>
      </c>
      <c r="G360" s="119">
        <v>358</v>
      </c>
      <c r="H360" s="120">
        <v>6.0462100000000003</v>
      </c>
      <c r="K360" s="118">
        <v>7.2</v>
      </c>
      <c r="AA360" s="118">
        <v>2.1</v>
      </c>
      <c r="AO360" s="118">
        <v>5.9</v>
      </c>
    </row>
    <row r="361" spans="1:41" x14ac:dyDescent="0.45">
      <c r="A361" s="118" t="s">
        <v>712</v>
      </c>
      <c r="B361" s="121">
        <v>29677</v>
      </c>
      <c r="C361" s="121"/>
      <c r="D361" s="121"/>
      <c r="E361" s="121">
        <f t="shared" si="5"/>
        <v>29190</v>
      </c>
      <c r="F361" s="118" t="s">
        <v>696</v>
      </c>
      <c r="G361" s="119">
        <v>359</v>
      </c>
      <c r="H361" s="120">
        <v>6.1212470000000003</v>
      </c>
      <c r="K361" s="118">
        <v>7.2</v>
      </c>
      <c r="AA361" s="118">
        <v>2</v>
      </c>
      <c r="AO361" s="118">
        <v>6</v>
      </c>
    </row>
    <row r="362" spans="1:41" x14ac:dyDescent="0.45">
      <c r="A362" s="118" t="s">
        <v>713</v>
      </c>
      <c r="B362" s="121">
        <v>29707</v>
      </c>
      <c r="C362" s="121"/>
      <c r="D362" s="121"/>
      <c r="E362" s="121">
        <f t="shared" si="5"/>
        <v>29221</v>
      </c>
      <c r="F362" s="118" t="s">
        <v>697</v>
      </c>
      <c r="G362" s="119">
        <v>360</v>
      </c>
      <c r="H362" s="120">
        <v>6.1469899999999997</v>
      </c>
      <c r="K362" s="118">
        <v>7.5</v>
      </c>
      <c r="AA362" s="118">
        <v>1.9</v>
      </c>
      <c r="AO362" s="118">
        <v>6.3</v>
      </c>
    </row>
    <row r="363" spans="1:41" x14ac:dyDescent="0.45">
      <c r="A363" s="118" t="s">
        <v>714</v>
      </c>
      <c r="B363" s="121">
        <v>29738</v>
      </c>
      <c r="C363" s="121"/>
      <c r="D363" s="121"/>
      <c r="E363" s="121">
        <f t="shared" si="5"/>
        <v>29252</v>
      </c>
      <c r="F363" s="118" t="s">
        <v>698</v>
      </c>
      <c r="G363" s="119">
        <v>361</v>
      </c>
      <c r="H363" s="120">
        <v>5.9992770000000002</v>
      </c>
      <c r="K363" s="118">
        <v>7.6</v>
      </c>
      <c r="AA363" s="118">
        <v>1.9</v>
      </c>
      <c r="AO363" s="118">
        <v>6.3</v>
      </c>
    </row>
    <row r="364" spans="1:41" x14ac:dyDescent="0.45">
      <c r="A364" s="118" t="s">
        <v>715</v>
      </c>
      <c r="B364" s="121">
        <v>29768</v>
      </c>
      <c r="C364" s="121"/>
      <c r="D364" s="121"/>
      <c r="E364" s="121">
        <f t="shared" si="5"/>
        <v>29281</v>
      </c>
      <c r="F364" s="118" t="s">
        <v>699</v>
      </c>
      <c r="G364" s="119">
        <v>362</v>
      </c>
      <c r="H364" s="120">
        <v>5.9371020000000003</v>
      </c>
      <c r="K364" s="118">
        <v>7.6</v>
      </c>
      <c r="AA364" s="118">
        <v>1.9</v>
      </c>
      <c r="AO364" s="118">
        <v>6.3</v>
      </c>
    </row>
    <row r="365" spans="1:41" x14ac:dyDescent="0.45">
      <c r="A365" s="118" t="s">
        <v>716</v>
      </c>
      <c r="B365" s="121">
        <v>29799</v>
      </c>
      <c r="C365" s="121"/>
      <c r="D365" s="121"/>
      <c r="E365" s="121">
        <f t="shared" si="5"/>
        <v>29312</v>
      </c>
      <c r="F365" s="118" t="s">
        <v>700</v>
      </c>
      <c r="G365" s="119">
        <v>363</v>
      </c>
      <c r="H365" s="120">
        <v>6.1157789999999999</v>
      </c>
      <c r="K365" s="118">
        <v>7.6</v>
      </c>
      <c r="AA365" s="118">
        <v>2</v>
      </c>
      <c r="AO365" s="118">
        <v>6.9</v>
      </c>
    </row>
    <row r="366" spans="1:41" x14ac:dyDescent="0.45">
      <c r="A366" s="118" t="s">
        <v>717</v>
      </c>
      <c r="B366" s="121">
        <v>29830</v>
      </c>
      <c r="C366" s="121"/>
      <c r="D366" s="121"/>
      <c r="E366" s="121">
        <f t="shared" si="5"/>
        <v>29342</v>
      </c>
      <c r="F366" s="118" t="s">
        <v>701</v>
      </c>
      <c r="G366" s="119">
        <v>364</v>
      </c>
      <c r="H366" s="120">
        <v>6.2466759999999999</v>
      </c>
      <c r="K366" s="118">
        <v>7.8</v>
      </c>
      <c r="AA366" s="118">
        <v>2</v>
      </c>
      <c r="AO366" s="118">
        <v>7.5</v>
      </c>
    </row>
    <row r="367" spans="1:41" x14ac:dyDescent="0.45">
      <c r="A367" s="118" t="s">
        <v>718</v>
      </c>
      <c r="B367" s="121">
        <v>29860</v>
      </c>
      <c r="C367" s="121"/>
      <c r="D367" s="121"/>
      <c r="E367" s="121">
        <f t="shared" si="5"/>
        <v>29373</v>
      </c>
      <c r="F367" s="118" t="s">
        <v>702</v>
      </c>
      <c r="G367" s="119">
        <v>365</v>
      </c>
      <c r="H367" s="120">
        <v>6.3235700000000001</v>
      </c>
      <c r="K367" s="118">
        <v>7.8</v>
      </c>
      <c r="AA367" s="118">
        <v>1.9</v>
      </c>
      <c r="AO367" s="118">
        <v>7.6</v>
      </c>
    </row>
    <row r="368" spans="1:41" x14ac:dyDescent="0.45">
      <c r="A368" s="118" t="s">
        <v>719</v>
      </c>
      <c r="B368" s="121">
        <v>29891</v>
      </c>
      <c r="C368" s="121"/>
      <c r="D368" s="121"/>
      <c r="E368" s="121">
        <f t="shared" si="5"/>
        <v>29403</v>
      </c>
      <c r="F368" s="118" t="s">
        <v>703</v>
      </c>
      <c r="G368" s="119">
        <v>366</v>
      </c>
      <c r="H368" s="120">
        <v>6.0775189999999997</v>
      </c>
      <c r="K368" s="118">
        <v>7.6</v>
      </c>
      <c r="AA368" s="118">
        <v>2</v>
      </c>
      <c r="AO368" s="118">
        <v>7.8</v>
      </c>
    </row>
    <row r="369" spans="1:41" x14ac:dyDescent="0.45">
      <c r="A369" s="118" t="s">
        <v>720</v>
      </c>
      <c r="B369" s="121">
        <v>29921</v>
      </c>
      <c r="C369" s="121"/>
      <c r="D369" s="121"/>
      <c r="E369" s="121">
        <f t="shared" si="5"/>
        <v>29434</v>
      </c>
      <c r="F369" s="118" t="s">
        <v>704</v>
      </c>
      <c r="G369" s="119">
        <v>367</v>
      </c>
      <c r="H369" s="120">
        <v>6.1777290000000002</v>
      </c>
      <c r="K369" s="118">
        <v>7.6</v>
      </c>
      <c r="AA369" s="118">
        <v>2.1</v>
      </c>
      <c r="AO369" s="118">
        <v>7.7</v>
      </c>
    </row>
    <row r="370" spans="1:41" x14ac:dyDescent="0.45">
      <c r="A370" s="118" t="s">
        <v>721</v>
      </c>
      <c r="B370" s="121">
        <v>29952</v>
      </c>
      <c r="C370" s="121"/>
      <c r="D370" s="121"/>
      <c r="E370" s="121">
        <f t="shared" si="5"/>
        <v>29465</v>
      </c>
      <c r="F370" s="118" t="s">
        <v>705</v>
      </c>
      <c r="G370" s="119">
        <v>368</v>
      </c>
      <c r="H370" s="120">
        <v>6.1425289999999997</v>
      </c>
      <c r="K370" s="118">
        <v>7.4</v>
      </c>
      <c r="AA370" s="118">
        <v>2</v>
      </c>
      <c r="AO370" s="118">
        <v>7.5</v>
      </c>
    </row>
    <row r="371" spans="1:41" x14ac:dyDescent="0.45">
      <c r="A371" s="118" t="s">
        <v>722</v>
      </c>
      <c r="B371" s="121">
        <v>29983</v>
      </c>
      <c r="C371" s="121"/>
      <c r="D371" s="121"/>
      <c r="E371" s="121">
        <f t="shared" si="5"/>
        <v>29495</v>
      </c>
      <c r="F371" s="118" t="s">
        <v>706</v>
      </c>
      <c r="G371" s="119">
        <v>369</v>
      </c>
      <c r="H371" s="120">
        <v>6.0559960000000004</v>
      </c>
      <c r="K371" s="118">
        <v>7.3</v>
      </c>
      <c r="AA371" s="118">
        <v>2.1</v>
      </c>
      <c r="AO371" s="118">
        <v>7.5</v>
      </c>
    </row>
    <row r="372" spans="1:41" x14ac:dyDescent="0.45">
      <c r="A372" s="118" t="s">
        <v>723</v>
      </c>
      <c r="B372" s="121">
        <v>30011</v>
      </c>
      <c r="C372" s="121"/>
      <c r="D372" s="121"/>
      <c r="E372" s="121">
        <f t="shared" si="5"/>
        <v>29526</v>
      </c>
      <c r="F372" s="118" t="s">
        <v>707</v>
      </c>
      <c r="G372" s="119">
        <v>370</v>
      </c>
      <c r="H372" s="120">
        <v>5.8514239999999997</v>
      </c>
      <c r="K372" s="118">
        <v>7.2</v>
      </c>
      <c r="AA372" s="118">
        <v>2.2000000000000002</v>
      </c>
      <c r="AO372" s="118">
        <v>7.5</v>
      </c>
    </row>
    <row r="373" spans="1:41" x14ac:dyDescent="0.45">
      <c r="A373" s="118" t="s">
        <v>724</v>
      </c>
      <c r="B373" s="121">
        <v>30042</v>
      </c>
      <c r="C373" s="121"/>
      <c r="D373" s="121"/>
      <c r="E373" s="121">
        <f t="shared" si="5"/>
        <v>29556</v>
      </c>
      <c r="F373" s="118" t="s">
        <v>708</v>
      </c>
      <c r="G373" s="119">
        <v>371</v>
      </c>
      <c r="H373" s="120">
        <v>6.0521440000000002</v>
      </c>
      <c r="K373" s="118">
        <v>7.2</v>
      </c>
      <c r="AA373" s="118">
        <v>2.2000000000000002</v>
      </c>
      <c r="AO373" s="118">
        <v>7.2</v>
      </c>
    </row>
    <row r="374" spans="1:41" x14ac:dyDescent="0.45">
      <c r="A374" s="118" t="s">
        <v>725</v>
      </c>
      <c r="B374" s="121">
        <v>30072</v>
      </c>
      <c r="C374" s="121"/>
      <c r="D374" s="121"/>
      <c r="E374" s="121">
        <f t="shared" si="5"/>
        <v>29587</v>
      </c>
      <c r="F374" s="118" t="s">
        <v>709</v>
      </c>
      <c r="G374" s="119">
        <v>372</v>
      </c>
      <c r="H374" s="120">
        <v>5.9173070000000001</v>
      </c>
      <c r="K374" s="118">
        <v>7.4</v>
      </c>
      <c r="AA374" s="118">
        <v>2.1</v>
      </c>
      <c r="AO374" s="118">
        <v>7.5</v>
      </c>
    </row>
    <row r="375" spans="1:41" x14ac:dyDescent="0.45">
      <c r="A375" s="118" t="s">
        <v>726</v>
      </c>
      <c r="B375" s="121">
        <v>30103</v>
      </c>
      <c r="C375" s="121"/>
      <c r="D375" s="121"/>
      <c r="E375" s="121">
        <f t="shared" si="5"/>
        <v>29618</v>
      </c>
      <c r="F375" s="118" t="s">
        <v>710</v>
      </c>
      <c r="G375" s="119">
        <v>373</v>
      </c>
      <c r="H375" s="120">
        <v>5.6171369999999996</v>
      </c>
      <c r="K375" s="118">
        <v>7.3</v>
      </c>
      <c r="AA375" s="118">
        <v>2.2999999999999998</v>
      </c>
      <c r="AO375" s="118">
        <v>7.4</v>
      </c>
    </row>
    <row r="376" spans="1:41" x14ac:dyDescent="0.45">
      <c r="A376" s="118" t="s">
        <v>727</v>
      </c>
      <c r="B376" s="121">
        <v>30133</v>
      </c>
      <c r="C376" s="121"/>
      <c r="D376" s="121"/>
      <c r="E376" s="121">
        <f t="shared" si="5"/>
        <v>29646</v>
      </c>
      <c r="F376" s="118" t="s">
        <v>711</v>
      </c>
      <c r="G376" s="119">
        <v>374</v>
      </c>
      <c r="H376" s="120">
        <v>5.7465869999999999</v>
      </c>
      <c r="K376" s="118">
        <v>7.5</v>
      </c>
      <c r="AA376" s="118">
        <v>2.2000000000000002</v>
      </c>
      <c r="AO376" s="118">
        <v>7.4</v>
      </c>
    </row>
    <row r="377" spans="1:41" x14ac:dyDescent="0.45">
      <c r="A377" s="118" t="s">
        <v>728</v>
      </c>
      <c r="B377" s="121">
        <v>30164</v>
      </c>
      <c r="C377" s="121"/>
      <c r="D377" s="121"/>
      <c r="E377" s="121">
        <f t="shared" si="5"/>
        <v>29677</v>
      </c>
      <c r="F377" s="118" t="s">
        <v>712</v>
      </c>
      <c r="G377" s="119">
        <v>375</v>
      </c>
      <c r="H377" s="120">
        <v>5.5555209999999997</v>
      </c>
      <c r="K377" s="118">
        <v>7.1</v>
      </c>
      <c r="AA377" s="118">
        <v>2.2000000000000002</v>
      </c>
      <c r="AO377" s="118">
        <v>7.2</v>
      </c>
    </row>
    <row r="378" spans="1:41" x14ac:dyDescent="0.45">
      <c r="A378" s="118" t="s">
        <v>729</v>
      </c>
      <c r="B378" s="121">
        <v>30195</v>
      </c>
      <c r="C378" s="121"/>
      <c r="D378" s="121"/>
      <c r="E378" s="121">
        <f t="shared" si="5"/>
        <v>29707</v>
      </c>
      <c r="F378" s="118" t="s">
        <v>713</v>
      </c>
      <c r="G378" s="119">
        <v>376</v>
      </c>
      <c r="H378" s="120">
        <v>5.5894539999999999</v>
      </c>
      <c r="K378" s="118">
        <v>7.2</v>
      </c>
      <c r="AA378" s="118">
        <v>2.2999999999999998</v>
      </c>
      <c r="AO378" s="118">
        <v>7.5</v>
      </c>
    </row>
    <row r="379" spans="1:41" x14ac:dyDescent="0.45">
      <c r="A379" s="118" t="s">
        <v>730</v>
      </c>
      <c r="B379" s="121">
        <v>30225</v>
      </c>
      <c r="C379" s="121"/>
      <c r="D379" s="121"/>
      <c r="E379" s="121">
        <f t="shared" si="5"/>
        <v>29738</v>
      </c>
      <c r="F379" s="118" t="s">
        <v>714</v>
      </c>
      <c r="G379" s="119">
        <v>377</v>
      </c>
      <c r="H379" s="120">
        <v>5.3744820000000004</v>
      </c>
      <c r="K379" s="118">
        <v>7.3</v>
      </c>
      <c r="AA379" s="118">
        <v>2.2999999999999998</v>
      </c>
      <c r="AO379" s="118">
        <v>7.5</v>
      </c>
    </row>
    <row r="380" spans="1:41" x14ac:dyDescent="0.45">
      <c r="A380" s="118" t="s">
        <v>731</v>
      </c>
      <c r="B380" s="121">
        <v>30256</v>
      </c>
      <c r="C380" s="121"/>
      <c r="D380" s="121"/>
      <c r="E380" s="121">
        <f t="shared" si="5"/>
        <v>29768</v>
      </c>
      <c r="F380" s="118" t="s">
        <v>715</v>
      </c>
      <c r="G380" s="119">
        <v>378</v>
      </c>
      <c r="H380" s="120">
        <v>5.828201</v>
      </c>
      <c r="K380" s="118">
        <v>7.2</v>
      </c>
      <c r="AA380" s="118">
        <v>2.2000000000000002</v>
      </c>
      <c r="AO380" s="118">
        <v>7.2</v>
      </c>
    </row>
    <row r="381" spans="1:41" x14ac:dyDescent="0.45">
      <c r="A381" s="118" t="s">
        <v>732</v>
      </c>
      <c r="B381" s="121">
        <v>30286</v>
      </c>
      <c r="C381" s="121"/>
      <c r="D381" s="121"/>
      <c r="E381" s="121">
        <f t="shared" si="5"/>
        <v>29799</v>
      </c>
      <c r="F381" s="118" t="s">
        <v>716</v>
      </c>
      <c r="G381" s="119">
        <v>379</v>
      </c>
      <c r="H381" s="120">
        <v>5.8467200000000004</v>
      </c>
      <c r="K381" s="118">
        <v>7</v>
      </c>
      <c r="AA381" s="118">
        <v>2.1</v>
      </c>
      <c r="AO381" s="118">
        <v>7.4</v>
      </c>
    </row>
    <row r="382" spans="1:41" x14ac:dyDescent="0.45">
      <c r="A382" s="118" t="s">
        <v>733</v>
      </c>
      <c r="B382" s="121">
        <v>30317</v>
      </c>
      <c r="C382" s="121"/>
      <c r="D382" s="121"/>
      <c r="E382" s="121">
        <f t="shared" si="5"/>
        <v>29830</v>
      </c>
      <c r="F382" s="118" t="s">
        <v>717</v>
      </c>
      <c r="G382" s="119">
        <v>380</v>
      </c>
      <c r="H382" s="120">
        <v>5.8133889999999999</v>
      </c>
      <c r="K382" s="118">
        <v>8.1999999999999993</v>
      </c>
      <c r="AA382" s="118">
        <v>2.2000000000000002</v>
      </c>
      <c r="AO382" s="118">
        <v>7.6</v>
      </c>
    </row>
    <row r="383" spans="1:41" x14ac:dyDescent="0.45">
      <c r="A383" s="118" t="s">
        <v>734</v>
      </c>
      <c r="B383" s="121">
        <v>30348</v>
      </c>
      <c r="C383" s="121"/>
      <c r="D383" s="121"/>
      <c r="E383" s="121">
        <f t="shared" si="5"/>
        <v>29860</v>
      </c>
      <c r="F383" s="118" t="s">
        <v>718</v>
      </c>
      <c r="G383" s="119">
        <v>381</v>
      </c>
      <c r="H383" s="120">
        <v>5.873157</v>
      </c>
      <c r="K383" s="118">
        <v>8.3000000000000007</v>
      </c>
      <c r="AA383" s="118">
        <v>2.2000000000000002</v>
      </c>
      <c r="AO383" s="118">
        <v>7.9</v>
      </c>
    </row>
    <row r="384" spans="1:41" x14ac:dyDescent="0.45">
      <c r="A384" s="118" t="s">
        <v>735</v>
      </c>
      <c r="B384" s="121">
        <v>30376</v>
      </c>
      <c r="C384" s="121"/>
      <c r="D384" s="121"/>
      <c r="E384" s="121">
        <f t="shared" si="5"/>
        <v>29891</v>
      </c>
      <c r="F384" s="118" t="s">
        <v>719</v>
      </c>
      <c r="G384" s="119">
        <v>382</v>
      </c>
      <c r="H384" s="120">
        <v>5.9962549999999997</v>
      </c>
      <c r="K384" s="118">
        <v>8.3000000000000007</v>
      </c>
      <c r="AA384" s="118">
        <v>2.2000000000000002</v>
      </c>
      <c r="AO384" s="118">
        <v>8.3000000000000007</v>
      </c>
    </row>
    <row r="385" spans="1:41" x14ac:dyDescent="0.45">
      <c r="A385" s="118" t="s">
        <v>736</v>
      </c>
      <c r="B385" s="121">
        <v>30407</v>
      </c>
      <c r="C385" s="121"/>
      <c r="D385" s="121"/>
      <c r="E385" s="121">
        <f t="shared" si="5"/>
        <v>29921</v>
      </c>
      <c r="F385" s="118" t="s">
        <v>720</v>
      </c>
      <c r="G385" s="119">
        <v>383</v>
      </c>
      <c r="H385" s="120">
        <v>6.0280880000000003</v>
      </c>
      <c r="K385" s="118">
        <v>8.6999999999999993</v>
      </c>
      <c r="AA385" s="118">
        <v>2.2000000000000002</v>
      </c>
      <c r="AO385" s="118">
        <v>8.5</v>
      </c>
    </row>
    <row r="386" spans="1:41" x14ac:dyDescent="0.45">
      <c r="A386" s="118" t="s">
        <v>737</v>
      </c>
      <c r="B386" s="121">
        <v>30437</v>
      </c>
      <c r="C386" s="121"/>
      <c r="D386" s="121"/>
      <c r="E386" s="121">
        <f t="shared" ref="E386:E449" si="6">IF(F386&gt;0,VLOOKUP(F386,A:B,2,),"")</f>
        <v>29952</v>
      </c>
      <c r="F386" s="118" t="s">
        <v>721</v>
      </c>
      <c r="G386" s="119">
        <v>384</v>
      </c>
      <c r="H386" s="120">
        <v>5.983568</v>
      </c>
      <c r="K386" s="118">
        <v>8.6</v>
      </c>
      <c r="AA386" s="118">
        <v>2.2000000000000002</v>
      </c>
      <c r="AO386" s="118">
        <v>8.6</v>
      </c>
    </row>
    <row r="387" spans="1:41" x14ac:dyDescent="0.45">
      <c r="A387" s="118" t="s">
        <v>738</v>
      </c>
      <c r="B387" s="121">
        <v>30468</v>
      </c>
      <c r="C387" s="121"/>
      <c r="D387" s="121"/>
      <c r="E387" s="121">
        <f t="shared" si="6"/>
        <v>29983</v>
      </c>
      <c r="F387" s="118" t="s">
        <v>722</v>
      </c>
      <c r="G387" s="119">
        <v>385</v>
      </c>
      <c r="H387" s="120">
        <v>6.3089890000000004</v>
      </c>
      <c r="K387" s="118">
        <v>8.9</v>
      </c>
      <c r="AA387" s="118">
        <v>2.2000000000000002</v>
      </c>
      <c r="AO387" s="118">
        <v>8.9</v>
      </c>
    </row>
    <row r="388" spans="1:41" x14ac:dyDescent="0.45">
      <c r="A388" s="118" t="s">
        <v>739</v>
      </c>
      <c r="B388" s="121">
        <v>30498</v>
      </c>
      <c r="C388" s="121"/>
      <c r="D388" s="121"/>
      <c r="E388" s="121">
        <f t="shared" si="6"/>
        <v>30011</v>
      </c>
      <c r="F388" s="118" t="s">
        <v>723</v>
      </c>
      <c r="G388" s="119">
        <v>386</v>
      </c>
      <c r="H388" s="120">
        <v>6.3235409999999996</v>
      </c>
      <c r="K388" s="118">
        <v>9.3000000000000007</v>
      </c>
      <c r="AA388" s="118">
        <v>2.2999999999999998</v>
      </c>
      <c r="AO388" s="118">
        <v>9</v>
      </c>
    </row>
    <row r="389" spans="1:41" x14ac:dyDescent="0.45">
      <c r="A389" s="118" t="s">
        <v>740</v>
      </c>
      <c r="B389" s="121">
        <v>30529</v>
      </c>
      <c r="C389" s="121"/>
      <c r="D389" s="121"/>
      <c r="E389" s="121">
        <f t="shared" si="6"/>
        <v>30042</v>
      </c>
      <c r="F389" s="118" t="s">
        <v>724</v>
      </c>
      <c r="G389" s="119">
        <v>387</v>
      </c>
      <c r="H389" s="120">
        <v>6.3344009999999997</v>
      </c>
      <c r="K389" s="118">
        <v>9.8000000000000007</v>
      </c>
      <c r="AA389" s="118">
        <v>2.2999999999999998</v>
      </c>
      <c r="AO389" s="118">
        <v>9.3000000000000007</v>
      </c>
    </row>
    <row r="390" spans="1:41" x14ac:dyDescent="0.45">
      <c r="A390" s="118" t="s">
        <v>741</v>
      </c>
      <c r="B390" s="121">
        <v>30560</v>
      </c>
      <c r="C390" s="121"/>
      <c r="D390" s="121"/>
      <c r="E390" s="121">
        <f t="shared" si="6"/>
        <v>30072</v>
      </c>
      <c r="F390" s="118" t="s">
        <v>725</v>
      </c>
      <c r="G390" s="119">
        <v>388</v>
      </c>
      <c r="H390" s="120">
        <v>6.5934200000000001</v>
      </c>
      <c r="K390" s="118">
        <v>10.4</v>
      </c>
      <c r="AA390" s="118">
        <v>2.2999999999999998</v>
      </c>
      <c r="AO390" s="118">
        <v>9.4</v>
      </c>
    </row>
    <row r="391" spans="1:41" x14ac:dyDescent="0.45">
      <c r="A391" s="118" t="s">
        <v>742</v>
      </c>
      <c r="B391" s="121">
        <v>30590</v>
      </c>
      <c r="C391" s="121"/>
      <c r="D391" s="121"/>
      <c r="E391" s="121">
        <f t="shared" si="6"/>
        <v>30103</v>
      </c>
      <c r="F391" s="118" t="s">
        <v>726</v>
      </c>
      <c r="G391" s="119">
        <v>389</v>
      </c>
      <c r="H391" s="120">
        <v>6.7674329999999996</v>
      </c>
      <c r="K391" s="118">
        <v>11.1</v>
      </c>
      <c r="AA391" s="118">
        <v>2.4</v>
      </c>
      <c r="AO391" s="118">
        <v>9.6</v>
      </c>
    </row>
    <row r="392" spans="1:41" x14ac:dyDescent="0.45">
      <c r="A392" s="118" t="s">
        <v>743</v>
      </c>
      <c r="B392" s="121">
        <v>30621</v>
      </c>
      <c r="C392" s="121"/>
      <c r="D392" s="121"/>
      <c r="E392" s="121">
        <f t="shared" si="6"/>
        <v>30133</v>
      </c>
      <c r="F392" s="118" t="s">
        <v>727</v>
      </c>
      <c r="G392" s="119">
        <v>390</v>
      </c>
      <c r="H392" s="120">
        <v>6.884385</v>
      </c>
      <c r="K392" s="118">
        <v>12</v>
      </c>
      <c r="AA392" s="118">
        <v>2.4</v>
      </c>
      <c r="AO392" s="118">
        <v>9.8000000000000007</v>
      </c>
    </row>
    <row r="393" spans="1:41" x14ac:dyDescent="0.45">
      <c r="A393" s="118" t="s">
        <v>744</v>
      </c>
      <c r="B393" s="121">
        <v>30651</v>
      </c>
      <c r="C393" s="121"/>
      <c r="D393" s="121"/>
      <c r="E393" s="121">
        <f t="shared" si="6"/>
        <v>30164</v>
      </c>
      <c r="F393" s="118" t="s">
        <v>728</v>
      </c>
      <c r="G393" s="119">
        <v>391</v>
      </c>
      <c r="H393" s="120">
        <v>7.0122730000000004</v>
      </c>
      <c r="K393" s="118">
        <v>12.1</v>
      </c>
      <c r="AA393" s="118">
        <v>2.2999999999999998</v>
      </c>
      <c r="AO393" s="118">
        <v>9.8000000000000007</v>
      </c>
    </row>
    <row r="394" spans="1:41" x14ac:dyDescent="0.45">
      <c r="A394" s="118" t="s">
        <v>745</v>
      </c>
      <c r="B394" s="121">
        <v>30682</v>
      </c>
      <c r="C394" s="121"/>
      <c r="D394" s="121"/>
      <c r="E394" s="121">
        <f t="shared" si="6"/>
        <v>30195</v>
      </c>
      <c r="F394" s="118" t="s">
        <v>729</v>
      </c>
      <c r="G394" s="119">
        <v>392</v>
      </c>
      <c r="H394" s="120">
        <v>7.4306739999999998</v>
      </c>
      <c r="K394" s="118">
        <v>12.4</v>
      </c>
      <c r="AA394" s="118">
        <v>2.4</v>
      </c>
      <c r="AO394" s="118">
        <v>10.1</v>
      </c>
    </row>
    <row r="395" spans="1:41" x14ac:dyDescent="0.45">
      <c r="A395" s="118" t="s">
        <v>746</v>
      </c>
      <c r="B395" s="121">
        <v>30713</v>
      </c>
      <c r="C395" s="121"/>
      <c r="D395" s="121"/>
      <c r="E395" s="121">
        <f t="shared" si="6"/>
        <v>30225</v>
      </c>
      <c r="F395" s="118" t="s">
        <v>730</v>
      </c>
      <c r="G395" s="119">
        <v>393</v>
      </c>
      <c r="H395" s="120">
        <v>8.2957579999999993</v>
      </c>
      <c r="K395" s="118">
        <v>12.9</v>
      </c>
      <c r="AA395" s="118">
        <v>2.5</v>
      </c>
      <c r="AO395" s="118">
        <v>10.4</v>
      </c>
    </row>
    <row r="396" spans="1:41" x14ac:dyDescent="0.45">
      <c r="A396" s="118" t="s">
        <v>747</v>
      </c>
      <c r="B396" s="121">
        <v>30742</v>
      </c>
      <c r="C396" s="121"/>
      <c r="D396" s="121"/>
      <c r="E396" s="121">
        <f t="shared" si="6"/>
        <v>30256</v>
      </c>
      <c r="F396" s="118" t="s">
        <v>731</v>
      </c>
      <c r="G396" s="119">
        <v>394</v>
      </c>
      <c r="H396" s="120">
        <v>8.6803050000000006</v>
      </c>
      <c r="K396" s="118">
        <v>12.9</v>
      </c>
      <c r="AA396" s="118">
        <v>2.4</v>
      </c>
      <c r="AO396" s="118">
        <v>10.8</v>
      </c>
    </row>
    <row r="397" spans="1:41" x14ac:dyDescent="0.45">
      <c r="A397" s="118" t="s">
        <v>748</v>
      </c>
      <c r="B397" s="121">
        <v>30773</v>
      </c>
      <c r="C397" s="121"/>
      <c r="D397" s="121"/>
      <c r="E397" s="121">
        <f t="shared" si="6"/>
        <v>30286</v>
      </c>
      <c r="F397" s="118" t="s">
        <v>732</v>
      </c>
      <c r="G397" s="119">
        <v>395</v>
      </c>
      <c r="H397" s="120">
        <v>9.4031140000000004</v>
      </c>
      <c r="K397" s="118">
        <v>13</v>
      </c>
      <c r="AA397" s="118">
        <v>2.5</v>
      </c>
      <c r="AO397" s="118">
        <v>10.8</v>
      </c>
    </row>
    <row r="398" spans="1:41" x14ac:dyDescent="0.45">
      <c r="A398" s="118" t="s">
        <v>749</v>
      </c>
      <c r="B398" s="121">
        <v>30803</v>
      </c>
      <c r="C398" s="121"/>
      <c r="D398" s="121"/>
      <c r="E398" s="121">
        <f t="shared" si="6"/>
        <v>30317</v>
      </c>
      <c r="F398" s="118" t="s">
        <v>733</v>
      </c>
      <c r="G398" s="119">
        <v>396</v>
      </c>
      <c r="H398" s="120">
        <v>9.3014430000000008</v>
      </c>
      <c r="J398" s="118">
        <v>10.4</v>
      </c>
      <c r="K398" s="118">
        <v>12.6</v>
      </c>
      <c r="O398" s="118">
        <v>8.1</v>
      </c>
      <c r="S398" s="118">
        <v>8.3000000000000007</v>
      </c>
      <c r="T398" s="118">
        <v>10.7</v>
      </c>
      <c r="W398" s="118">
        <v>12.9</v>
      </c>
      <c r="Z398" s="118">
        <v>6.9</v>
      </c>
      <c r="AA398" s="118">
        <v>2.7</v>
      </c>
      <c r="AC398" s="118">
        <v>3.3</v>
      </c>
      <c r="AF398" s="118">
        <v>9.5</v>
      </c>
      <c r="AJ398" s="118">
        <v>8.1</v>
      </c>
      <c r="AM398" s="118">
        <v>3.4</v>
      </c>
      <c r="AO398" s="118">
        <v>10.4</v>
      </c>
    </row>
    <row r="399" spans="1:41" x14ac:dyDescent="0.45">
      <c r="A399" s="118" t="s">
        <v>750</v>
      </c>
      <c r="B399" s="121">
        <v>30834</v>
      </c>
      <c r="C399" s="121"/>
      <c r="D399" s="121"/>
      <c r="E399" s="121">
        <f t="shared" si="6"/>
        <v>30348</v>
      </c>
      <c r="F399" s="118" t="s">
        <v>734</v>
      </c>
      <c r="G399" s="119">
        <v>397</v>
      </c>
      <c r="H399" s="120">
        <v>9.6593999999999998</v>
      </c>
      <c r="J399" s="118">
        <v>10.5</v>
      </c>
      <c r="K399" s="118">
        <v>12.7</v>
      </c>
      <c r="O399" s="118">
        <v>8.1999999999999993</v>
      </c>
      <c r="S399" s="118">
        <v>8</v>
      </c>
      <c r="T399" s="118">
        <v>10.8</v>
      </c>
      <c r="W399" s="118">
        <v>13.2</v>
      </c>
      <c r="Z399" s="118">
        <v>7.1</v>
      </c>
      <c r="AA399" s="118">
        <v>2.7</v>
      </c>
      <c r="AC399" s="118">
        <v>3.3</v>
      </c>
      <c r="AF399" s="118">
        <v>9.5</v>
      </c>
      <c r="AJ399" s="118">
        <v>8.1</v>
      </c>
      <c r="AM399" s="118">
        <v>3.7</v>
      </c>
      <c r="AO399" s="118">
        <v>10.4</v>
      </c>
    </row>
    <row r="400" spans="1:41" x14ac:dyDescent="0.45">
      <c r="A400" s="118" t="s">
        <v>751</v>
      </c>
      <c r="B400" s="121">
        <v>30864</v>
      </c>
      <c r="C400" s="121"/>
      <c r="D400" s="121"/>
      <c r="E400" s="121">
        <f t="shared" si="6"/>
        <v>30376</v>
      </c>
      <c r="F400" s="118" t="s">
        <v>735</v>
      </c>
      <c r="G400" s="119">
        <v>398</v>
      </c>
      <c r="H400" s="120">
        <v>9.951848</v>
      </c>
      <c r="J400" s="118">
        <v>10.6</v>
      </c>
      <c r="K400" s="118">
        <v>12.5</v>
      </c>
      <c r="O400" s="118">
        <v>8.3000000000000007</v>
      </c>
      <c r="S400" s="118">
        <v>8</v>
      </c>
      <c r="T400" s="118">
        <v>10.8</v>
      </c>
      <c r="W400" s="118">
        <v>13.4</v>
      </c>
      <c r="Z400" s="118">
        <v>7.2</v>
      </c>
      <c r="AA400" s="118">
        <v>2.6</v>
      </c>
      <c r="AC400" s="118">
        <v>3.2</v>
      </c>
      <c r="AF400" s="118">
        <v>9.5</v>
      </c>
      <c r="AJ400" s="118">
        <v>8.3000000000000007</v>
      </c>
      <c r="AM400" s="118">
        <v>3.7</v>
      </c>
      <c r="AO400" s="118">
        <v>10.3</v>
      </c>
    </row>
    <row r="401" spans="1:41" x14ac:dyDescent="0.45">
      <c r="A401" s="118" t="s">
        <v>752</v>
      </c>
      <c r="B401" s="121">
        <v>30895</v>
      </c>
      <c r="C401" s="121"/>
      <c r="D401" s="121"/>
      <c r="E401" s="121">
        <f t="shared" si="6"/>
        <v>30407</v>
      </c>
      <c r="F401" s="118" t="s">
        <v>736</v>
      </c>
      <c r="G401" s="119">
        <v>399</v>
      </c>
      <c r="H401" s="120">
        <v>10.152979999999999</v>
      </c>
      <c r="J401" s="118">
        <v>10.6</v>
      </c>
      <c r="K401" s="118">
        <v>12.5</v>
      </c>
      <c r="O401" s="118">
        <v>8.4</v>
      </c>
      <c r="S401" s="118">
        <v>8.3000000000000007</v>
      </c>
      <c r="T401" s="118">
        <v>11</v>
      </c>
      <c r="W401" s="118">
        <v>13.5</v>
      </c>
      <c r="Z401" s="118">
        <v>7.2</v>
      </c>
      <c r="AA401" s="118">
        <v>2.7</v>
      </c>
      <c r="AC401" s="118">
        <v>3.3</v>
      </c>
      <c r="AF401" s="118">
        <v>9.5</v>
      </c>
      <c r="AJ401" s="118">
        <v>8.5</v>
      </c>
      <c r="AM401" s="118">
        <v>3.4</v>
      </c>
      <c r="AO401" s="118">
        <v>10.199999999999999</v>
      </c>
    </row>
    <row r="402" spans="1:41" x14ac:dyDescent="0.45">
      <c r="A402" s="118" t="s">
        <v>753</v>
      </c>
      <c r="B402" s="121">
        <v>30926</v>
      </c>
      <c r="C402" s="121"/>
      <c r="D402" s="121"/>
      <c r="E402" s="121">
        <f t="shared" si="6"/>
        <v>30437</v>
      </c>
      <c r="F402" s="118" t="s">
        <v>737</v>
      </c>
      <c r="G402" s="119">
        <v>400</v>
      </c>
      <c r="H402" s="120">
        <v>10.32371</v>
      </c>
      <c r="J402" s="118">
        <v>10.7</v>
      </c>
      <c r="K402" s="118">
        <v>12.5</v>
      </c>
      <c r="O402" s="118">
        <v>8.4</v>
      </c>
      <c r="S402" s="118">
        <v>8.5</v>
      </c>
      <c r="T402" s="118">
        <v>10.9</v>
      </c>
      <c r="W402" s="118">
        <v>13.7</v>
      </c>
      <c r="Z402" s="118">
        <v>7.3</v>
      </c>
      <c r="AA402" s="118">
        <v>2.7</v>
      </c>
      <c r="AC402" s="118">
        <v>3.5</v>
      </c>
      <c r="AF402" s="118">
        <v>9.5</v>
      </c>
      <c r="AJ402" s="118">
        <v>8.8000000000000007</v>
      </c>
      <c r="AM402" s="118">
        <v>3.7</v>
      </c>
      <c r="AO402" s="118">
        <v>10.1</v>
      </c>
    </row>
    <row r="403" spans="1:41" x14ac:dyDescent="0.45">
      <c r="A403" s="118" t="s">
        <v>754</v>
      </c>
      <c r="B403" s="121">
        <v>30956</v>
      </c>
      <c r="C403" s="121"/>
      <c r="D403" s="121"/>
      <c r="E403" s="121">
        <f t="shared" si="6"/>
        <v>30468</v>
      </c>
      <c r="F403" s="118" t="s">
        <v>738</v>
      </c>
      <c r="G403" s="119">
        <v>401</v>
      </c>
      <c r="H403" s="120">
        <v>10.2035</v>
      </c>
      <c r="J403" s="118">
        <v>10.7</v>
      </c>
      <c r="K403" s="118">
        <v>12.4</v>
      </c>
      <c r="O403" s="118">
        <v>8.5</v>
      </c>
      <c r="S403" s="118">
        <v>8.8000000000000007</v>
      </c>
      <c r="T403" s="118">
        <v>11</v>
      </c>
      <c r="W403" s="118">
        <v>13.9</v>
      </c>
      <c r="Z403" s="118">
        <v>7.3</v>
      </c>
      <c r="AA403" s="118">
        <v>2.6</v>
      </c>
      <c r="AC403" s="118">
        <v>3.6</v>
      </c>
      <c r="AF403" s="118">
        <v>9.5</v>
      </c>
      <c r="AJ403" s="118">
        <v>9</v>
      </c>
      <c r="AM403" s="118">
        <v>3.9</v>
      </c>
      <c r="AO403" s="118">
        <v>10.1</v>
      </c>
    </row>
    <row r="404" spans="1:41" x14ac:dyDescent="0.45">
      <c r="A404" s="118" t="s">
        <v>755</v>
      </c>
      <c r="B404" s="121">
        <v>30987</v>
      </c>
      <c r="C404" s="121"/>
      <c r="D404" s="121"/>
      <c r="E404" s="121">
        <f t="shared" si="6"/>
        <v>30498</v>
      </c>
      <c r="F404" s="118" t="s">
        <v>739</v>
      </c>
      <c r="G404" s="119">
        <v>402</v>
      </c>
      <c r="H404" s="120">
        <v>10.507490000000001</v>
      </c>
      <c r="J404" s="118">
        <v>10.8</v>
      </c>
      <c r="K404" s="118">
        <v>12.1</v>
      </c>
      <c r="O404" s="118">
        <v>8.5</v>
      </c>
      <c r="S404" s="118">
        <v>8.9</v>
      </c>
      <c r="T404" s="118">
        <v>10.9</v>
      </c>
      <c r="W404" s="118">
        <v>14</v>
      </c>
      <c r="Z404" s="118">
        <v>7.4</v>
      </c>
      <c r="AA404" s="118">
        <v>2.6</v>
      </c>
      <c r="AC404" s="118">
        <v>3.6</v>
      </c>
      <c r="AF404" s="118">
        <v>9.5</v>
      </c>
      <c r="AJ404" s="118">
        <v>9.1999999999999993</v>
      </c>
      <c r="AM404" s="118">
        <v>3.7</v>
      </c>
      <c r="AO404" s="118">
        <v>9.4</v>
      </c>
    </row>
    <row r="405" spans="1:41" x14ac:dyDescent="0.45">
      <c r="A405" s="118" t="s">
        <v>756</v>
      </c>
      <c r="B405" s="121">
        <v>31017</v>
      </c>
      <c r="C405" s="121"/>
      <c r="D405" s="121"/>
      <c r="E405" s="121">
        <f t="shared" si="6"/>
        <v>30529</v>
      </c>
      <c r="F405" s="118" t="s">
        <v>740</v>
      </c>
      <c r="G405" s="119">
        <v>403</v>
      </c>
      <c r="H405" s="120">
        <v>10.219939999999999</v>
      </c>
      <c r="J405" s="118">
        <v>10.8</v>
      </c>
      <c r="K405" s="118">
        <v>11.8</v>
      </c>
      <c r="O405" s="118">
        <v>8.5</v>
      </c>
      <c r="S405" s="118">
        <v>9</v>
      </c>
      <c r="T405" s="118">
        <v>10.9</v>
      </c>
      <c r="W405" s="118">
        <v>14.1</v>
      </c>
      <c r="Z405" s="118">
        <v>7.4</v>
      </c>
      <c r="AA405" s="118">
        <v>2.8</v>
      </c>
      <c r="AC405" s="118">
        <v>3.7</v>
      </c>
      <c r="AF405" s="118">
        <v>9.5</v>
      </c>
      <c r="AJ405" s="118">
        <v>9.4</v>
      </c>
      <c r="AM405" s="118">
        <v>3.8</v>
      </c>
      <c r="AO405" s="118">
        <v>9.5</v>
      </c>
    </row>
    <row r="406" spans="1:41" x14ac:dyDescent="0.45">
      <c r="A406" s="118" t="s">
        <v>757</v>
      </c>
      <c r="B406" s="121">
        <v>31048</v>
      </c>
      <c r="C406" s="121"/>
      <c r="D406" s="121"/>
      <c r="E406" s="121">
        <f t="shared" si="6"/>
        <v>30560</v>
      </c>
      <c r="F406" s="118" t="s">
        <v>741</v>
      </c>
      <c r="G406" s="119">
        <v>404</v>
      </c>
      <c r="H406" s="120">
        <v>10.33896</v>
      </c>
      <c r="J406" s="118">
        <v>10.9</v>
      </c>
      <c r="K406" s="118">
        <v>11.4</v>
      </c>
      <c r="O406" s="118">
        <v>8.4</v>
      </c>
      <c r="S406" s="118">
        <v>9.1</v>
      </c>
      <c r="T406" s="118">
        <v>10.9</v>
      </c>
      <c r="W406" s="118">
        <v>14.3</v>
      </c>
      <c r="Z406" s="118">
        <v>7.5</v>
      </c>
      <c r="AA406" s="118">
        <v>2.7</v>
      </c>
      <c r="AC406" s="118">
        <v>3.5</v>
      </c>
      <c r="AF406" s="118">
        <v>9.5</v>
      </c>
      <c r="AJ406" s="118">
        <v>9.4</v>
      </c>
      <c r="AM406" s="118">
        <v>3.8</v>
      </c>
      <c r="AO406" s="118">
        <v>9.1999999999999993</v>
      </c>
    </row>
    <row r="407" spans="1:41" x14ac:dyDescent="0.45">
      <c r="A407" s="118" t="s">
        <v>758</v>
      </c>
      <c r="B407" s="121">
        <v>31079</v>
      </c>
      <c r="C407" s="121"/>
      <c r="D407" s="121"/>
      <c r="E407" s="121">
        <f t="shared" si="6"/>
        <v>30590</v>
      </c>
      <c r="F407" s="118" t="s">
        <v>742</v>
      </c>
      <c r="G407" s="119">
        <v>405</v>
      </c>
      <c r="H407" s="120">
        <v>10.0085</v>
      </c>
      <c r="J407" s="118">
        <v>11</v>
      </c>
      <c r="K407" s="118">
        <v>11.2</v>
      </c>
      <c r="O407" s="118">
        <v>8.4</v>
      </c>
      <c r="S407" s="118">
        <v>9.1999999999999993</v>
      </c>
      <c r="T407" s="118">
        <v>10.8</v>
      </c>
      <c r="W407" s="118">
        <v>14.5</v>
      </c>
      <c r="Z407" s="118">
        <v>7.6</v>
      </c>
      <c r="AA407" s="118">
        <v>2.6</v>
      </c>
      <c r="AC407" s="118">
        <v>3.3</v>
      </c>
      <c r="AF407" s="118">
        <v>9.5</v>
      </c>
      <c r="AJ407" s="118">
        <v>9.3000000000000007</v>
      </c>
      <c r="AM407" s="118">
        <v>3.7</v>
      </c>
      <c r="AO407" s="118">
        <v>8.8000000000000007</v>
      </c>
    </row>
    <row r="408" spans="1:41" x14ac:dyDescent="0.45">
      <c r="A408" s="118" t="s">
        <v>759</v>
      </c>
      <c r="B408" s="121">
        <v>31107</v>
      </c>
      <c r="C408" s="121"/>
      <c r="D408" s="121"/>
      <c r="E408" s="121">
        <f t="shared" si="6"/>
        <v>30621</v>
      </c>
      <c r="F408" s="118" t="s">
        <v>743</v>
      </c>
      <c r="G408" s="119">
        <v>406</v>
      </c>
      <c r="H408" s="120">
        <v>9.6550440000000002</v>
      </c>
      <c r="J408" s="118">
        <v>11</v>
      </c>
      <c r="K408" s="118">
        <v>11.1</v>
      </c>
      <c r="O408" s="118">
        <v>8.4</v>
      </c>
      <c r="S408" s="118">
        <v>9.4</v>
      </c>
      <c r="T408" s="118">
        <v>10.8</v>
      </c>
      <c r="W408" s="118">
        <v>14.6</v>
      </c>
      <c r="Z408" s="118">
        <v>7.7</v>
      </c>
      <c r="AA408" s="118">
        <v>2.6</v>
      </c>
      <c r="AC408" s="118">
        <v>3.4</v>
      </c>
      <c r="AF408" s="118">
        <v>9.5</v>
      </c>
      <c r="AJ408" s="118">
        <v>9.3000000000000007</v>
      </c>
      <c r="AM408" s="118">
        <v>3.7</v>
      </c>
      <c r="AO408" s="118">
        <v>8.5</v>
      </c>
    </row>
    <row r="409" spans="1:41" x14ac:dyDescent="0.45">
      <c r="A409" s="118" t="s">
        <v>760</v>
      </c>
      <c r="B409" s="121">
        <v>31138</v>
      </c>
      <c r="C409" s="121"/>
      <c r="D409" s="121"/>
      <c r="E409" s="121">
        <f t="shared" si="6"/>
        <v>30651</v>
      </c>
      <c r="F409" s="118" t="s">
        <v>744</v>
      </c>
      <c r="G409" s="119">
        <v>407</v>
      </c>
      <c r="H409" s="120">
        <v>9.4583569999999995</v>
      </c>
      <c r="J409" s="118">
        <v>10.9</v>
      </c>
      <c r="K409" s="118">
        <v>11.3</v>
      </c>
      <c r="O409" s="118">
        <v>8.4</v>
      </c>
      <c r="S409" s="118">
        <v>9.6</v>
      </c>
      <c r="T409" s="118">
        <v>10.8</v>
      </c>
      <c r="W409" s="118">
        <v>14.7</v>
      </c>
      <c r="Z409" s="118">
        <v>7.8</v>
      </c>
      <c r="AA409" s="118">
        <v>2.6</v>
      </c>
      <c r="AC409" s="118">
        <v>3.3</v>
      </c>
      <c r="AF409" s="118">
        <v>9.5</v>
      </c>
      <c r="AJ409" s="118">
        <v>9.3000000000000007</v>
      </c>
      <c r="AM409" s="118">
        <v>3.6</v>
      </c>
      <c r="AO409" s="118">
        <v>8.3000000000000007</v>
      </c>
    </row>
    <row r="410" spans="1:41" x14ac:dyDescent="0.45">
      <c r="A410" s="118" t="s">
        <v>761</v>
      </c>
      <c r="B410" s="121">
        <v>31168</v>
      </c>
      <c r="C410" s="121"/>
      <c r="D410" s="121"/>
      <c r="E410" s="121">
        <f t="shared" si="6"/>
        <v>30682</v>
      </c>
      <c r="F410" s="118" t="s">
        <v>745</v>
      </c>
      <c r="G410" s="119">
        <v>408</v>
      </c>
      <c r="H410" s="120">
        <v>9.4997620000000005</v>
      </c>
      <c r="J410" s="118">
        <v>10.9</v>
      </c>
      <c r="K410" s="118">
        <v>11.2</v>
      </c>
      <c r="O410" s="118">
        <v>8.3000000000000007</v>
      </c>
      <c r="S410" s="118">
        <v>9.6</v>
      </c>
      <c r="T410" s="118">
        <v>10.7</v>
      </c>
      <c r="W410" s="118">
        <v>14.9</v>
      </c>
      <c r="Z410" s="118">
        <v>7.9</v>
      </c>
      <c r="AA410" s="118">
        <v>2.7</v>
      </c>
      <c r="AC410" s="118">
        <v>3.3</v>
      </c>
      <c r="AF410" s="118">
        <v>9.5</v>
      </c>
      <c r="AJ410" s="118">
        <v>9.4</v>
      </c>
      <c r="AM410" s="118">
        <v>3.7</v>
      </c>
      <c r="AO410" s="118">
        <v>8</v>
      </c>
    </row>
    <row r="411" spans="1:41" x14ac:dyDescent="0.45">
      <c r="A411" s="118" t="s">
        <v>762</v>
      </c>
      <c r="B411" s="121">
        <v>31199</v>
      </c>
      <c r="C411" s="121"/>
      <c r="D411" s="121"/>
      <c r="E411" s="121">
        <f t="shared" si="6"/>
        <v>30713</v>
      </c>
      <c r="F411" s="118" t="s">
        <v>746</v>
      </c>
      <c r="G411" s="119">
        <v>409</v>
      </c>
      <c r="H411" s="120">
        <v>9.3863509999999994</v>
      </c>
      <c r="J411" s="118">
        <v>10.9</v>
      </c>
      <c r="K411" s="118">
        <v>11.3</v>
      </c>
      <c r="O411" s="118">
        <v>8.3000000000000007</v>
      </c>
      <c r="S411" s="118">
        <v>9.6999999999999993</v>
      </c>
      <c r="T411" s="118">
        <v>10.8</v>
      </c>
      <c r="W411" s="118">
        <v>15.1</v>
      </c>
      <c r="Z411" s="118">
        <v>7.9</v>
      </c>
      <c r="AA411" s="118">
        <v>2.7</v>
      </c>
      <c r="AC411" s="118">
        <v>3.3</v>
      </c>
      <c r="AF411" s="118">
        <v>9.4</v>
      </c>
      <c r="AJ411" s="118">
        <v>9.4</v>
      </c>
      <c r="AM411" s="118">
        <v>3.4</v>
      </c>
      <c r="AO411" s="118">
        <v>7.8</v>
      </c>
    </row>
    <row r="412" spans="1:41" x14ac:dyDescent="0.45">
      <c r="A412" s="118" t="s">
        <v>763</v>
      </c>
      <c r="B412" s="121">
        <v>31229</v>
      </c>
      <c r="C412" s="121"/>
      <c r="D412" s="121"/>
      <c r="E412" s="121">
        <f t="shared" si="6"/>
        <v>30742</v>
      </c>
      <c r="F412" s="118" t="s">
        <v>747</v>
      </c>
      <c r="G412" s="119">
        <v>410</v>
      </c>
      <c r="H412" s="120">
        <v>9.208831</v>
      </c>
      <c r="J412" s="118">
        <v>10.8</v>
      </c>
      <c r="K412" s="118">
        <v>11.3</v>
      </c>
      <c r="O412" s="118">
        <v>8.1999999999999993</v>
      </c>
      <c r="S412" s="118">
        <v>9.8000000000000007</v>
      </c>
      <c r="T412" s="118">
        <v>10.7</v>
      </c>
      <c r="W412" s="118">
        <v>15.2</v>
      </c>
      <c r="Z412" s="118">
        <v>7.8</v>
      </c>
      <c r="AA412" s="118">
        <v>2.7</v>
      </c>
      <c r="AC412" s="118">
        <v>3.2</v>
      </c>
      <c r="AF412" s="118">
        <v>9.4</v>
      </c>
      <c r="AJ412" s="118">
        <v>9.4</v>
      </c>
      <c r="AM412" s="118">
        <v>3.3</v>
      </c>
      <c r="AO412" s="118">
        <v>7.8</v>
      </c>
    </row>
    <row r="413" spans="1:41" x14ac:dyDescent="0.45">
      <c r="A413" s="118" t="s">
        <v>764</v>
      </c>
      <c r="B413" s="121">
        <v>31260</v>
      </c>
      <c r="C413" s="121"/>
      <c r="D413" s="121"/>
      <c r="E413" s="121">
        <f t="shared" si="6"/>
        <v>30773</v>
      </c>
      <c r="F413" s="118" t="s">
        <v>748</v>
      </c>
      <c r="G413" s="119">
        <v>411</v>
      </c>
      <c r="H413" s="120">
        <v>9.3712499999999999</v>
      </c>
      <c r="J413" s="118">
        <v>10.8</v>
      </c>
      <c r="K413" s="118">
        <v>11.5</v>
      </c>
      <c r="O413" s="118">
        <v>8.1</v>
      </c>
      <c r="S413" s="118">
        <v>9.9</v>
      </c>
      <c r="T413" s="118">
        <v>10.7</v>
      </c>
      <c r="W413" s="118">
        <v>15.3</v>
      </c>
      <c r="Z413" s="118">
        <v>7.9</v>
      </c>
      <c r="AA413" s="118">
        <v>2.7</v>
      </c>
      <c r="AC413" s="118">
        <v>3</v>
      </c>
      <c r="AF413" s="118">
        <v>9.4</v>
      </c>
      <c r="AJ413" s="118">
        <v>9.5</v>
      </c>
      <c r="AM413" s="118">
        <v>3.5</v>
      </c>
      <c r="AO413" s="118">
        <v>7.7</v>
      </c>
    </row>
    <row r="414" spans="1:41" x14ac:dyDescent="0.45">
      <c r="A414" s="118" t="s">
        <v>765</v>
      </c>
      <c r="B414" s="121">
        <v>31291</v>
      </c>
      <c r="C414" s="121"/>
      <c r="D414" s="121"/>
      <c r="E414" s="121">
        <f t="shared" si="6"/>
        <v>30803</v>
      </c>
      <c r="F414" s="118" t="s">
        <v>749</v>
      </c>
      <c r="G414" s="119">
        <v>412</v>
      </c>
      <c r="H414" s="120">
        <v>8.9373120000000004</v>
      </c>
      <c r="J414" s="118">
        <v>10.8</v>
      </c>
      <c r="K414" s="118">
        <v>11.8</v>
      </c>
      <c r="O414" s="118">
        <v>8</v>
      </c>
      <c r="S414" s="118">
        <v>9.9</v>
      </c>
      <c r="T414" s="118">
        <v>10.7</v>
      </c>
      <c r="W414" s="118">
        <v>15.4</v>
      </c>
      <c r="Z414" s="118">
        <v>7.8</v>
      </c>
      <c r="AA414" s="118">
        <v>2.7</v>
      </c>
      <c r="AC414" s="118">
        <v>2.9</v>
      </c>
      <c r="AF414" s="118">
        <v>9.4</v>
      </c>
      <c r="AJ414" s="118">
        <v>9.5</v>
      </c>
      <c r="AM414" s="118">
        <v>3.3</v>
      </c>
      <c r="AO414" s="118">
        <v>7.4</v>
      </c>
    </row>
    <row r="415" spans="1:41" x14ac:dyDescent="0.45">
      <c r="A415" s="118" t="s">
        <v>766</v>
      </c>
      <c r="B415" s="121">
        <v>31321</v>
      </c>
      <c r="C415" s="121"/>
      <c r="D415" s="121"/>
      <c r="E415" s="121">
        <f t="shared" si="6"/>
        <v>30834</v>
      </c>
      <c r="F415" s="118" t="s">
        <v>750</v>
      </c>
      <c r="G415" s="119">
        <v>413</v>
      </c>
      <c r="H415" s="120">
        <v>9.0959699999999994</v>
      </c>
      <c r="J415" s="118">
        <v>10.8</v>
      </c>
      <c r="K415" s="118">
        <v>11.2</v>
      </c>
      <c r="O415" s="118">
        <v>8</v>
      </c>
      <c r="S415" s="118">
        <v>10</v>
      </c>
      <c r="T415" s="118">
        <v>10.8</v>
      </c>
      <c r="W415" s="118">
        <v>15.4</v>
      </c>
      <c r="Z415" s="118">
        <v>7.8</v>
      </c>
      <c r="AA415" s="118">
        <v>2.8</v>
      </c>
      <c r="AC415" s="118">
        <v>2.9</v>
      </c>
      <c r="AF415" s="118">
        <v>9.3000000000000007</v>
      </c>
      <c r="AJ415" s="118">
        <v>9.6</v>
      </c>
      <c r="AM415" s="118">
        <v>3.2</v>
      </c>
      <c r="AO415" s="118">
        <v>7.2</v>
      </c>
    </row>
    <row r="416" spans="1:41" x14ac:dyDescent="0.45">
      <c r="A416" s="118" t="s">
        <v>767</v>
      </c>
      <c r="B416" s="121">
        <v>31352</v>
      </c>
      <c r="C416" s="121"/>
      <c r="D416" s="121"/>
      <c r="E416" s="121">
        <f t="shared" si="6"/>
        <v>30864</v>
      </c>
      <c r="F416" s="118" t="s">
        <v>751</v>
      </c>
      <c r="G416" s="119">
        <v>414</v>
      </c>
      <c r="H416" s="120">
        <v>8.9077629999999992</v>
      </c>
      <c r="J416" s="118">
        <v>10.8</v>
      </c>
      <c r="K416" s="118">
        <v>11</v>
      </c>
      <c r="O416" s="118">
        <v>7.9</v>
      </c>
      <c r="S416" s="118">
        <v>10.1</v>
      </c>
      <c r="T416" s="118">
        <v>10.9</v>
      </c>
      <c r="W416" s="118">
        <v>15.5</v>
      </c>
      <c r="Z416" s="118">
        <v>7.8</v>
      </c>
      <c r="AA416" s="118">
        <v>2.8</v>
      </c>
      <c r="AC416" s="118">
        <v>3</v>
      </c>
      <c r="AF416" s="118">
        <v>9.3000000000000007</v>
      </c>
      <c r="AJ416" s="118">
        <v>9.6</v>
      </c>
      <c r="AM416" s="118">
        <v>3.3</v>
      </c>
      <c r="AO416" s="118">
        <v>7.5</v>
      </c>
    </row>
    <row r="417" spans="1:41" x14ac:dyDescent="0.45">
      <c r="A417" s="118" t="s">
        <v>768</v>
      </c>
      <c r="B417" s="121">
        <v>31382</v>
      </c>
      <c r="C417" s="121"/>
      <c r="D417" s="121"/>
      <c r="E417" s="121">
        <f t="shared" si="6"/>
        <v>30895</v>
      </c>
      <c r="F417" s="118" t="s">
        <v>752</v>
      </c>
      <c r="G417" s="119">
        <v>415</v>
      </c>
      <c r="H417" s="120">
        <v>8.8294870000000003</v>
      </c>
      <c r="J417" s="118">
        <v>10.9</v>
      </c>
      <c r="K417" s="118">
        <v>11.3</v>
      </c>
      <c r="O417" s="118">
        <v>7.8</v>
      </c>
      <c r="S417" s="118">
        <v>10.199999999999999</v>
      </c>
      <c r="T417" s="118">
        <v>10.9</v>
      </c>
      <c r="W417" s="118">
        <v>15.6</v>
      </c>
      <c r="Z417" s="118">
        <v>7.8</v>
      </c>
      <c r="AA417" s="118">
        <v>2.7</v>
      </c>
      <c r="AC417" s="118">
        <v>3</v>
      </c>
      <c r="AF417" s="118">
        <v>9.1999999999999993</v>
      </c>
      <c r="AJ417" s="118">
        <v>9.6999999999999993</v>
      </c>
      <c r="AM417" s="118">
        <v>3.2</v>
      </c>
      <c r="AO417" s="118">
        <v>7.5</v>
      </c>
    </row>
    <row r="418" spans="1:41" x14ac:dyDescent="0.45">
      <c r="A418" s="118" t="s">
        <v>769</v>
      </c>
      <c r="B418" s="121">
        <v>31413</v>
      </c>
      <c r="C418" s="121"/>
      <c r="D418" s="121"/>
      <c r="E418" s="121">
        <f t="shared" si="6"/>
        <v>30926</v>
      </c>
      <c r="F418" s="118" t="s">
        <v>753</v>
      </c>
      <c r="G418" s="119">
        <v>416</v>
      </c>
      <c r="H418" s="120">
        <v>8.7357399999999998</v>
      </c>
      <c r="J418" s="118">
        <v>10.9</v>
      </c>
      <c r="K418" s="118">
        <v>11.8</v>
      </c>
      <c r="O418" s="118">
        <v>7.8</v>
      </c>
      <c r="S418" s="118">
        <v>10.3</v>
      </c>
      <c r="T418" s="118">
        <v>11</v>
      </c>
      <c r="W418" s="118">
        <v>15.7</v>
      </c>
      <c r="Z418" s="118">
        <v>7.8</v>
      </c>
      <c r="AA418" s="118">
        <v>2.7</v>
      </c>
      <c r="AC418" s="118">
        <v>2.9</v>
      </c>
      <c r="AF418" s="118">
        <v>9.1999999999999993</v>
      </c>
      <c r="AJ418" s="118">
        <v>9.6999999999999993</v>
      </c>
      <c r="AM418" s="118">
        <v>2.9</v>
      </c>
      <c r="AO418" s="118">
        <v>7.3</v>
      </c>
    </row>
    <row r="419" spans="1:41" x14ac:dyDescent="0.45">
      <c r="A419" s="118" t="s">
        <v>770</v>
      </c>
      <c r="B419" s="121">
        <v>31444</v>
      </c>
      <c r="C419" s="121"/>
      <c r="D419" s="121"/>
      <c r="E419" s="121">
        <f t="shared" si="6"/>
        <v>30956</v>
      </c>
      <c r="F419" s="118" t="s">
        <v>754</v>
      </c>
      <c r="G419" s="119">
        <v>417</v>
      </c>
      <c r="H419" s="120">
        <v>8.6959890000000009</v>
      </c>
      <c r="J419" s="118">
        <v>10.8</v>
      </c>
      <c r="K419" s="118">
        <v>11.4</v>
      </c>
      <c r="O419" s="118">
        <v>7.7</v>
      </c>
      <c r="S419" s="118">
        <v>10.4</v>
      </c>
      <c r="T419" s="118">
        <v>11</v>
      </c>
      <c r="W419" s="118">
        <v>15.8</v>
      </c>
      <c r="Z419" s="118">
        <v>7.8</v>
      </c>
      <c r="AA419" s="118">
        <v>2.7</v>
      </c>
      <c r="AC419" s="118">
        <v>3</v>
      </c>
      <c r="AF419" s="118">
        <v>9.1</v>
      </c>
      <c r="AJ419" s="118">
        <v>9.8000000000000007</v>
      </c>
      <c r="AM419" s="118">
        <v>3.3</v>
      </c>
      <c r="AO419" s="118">
        <v>7.4</v>
      </c>
    </row>
    <row r="420" spans="1:41" x14ac:dyDescent="0.45">
      <c r="A420" s="118" t="s">
        <v>771</v>
      </c>
      <c r="B420" s="121">
        <v>31472</v>
      </c>
      <c r="C420" s="121"/>
      <c r="D420" s="121"/>
      <c r="E420" s="121">
        <f t="shared" si="6"/>
        <v>30987</v>
      </c>
      <c r="F420" s="118" t="s">
        <v>755</v>
      </c>
      <c r="G420" s="119">
        <v>418</v>
      </c>
      <c r="H420" s="120">
        <v>8.6796229999999994</v>
      </c>
      <c r="J420" s="118">
        <v>10.8</v>
      </c>
      <c r="K420" s="118">
        <v>11.5</v>
      </c>
      <c r="O420" s="118">
        <v>7.6</v>
      </c>
      <c r="S420" s="118">
        <v>10.4</v>
      </c>
      <c r="T420" s="118">
        <v>11.1</v>
      </c>
      <c r="W420" s="118">
        <v>16</v>
      </c>
      <c r="Z420" s="118">
        <v>7.8</v>
      </c>
      <c r="AA420" s="118">
        <v>2.7</v>
      </c>
      <c r="AC420" s="118">
        <v>3</v>
      </c>
      <c r="AF420" s="118">
        <v>9</v>
      </c>
      <c r="AJ420" s="118">
        <v>9.9</v>
      </c>
      <c r="AM420" s="118">
        <v>3</v>
      </c>
      <c r="AO420" s="118">
        <v>7.2</v>
      </c>
    </row>
    <row r="421" spans="1:41" x14ac:dyDescent="0.45">
      <c r="A421" s="118" t="s">
        <v>772</v>
      </c>
      <c r="B421" s="121">
        <v>31503</v>
      </c>
      <c r="C421" s="121"/>
      <c r="D421" s="121"/>
      <c r="E421" s="121">
        <f t="shared" si="6"/>
        <v>31017</v>
      </c>
      <c r="F421" s="118" t="s">
        <v>756</v>
      </c>
      <c r="G421" s="119">
        <v>419</v>
      </c>
      <c r="H421" s="120">
        <v>8.5204240000000002</v>
      </c>
      <c r="J421" s="118">
        <v>10.7</v>
      </c>
      <c r="K421" s="118">
        <v>11</v>
      </c>
      <c r="O421" s="118">
        <v>7.4</v>
      </c>
      <c r="S421" s="118">
        <v>10.5</v>
      </c>
      <c r="T421" s="118">
        <v>11.1</v>
      </c>
      <c r="W421" s="118">
        <v>16.100000000000001</v>
      </c>
      <c r="Z421" s="118">
        <v>7.9</v>
      </c>
      <c r="AA421" s="118">
        <v>2.6</v>
      </c>
      <c r="AC421" s="118">
        <v>2.8</v>
      </c>
      <c r="AF421" s="118">
        <v>9</v>
      </c>
      <c r="AJ421" s="118">
        <v>9.8000000000000007</v>
      </c>
      <c r="AM421" s="118">
        <v>2.9</v>
      </c>
      <c r="AO421" s="118">
        <v>7.3</v>
      </c>
    </row>
    <row r="422" spans="1:41" x14ac:dyDescent="0.45">
      <c r="A422" s="118" t="s">
        <v>773</v>
      </c>
      <c r="B422" s="121">
        <v>31533</v>
      </c>
      <c r="C422" s="121"/>
      <c r="D422" s="121"/>
      <c r="E422" s="121">
        <f t="shared" si="6"/>
        <v>31048</v>
      </c>
      <c r="F422" s="118" t="s">
        <v>757</v>
      </c>
      <c r="G422" s="119">
        <v>420</v>
      </c>
      <c r="H422" s="120">
        <v>8.5505910000000007</v>
      </c>
      <c r="J422" s="118">
        <v>10.6</v>
      </c>
      <c r="K422" s="118">
        <v>10.8</v>
      </c>
      <c r="O422" s="118">
        <v>7.4</v>
      </c>
      <c r="S422" s="118">
        <v>10.4</v>
      </c>
      <c r="T422" s="118">
        <v>11.2</v>
      </c>
      <c r="W422" s="118">
        <v>16.3</v>
      </c>
      <c r="Z422" s="118">
        <v>8</v>
      </c>
      <c r="AA422" s="118">
        <v>2.5</v>
      </c>
      <c r="AC422" s="118">
        <v>2.8</v>
      </c>
      <c r="AF422" s="118">
        <v>8.9</v>
      </c>
      <c r="AJ422" s="118">
        <v>9.6</v>
      </c>
      <c r="AM422" s="118">
        <v>3.1</v>
      </c>
      <c r="AO422" s="118">
        <v>7.3</v>
      </c>
    </row>
    <row r="423" spans="1:41" x14ac:dyDescent="0.45">
      <c r="A423" s="118" t="s">
        <v>774</v>
      </c>
      <c r="B423" s="121">
        <v>31564</v>
      </c>
      <c r="C423" s="121"/>
      <c r="D423" s="121"/>
      <c r="E423" s="121">
        <f t="shared" si="6"/>
        <v>31079</v>
      </c>
      <c r="F423" s="118" t="s">
        <v>758</v>
      </c>
      <c r="G423" s="119">
        <v>421</v>
      </c>
      <c r="H423" s="120">
        <v>8.3899980000000003</v>
      </c>
      <c r="J423" s="118">
        <v>10.6</v>
      </c>
      <c r="K423" s="118">
        <v>10.9</v>
      </c>
      <c r="O423" s="118">
        <v>7.3</v>
      </c>
      <c r="S423" s="118">
        <v>10.4</v>
      </c>
      <c r="T423" s="118">
        <v>11.2</v>
      </c>
      <c r="W423" s="118">
        <v>16.600000000000001</v>
      </c>
      <c r="Z423" s="118">
        <v>8</v>
      </c>
      <c r="AA423" s="118">
        <v>2.6</v>
      </c>
      <c r="AC423" s="118">
        <v>2.8</v>
      </c>
      <c r="AF423" s="118">
        <v>8.8000000000000007</v>
      </c>
      <c r="AJ423" s="118">
        <v>9.6</v>
      </c>
      <c r="AM423" s="118">
        <v>2.9</v>
      </c>
      <c r="AO423" s="118">
        <v>7.2</v>
      </c>
    </row>
    <row r="424" spans="1:41" x14ac:dyDescent="0.45">
      <c r="A424" s="118" t="s">
        <v>775</v>
      </c>
      <c r="B424" s="121">
        <v>31594</v>
      </c>
      <c r="C424" s="121"/>
      <c r="D424" s="121"/>
      <c r="E424" s="121">
        <f t="shared" si="6"/>
        <v>31107</v>
      </c>
      <c r="F424" s="118" t="s">
        <v>759</v>
      </c>
      <c r="G424" s="119">
        <v>422</v>
      </c>
      <c r="H424" s="120">
        <v>8.6662879999999998</v>
      </c>
      <c r="J424" s="118">
        <v>10.4</v>
      </c>
      <c r="K424" s="118">
        <v>11.1</v>
      </c>
      <c r="O424" s="118">
        <v>7.2</v>
      </c>
      <c r="S424" s="118">
        <v>10.4</v>
      </c>
      <c r="T424" s="118">
        <v>11.2</v>
      </c>
      <c r="W424" s="118">
        <v>16.600000000000001</v>
      </c>
      <c r="Z424" s="118">
        <v>8</v>
      </c>
      <c r="AA424" s="118">
        <v>2.6</v>
      </c>
      <c r="AC424" s="118">
        <v>2.9</v>
      </c>
      <c r="AF424" s="118">
        <v>8.6999999999999993</v>
      </c>
      <c r="AJ424" s="118">
        <v>9.6999999999999993</v>
      </c>
      <c r="AM424" s="118">
        <v>3</v>
      </c>
      <c r="AO424" s="118">
        <v>7.2</v>
      </c>
    </row>
    <row r="425" spans="1:41" x14ac:dyDescent="0.45">
      <c r="A425" s="118" t="s">
        <v>776</v>
      </c>
      <c r="B425" s="121">
        <v>31625</v>
      </c>
      <c r="C425" s="121"/>
      <c r="D425" s="121"/>
      <c r="E425" s="121">
        <f t="shared" si="6"/>
        <v>31138</v>
      </c>
      <c r="F425" s="118" t="s">
        <v>760</v>
      </c>
      <c r="G425" s="119">
        <v>423</v>
      </c>
      <c r="H425" s="120">
        <v>8.4033569999999997</v>
      </c>
      <c r="J425" s="118">
        <v>10.199999999999999</v>
      </c>
      <c r="K425" s="118">
        <v>10.9</v>
      </c>
      <c r="O425" s="118">
        <v>7.1</v>
      </c>
      <c r="S425" s="118">
        <v>10.4</v>
      </c>
      <c r="T425" s="118">
        <v>11.3</v>
      </c>
      <c r="W425" s="118">
        <v>16.7</v>
      </c>
      <c r="Z425" s="118">
        <v>8</v>
      </c>
      <c r="AA425" s="118">
        <v>2.5</v>
      </c>
      <c r="AC425" s="118">
        <v>3</v>
      </c>
      <c r="AF425" s="118">
        <v>8.6999999999999993</v>
      </c>
      <c r="AJ425" s="118">
        <v>9.8000000000000007</v>
      </c>
      <c r="AM425" s="118">
        <v>3</v>
      </c>
      <c r="AO425" s="118">
        <v>7.3</v>
      </c>
    </row>
    <row r="426" spans="1:41" x14ac:dyDescent="0.45">
      <c r="A426" s="118" t="s">
        <v>777</v>
      </c>
      <c r="B426" s="121">
        <v>31656</v>
      </c>
      <c r="C426" s="121"/>
      <c r="D426" s="121"/>
      <c r="E426" s="121">
        <f t="shared" si="6"/>
        <v>31168</v>
      </c>
      <c r="F426" s="118" t="s">
        <v>761</v>
      </c>
      <c r="G426" s="119">
        <v>424</v>
      </c>
      <c r="H426" s="120">
        <v>8.3766700000000007</v>
      </c>
      <c r="J426" s="118">
        <v>10.1</v>
      </c>
      <c r="K426" s="118">
        <v>10.7</v>
      </c>
      <c r="O426" s="118">
        <v>7</v>
      </c>
      <c r="S426" s="118">
        <v>10.4</v>
      </c>
      <c r="T426" s="118">
        <v>11.3</v>
      </c>
      <c r="W426" s="118">
        <v>16.7</v>
      </c>
      <c r="Z426" s="118">
        <v>8</v>
      </c>
      <c r="AA426" s="118">
        <v>2.6</v>
      </c>
      <c r="AC426" s="118">
        <v>3</v>
      </c>
      <c r="AF426" s="118">
        <v>8.6</v>
      </c>
      <c r="AJ426" s="118">
        <v>9.8000000000000007</v>
      </c>
      <c r="AM426" s="118">
        <v>3</v>
      </c>
      <c r="AO426" s="118">
        <v>7.2</v>
      </c>
    </row>
    <row r="427" spans="1:41" x14ac:dyDescent="0.45">
      <c r="A427" s="118" t="s">
        <v>778</v>
      </c>
      <c r="B427" s="121">
        <v>31686</v>
      </c>
      <c r="C427" s="121"/>
      <c r="D427" s="121"/>
      <c r="E427" s="121">
        <f t="shared" si="6"/>
        <v>31199</v>
      </c>
      <c r="F427" s="118" t="s">
        <v>762</v>
      </c>
      <c r="G427" s="119">
        <v>425</v>
      </c>
      <c r="H427" s="120">
        <v>8.5710669999999993</v>
      </c>
      <c r="J427" s="118">
        <v>10</v>
      </c>
      <c r="K427" s="118">
        <v>10.7</v>
      </c>
      <c r="O427" s="118">
        <v>6.8</v>
      </c>
      <c r="S427" s="118">
        <v>10.4</v>
      </c>
      <c r="T427" s="118">
        <v>11.2</v>
      </c>
      <c r="W427" s="118">
        <v>16.8</v>
      </c>
      <c r="Z427" s="118">
        <v>8.1</v>
      </c>
      <c r="AA427" s="118">
        <v>2.6</v>
      </c>
      <c r="AC427" s="118">
        <v>3</v>
      </c>
      <c r="AF427" s="118">
        <v>8.5</v>
      </c>
      <c r="AJ427" s="118">
        <v>9.8000000000000007</v>
      </c>
      <c r="AM427" s="118">
        <v>2.9</v>
      </c>
      <c r="AO427" s="118">
        <v>7.4</v>
      </c>
    </row>
    <row r="428" spans="1:41" x14ac:dyDescent="0.45">
      <c r="A428" s="118" t="s">
        <v>779</v>
      </c>
      <c r="B428" s="121">
        <v>31717</v>
      </c>
      <c r="C428" s="121"/>
      <c r="D428" s="121"/>
      <c r="E428" s="121">
        <f t="shared" si="6"/>
        <v>31229</v>
      </c>
      <c r="F428" s="118" t="s">
        <v>763</v>
      </c>
      <c r="G428" s="119">
        <v>426</v>
      </c>
      <c r="H428" s="120">
        <v>8.2982040000000001</v>
      </c>
      <c r="J428" s="118">
        <v>9.9</v>
      </c>
      <c r="K428" s="118">
        <v>10.5</v>
      </c>
      <c r="O428" s="118">
        <v>6.6</v>
      </c>
      <c r="S428" s="118">
        <v>10.4</v>
      </c>
      <c r="T428" s="118">
        <v>11.2</v>
      </c>
      <c r="W428" s="118">
        <v>16.899999999999999</v>
      </c>
      <c r="Z428" s="118">
        <v>8.1999999999999993</v>
      </c>
      <c r="AA428" s="118">
        <v>2.6</v>
      </c>
      <c r="AC428" s="118">
        <v>3</v>
      </c>
      <c r="AF428" s="118">
        <v>8.4</v>
      </c>
      <c r="AJ428" s="118">
        <v>9.9</v>
      </c>
      <c r="AM428" s="118">
        <v>2.8</v>
      </c>
      <c r="AO428" s="118">
        <v>7.4</v>
      </c>
    </row>
    <row r="429" spans="1:41" x14ac:dyDescent="0.45">
      <c r="A429" s="118" t="s">
        <v>780</v>
      </c>
      <c r="B429" s="121">
        <v>31747</v>
      </c>
      <c r="C429" s="121"/>
      <c r="D429" s="121"/>
      <c r="E429" s="121">
        <f t="shared" si="6"/>
        <v>31260</v>
      </c>
      <c r="F429" s="118" t="s">
        <v>764</v>
      </c>
      <c r="G429" s="119">
        <v>427</v>
      </c>
      <c r="H429" s="120">
        <v>8.1564110000000003</v>
      </c>
      <c r="J429" s="118">
        <v>9.9</v>
      </c>
      <c r="K429" s="118">
        <v>10.5</v>
      </c>
      <c r="O429" s="118">
        <v>6.4</v>
      </c>
      <c r="S429" s="118">
        <v>10.4</v>
      </c>
      <c r="T429" s="118">
        <v>11.2</v>
      </c>
      <c r="W429" s="118">
        <v>17</v>
      </c>
      <c r="Z429" s="118">
        <v>8.1999999999999993</v>
      </c>
      <c r="AA429" s="118">
        <v>2.5</v>
      </c>
      <c r="AC429" s="118">
        <v>2.9</v>
      </c>
      <c r="AF429" s="118">
        <v>8.3000000000000007</v>
      </c>
      <c r="AJ429" s="118">
        <v>10</v>
      </c>
      <c r="AM429" s="118">
        <v>2.8</v>
      </c>
      <c r="AO429" s="118">
        <v>7.1</v>
      </c>
    </row>
    <row r="430" spans="1:41" x14ac:dyDescent="0.45">
      <c r="A430" s="118" t="s">
        <v>781</v>
      </c>
      <c r="B430" s="121">
        <v>31778</v>
      </c>
      <c r="C430" s="121"/>
      <c r="D430" s="121"/>
      <c r="E430" s="121">
        <f t="shared" si="6"/>
        <v>31291</v>
      </c>
      <c r="F430" s="118" t="s">
        <v>765</v>
      </c>
      <c r="G430" s="119">
        <v>428</v>
      </c>
      <c r="H430" s="120">
        <v>8.0581829999999997</v>
      </c>
      <c r="J430" s="118">
        <v>9.9</v>
      </c>
      <c r="K430" s="118">
        <v>10.4</v>
      </c>
      <c r="O430" s="118">
        <v>6.2</v>
      </c>
      <c r="S430" s="118">
        <v>10.4</v>
      </c>
      <c r="T430" s="118">
        <v>11.2</v>
      </c>
      <c r="W430" s="118">
        <v>17.100000000000001</v>
      </c>
      <c r="Z430" s="118">
        <v>8.3000000000000007</v>
      </c>
      <c r="AA430" s="118">
        <v>2.7</v>
      </c>
      <c r="AC430" s="118">
        <v>2.8</v>
      </c>
      <c r="AF430" s="118">
        <v>8.1999999999999993</v>
      </c>
      <c r="AJ430" s="118">
        <v>10</v>
      </c>
      <c r="AM430" s="118">
        <v>2.8</v>
      </c>
      <c r="AO430" s="118">
        <v>7.1</v>
      </c>
    </row>
    <row r="431" spans="1:41" x14ac:dyDescent="0.45">
      <c r="A431" s="118" t="s">
        <v>782</v>
      </c>
      <c r="B431" s="121">
        <v>31809</v>
      </c>
      <c r="C431" s="121"/>
      <c r="D431" s="121"/>
      <c r="E431" s="121">
        <f t="shared" si="6"/>
        <v>31321</v>
      </c>
      <c r="F431" s="118" t="s">
        <v>766</v>
      </c>
      <c r="G431" s="119">
        <v>429</v>
      </c>
      <c r="H431" s="120">
        <v>7.8489380000000004</v>
      </c>
      <c r="J431" s="118">
        <v>9.9</v>
      </c>
      <c r="K431" s="118">
        <v>10.5</v>
      </c>
      <c r="O431" s="118">
        <v>6</v>
      </c>
      <c r="S431" s="118">
        <v>10.4</v>
      </c>
      <c r="T431" s="118">
        <v>11.2</v>
      </c>
      <c r="W431" s="118">
        <v>17</v>
      </c>
      <c r="Z431" s="118">
        <v>8.3000000000000007</v>
      </c>
      <c r="AA431" s="118">
        <v>2.7</v>
      </c>
      <c r="AC431" s="118">
        <v>2.8</v>
      </c>
      <c r="AF431" s="118">
        <v>8.1999999999999993</v>
      </c>
      <c r="AJ431" s="118">
        <v>10</v>
      </c>
      <c r="AM431" s="118">
        <v>2.6</v>
      </c>
      <c r="AO431" s="118">
        <v>7.1</v>
      </c>
    </row>
    <row r="432" spans="1:41" x14ac:dyDescent="0.45">
      <c r="A432" s="118" t="s">
        <v>783</v>
      </c>
      <c r="B432" s="121">
        <v>31837</v>
      </c>
      <c r="C432" s="121"/>
      <c r="D432" s="121"/>
      <c r="E432" s="121">
        <f t="shared" si="6"/>
        <v>31352</v>
      </c>
      <c r="F432" s="118" t="s">
        <v>767</v>
      </c>
      <c r="G432" s="119">
        <v>430</v>
      </c>
      <c r="H432" s="120">
        <v>7.9507899999999996</v>
      </c>
      <c r="J432" s="118">
        <v>9.9</v>
      </c>
      <c r="K432" s="118">
        <v>10.4</v>
      </c>
      <c r="O432" s="118">
        <v>5.8</v>
      </c>
      <c r="S432" s="118">
        <v>10.5</v>
      </c>
      <c r="T432" s="118">
        <v>11.1</v>
      </c>
      <c r="W432" s="118">
        <v>16.899999999999999</v>
      </c>
      <c r="Z432" s="118">
        <v>8.4</v>
      </c>
      <c r="AA432" s="118">
        <v>2.8</v>
      </c>
      <c r="AC432" s="118">
        <v>2.8</v>
      </c>
      <c r="AF432" s="118">
        <v>8.1</v>
      </c>
      <c r="AJ432" s="118">
        <v>10</v>
      </c>
      <c r="AM432" s="118">
        <v>2.7</v>
      </c>
      <c r="AO432" s="118">
        <v>7</v>
      </c>
    </row>
    <row r="433" spans="1:41" x14ac:dyDescent="0.45">
      <c r="A433" s="118" t="s">
        <v>784</v>
      </c>
      <c r="B433" s="121">
        <v>31868</v>
      </c>
      <c r="C433" s="121"/>
      <c r="D433" s="121"/>
      <c r="E433" s="121">
        <f t="shared" si="6"/>
        <v>31382</v>
      </c>
      <c r="F433" s="118" t="s">
        <v>768</v>
      </c>
      <c r="G433" s="119">
        <v>431</v>
      </c>
      <c r="H433" s="120">
        <v>7.7852509999999997</v>
      </c>
      <c r="J433" s="118">
        <v>10</v>
      </c>
      <c r="K433" s="118">
        <v>10.199999999999999</v>
      </c>
      <c r="O433" s="118">
        <v>5.6</v>
      </c>
      <c r="S433" s="118">
        <v>10.5</v>
      </c>
      <c r="T433" s="118">
        <v>11.2</v>
      </c>
      <c r="W433" s="118">
        <v>17</v>
      </c>
      <c r="Z433" s="118">
        <v>8.5</v>
      </c>
      <c r="AA433" s="118">
        <v>2.8</v>
      </c>
      <c r="AC433" s="118">
        <v>2.8</v>
      </c>
      <c r="AF433" s="118">
        <v>8</v>
      </c>
      <c r="AJ433" s="118">
        <v>10.1</v>
      </c>
      <c r="AM433" s="118">
        <v>2.8</v>
      </c>
      <c r="AO433" s="118">
        <v>7</v>
      </c>
    </row>
    <row r="434" spans="1:41" x14ac:dyDescent="0.45">
      <c r="A434" s="118" t="s">
        <v>785</v>
      </c>
      <c r="B434" s="121">
        <v>31898</v>
      </c>
      <c r="C434" s="121"/>
      <c r="D434" s="121"/>
      <c r="E434" s="121">
        <f t="shared" si="6"/>
        <v>31413</v>
      </c>
      <c r="F434" s="118" t="s">
        <v>769</v>
      </c>
      <c r="G434" s="119">
        <v>432</v>
      </c>
      <c r="H434" s="120">
        <v>7.8054759999999996</v>
      </c>
      <c r="J434" s="118">
        <v>10.1</v>
      </c>
      <c r="K434" s="118">
        <v>10</v>
      </c>
      <c r="L434" s="118">
        <v>14.48879</v>
      </c>
      <c r="O434" s="118">
        <v>5.4</v>
      </c>
      <c r="S434" s="118">
        <v>10.4</v>
      </c>
      <c r="T434" s="118">
        <v>11.2</v>
      </c>
      <c r="W434" s="118">
        <v>16.899999999999999</v>
      </c>
      <c r="Z434" s="118">
        <v>8.5</v>
      </c>
      <c r="AA434" s="118">
        <v>2.7</v>
      </c>
      <c r="AC434" s="118">
        <v>2.8</v>
      </c>
      <c r="AF434" s="118">
        <v>7.9</v>
      </c>
      <c r="AJ434" s="118">
        <v>10.1</v>
      </c>
      <c r="AM434" s="118">
        <v>2.7</v>
      </c>
      <c r="AO434" s="118">
        <v>6.7</v>
      </c>
    </row>
    <row r="435" spans="1:41" x14ac:dyDescent="0.45">
      <c r="A435" s="118" t="s">
        <v>786</v>
      </c>
      <c r="B435" s="121">
        <v>31929</v>
      </c>
      <c r="C435" s="121"/>
      <c r="D435" s="121"/>
      <c r="E435" s="121">
        <f t="shared" si="6"/>
        <v>31444</v>
      </c>
      <c r="F435" s="118" t="s">
        <v>770</v>
      </c>
      <c r="G435" s="119">
        <v>433</v>
      </c>
      <c r="H435" s="120">
        <v>8.0035139999999991</v>
      </c>
      <c r="J435" s="118">
        <v>10.1</v>
      </c>
      <c r="K435" s="118">
        <v>10</v>
      </c>
      <c r="L435" s="118">
        <v>13.88334</v>
      </c>
      <c r="O435" s="118">
        <v>5.2</v>
      </c>
      <c r="S435" s="118">
        <v>10.3</v>
      </c>
      <c r="T435" s="118">
        <v>11.1</v>
      </c>
      <c r="W435" s="118">
        <v>16.8</v>
      </c>
      <c r="Z435" s="118">
        <v>8.6</v>
      </c>
      <c r="AA435" s="118">
        <v>2.6</v>
      </c>
      <c r="AC435" s="118">
        <v>2.8</v>
      </c>
      <c r="AF435" s="118">
        <v>7.8</v>
      </c>
      <c r="AJ435" s="118">
        <v>10.1</v>
      </c>
      <c r="AM435" s="118">
        <v>2.9</v>
      </c>
      <c r="AO435" s="118">
        <v>7.2</v>
      </c>
    </row>
    <row r="436" spans="1:41" x14ac:dyDescent="0.45">
      <c r="A436" s="118" t="s">
        <v>787</v>
      </c>
      <c r="B436" s="121">
        <v>31959</v>
      </c>
      <c r="C436" s="121"/>
      <c r="D436" s="121"/>
      <c r="E436" s="121">
        <f t="shared" si="6"/>
        <v>31472</v>
      </c>
      <c r="F436" s="118" t="s">
        <v>771</v>
      </c>
      <c r="G436" s="119">
        <v>434</v>
      </c>
      <c r="H436" s="120">
        <v>7.9286250000000003</v>
      </c>
      <c r="J436" s="118">
        <v>10.1</v>
      </c>
      <c r="K436" s="118">
        <v>9.9</v>
      </c>
      <c r="L436" s="118">
        <v>13.09596</v>
      </c>
      <c r="O436" s="118">
        <v>5.0999999999999996</v>
      </c>
      <c r="S436" s="118">
        <v>10.4</v>
      </c>
      <c r="T436" s="118">
        <v>11.2</v>
      </c>
      <c r="W436" s="118">
        <v>16.8</v>
      </c>
      <c r="Z436" s="118">
        <v>8.6</v>
      </c>
      <c r="AA436" s="118">
        <v>2.7</v>
      </c>
      <c r="AC436" s="118">
        <v>2.7</v>
      </c>
      <c r="AF436" s="118">
        <v>7.8</v>
      </c>
      <c r="AJ436" s="118">
        <v>10.1</v>
      </c>
      <c r="AM436" s="118">
        <v>2.9</v>
      </c>
      <c r="AO436" s="118">
        <v>7.2</v>
      </c>
    </row>
    <row r="437" spans="1:41" x14ac:dyDescent="0.45">
      <c r="A437" s="118" t="s">
        <v>788</v>
      </c>
      <c r="B437" s="121">
        <v>31990</v>
      </c>
      <c r="C437" s="121"/>
      <c r="D437" s="121"/>
      <c r="E437" s="121">
        <f t="shared" si="6"/>
        <v>31503</v>
      </c>
      <c r="F437" s="118" t="s">
        <v>772</v>
      </c>
      <c r="G437" s="119">
        <v>435</v>
      </c>
      <c r="H437" s="120">
        <v>7.9016700000000002</v>
      </c>
      <c r="J437" s="118">
        <v>10.1</v>
      </c>
      <c r="K437" s="118">
        <v>9.8000000000000007</v>
      </c>
      <c r="L437" s="118">
        <v>12.48648</v>
      </c>
      <c r="O437" s="118">
        <v>5</v>
      </c>
      <c r="P437" s="118">
        <v>20.6</v>
      </c>
      <c r="S437" s="118">
        <v>10.4</v>
      </c>
      <c r="T437" s="118">
        <v>11.3</v>
      </c>
      <c r="W437" s="118">
        <v>16.8</v>
      </c>
      <c r="Z437" s="118">
        <v>8.6999999999999993</v>
      </c>
      <c r="AA437" s="118">
        <v>2.8</v>
      </c>
      <c r="AC437" s="118">
        <v>2.7</v>
      </c>
      <c r="AF437" s="118">
        <v>7.7</v>
      </c>
      <c r="AJ437" s="118">
        <v>9.9</v>
      </c>
      <c r="AM437" s="118">
        <v>2.6</v>
      </c>
      <c r="AO437" s="118">
        <v>7.1</v>
      </c>
    </row>
    <row r="438" spans="1:41" x14ac:dyDescent="0.45">
      <c r="A438" s="118" t="s">
        <v>789</v>
      </c>
      <c r="B438" s="121">
        <v>32021</v>
      </c>
      <c r="C438" s="121"/>
      <c r="D438" s="121"/>
      <c r="E438" s="121">
        <f t="shared" si="6"/>
        <v>31533</v>
      </c>
      <c r="F438" s="118" t="s">
        <v>773</v>
      </c>
      <c r="G438" s="119">
        <v>436</v>
      </c>
      <c r="H438" s="120">
        <v>7.8471140000000004</v>
      </c>
      <c r="J438" s="118">
        <v>10.1</v>
      </c>
      <c r="K438" s="118">
        <v>9.6999999999999993</v>
      </c>
      <c r="L438" s="118">
        <v>12.01238</v>
      </c>
      <c r="O438" s="118">
        <v>4.9000000000000004</v>
      </c>
      <c r="P438" s="118">
        <v>20.5</v>
      </c>
      <c r="S438" s="118">
        <v>10.5</v>
      </c>
      <c r="T438" s="118">
        <v>11.3</v>
      </c>
      <c r="W438" s="118">
        <v>16.8</v>
      </c>
      <c r="Z438" s="118">
        <v>8.8000000000000007</v>
      </c>
      <c r="AA438" s="118">
        <v>2.7</v>
      </c>
      <c r="AC438" s="118">
        <v>2.7</v>
      </c>
      <c r="AF438" s="118">
        <v>7.6</v>
      </c>
      <c r="AJ438" s="118">
        <v>9.8000000000000007</v>
      </c>
      <c r="AM438" s="118">
        <v>2.8</v>
      </c>
      <c r="AO438" s="118">
        <v>7.2</v>
      </c>
    </row>
    <row r="439" spans="1:41" x14ac:dyDescent="0.45">
      <c r="A439" s="118" t="s">
        <v>790</v>
      </c>
      <c r="B439" s="121">
        <v>32051</v>
      </c>
      <c r="C439" s="121"/>
      <c r="D439" s="121"/>
      <c r="E439" s="121">
        <f t="shared" si="6"/>
        <v>31564</v>
      </c>
      <c r="F439" s="118" t="s">
        <v>774</v>
      </c>
      <c r="G439" s="119">
        <v>437</v>
      </c>
      <c r="H439" s="120">
        <v>7.6538310000000003</v>
      </c>
      <c r="J439" s="118">
        <v>10.1</v>
      </c>
      <c r="K439" s="118">
        <v>9.6999999999999993</v>
      </c>
      <c r="L439" s="118">
        <v>11.556710000000001</v>
      </c>
      <c r="O439" s="118">
        <v>4.9000000000000004</v>
      </c>
      <c r="P439" s="118">
        <v>20.399999999999999</v>
      </c>
      <c r="S439" s="118">
        <v>10.5</v>
      </c>
      <c r="T439" s="118">
        <v>11.3</v>
      </c>
      <c r="W439" s="118">
        <v>16.899999999999999</v>
      </c>
      <c r="Z439" s="118">
        <v>8.8000000000000007</v>
      </c>
      <c r="AA439" s="118">
        <v>2.8</v>
      </c>
      <c r="AC439" s="118">
        <v>2.7</v>
      </c>
      <c r="AF439" s="118">
        <v>7.6</v>
      </c>
      <c r="AJ439" s="118">
        <v>9.6999999999999993</v>
      </c>
      <c r="AM439" s="118">
        <v>2.6</v>
      </c>
      <c r="AO439" s="118">
        <v>7.2</v>
      </c>
    </row>
    <row r="440" spans="1:41" x14ac:dyDescent="0.45">
      <c r="A440" s="118" t="s">
        <v>791</v>
      </c>
      <c r="B440" s="121">
        <v>32082</v>
      </c>
      <c r="C440" s="121"/>
      <c r="D440" s="121"/>
      <c r="E440" s="121">
        <f t="shared" si="6"/>
        <v>31594</v>
      </c>
      <c r="F440" s="118" t="s">
        <v>775</v>
      </c>
      <c r="G440" s="119">
        <v>438</v>
      </c>
      <c r="H440" s="120">
        <v>8.1138239999999993</v>
      </c>
      <c r="J440" s="118">
        <v>10</v>
      </c>
      <c r="K440" s="118">
        <v>9.6</v>
      </c>
      <c r="L440" s="118">
        <v>11.27778</v>
      </c>
      <c r="O440" s="118">
        <v>4.9000000000000004</v>
      </c>
      <c r="P440" s="118">
        <v>20.399999999999999</v>
      </c>
      <c r="S440" s="118">
        <v>10.6</v>
      </c>
      <c r="T440" s="118">
        <v>11.3</v>
      </c>
      <c r="W440" s="118">
        <v>16.899999999999999</v>
      </c>
      <c r="Z440" s="118">
        <v>8.9</v>
      </c>
      <c r="AA440" s="118">
        <v>2.9</v>
      </c>
      <c r="AC440" s="118">
        <v>2.5</v>
      </c>
      <c r="AF440" s="118">
        <v>7.6</v>
      </c>
      <c r="AJ440" s="118">
        <v>9.4</v>
      </c>
      <c r="AM440" s="118">
        <v>2.5</v>
      </c>
      <c r="AO440" s="118">
        <v>7</v>
      </c>
    </row>
    <row r="441" spans="1:41" x14ac:dyDescent="0.45">
      <c r="A441" s="118" t="s">
        <v>792</v>
      </c>
      <c r="B441" s="121">
        <v>32112</v>
      </c>
      <c r="C441" s="121"/>
      <c r="D441" s="121"/>
      <c r="E441" s="121">
        <f t="shared" si="6"/>
        <v>31625</v>
      </c>
      <c r="F441" s="118" t="s">
        <v>776</v>
      </c>
      <c r="G441" s="119">
        <v>439</v>
      </c>
      <c r="H441" s="120">
        <v>8.2400880000000001</v>
      </c>
      <c r="J441" s="118">
        <v>9.9</v>
      </c>
      <c r="K441" s="118">
        <v>9.6</v>
      </c>
      <c r="L441" s="118">
        <v>11.3043</v>
      </c>
      <c r="O441" s="118">
        <v>4.9000000000000004</v>
      </c>
      <c r="P441" s="118">
        <v>20.3</v>
      </c>
      <c r="S441" s="118">
        <v>10.6</v>
      </c>
      <c r="T441" s="118">
        <v>11.3</v>
      </c>
      <c r="W441" s="118">
        <v>16.8</v>
      </c>
      <c r="Z441" s="118">
        <v>9</v>
      </c>
      <c r="AA441" s="118">
        <v>2.8</v>
      </c>
      <c r="AC441" s="118">
        <v>2.5</v>
      </c>
      <c r="AF441" s="118">
        <v>7.5</v>
      </c>
      <c r="AJ441" s="118">
        <v>9.1999999999999993</v>
      </c>
      <c r="AM441" s="118">
        <v>2.6</v>
      </c>
      <c r="AO441" s="118">
        <v>6.9</v>
      </c>
    </row>
    <row r="442" spans="1:41" x14ac:dyDescent="0.45">
      <c r="A442" s="118" t="s">
        <v>793</v>
      </c>
      <c r="B442" s="121">
        <v>32143</v>
      </c>
      <c r="C442" s="121"/>
      <c r="D442" s="121"/>
      <c r="E442" s="121">
        <f t="shared" si="6"/>
        <v>31656</v>
      </c>
      <c r="F442" s="118" t="s">
        <v>777</v>
      </c>
      <c r="G442" s="119">
        <v>440</v>
      </c>
      <c r="H442" s="120">
        <v>8.338889</v>
      </c>
      <c r="J442" s="118">
        <v>9.9</v>
      </c>
      <c r="K442" s="118">
        <v>9.6</v>
      </c>
      <c r="L442" s="118">
        <v>11.28627</v>
      </c>
      <c r="O442" s="118">
        <v>4.9000000000000004</v>
      </c>
      <c r="P442" s="118">
        <v>20.3</v>
      </c>
      <c r="S442" s="118">
        <v>10.7</v>
      </c>
      <c r="T442" s="118">
        <v>11.3</v>
      </c>
      <c r="W442" s="118">
        <v>16.8</v>
      </c>
      <c r="Z442" s="118">
        <v>9.1</v>
      </c>
      <c r="AA442" s="118">
        <v>2.8</v>
      </c>
      <c r="AC442" s="118">
        <v>2.4</v>
      </c>
      <c r="AF442" s="118">
        <v>7.5</v>
      </c>
      <c r="AJ442" s="118">
        <v>9</v>
      </c>
      <c r="AM442" s="118">
        <v>2.6</v>
      </c>
      <c r="AO442" s="118">
        <v>7</v>
      </c>
    </row>
    <row r="443" spans="1:41" x14ac:dyDescent="0.45">
      <c r="A443" s="118" t="s">
        <v>794</v>
      </c>
      <c r="B443" s="121">
        <v>32174</v>
      </c>
      <c r="C443" s="121"/>
      <c r="D443" s="121"/>
      <c r="E443" s="121">
        <f t="shared" si="6"/>
        <v>31686</v>
      </c>
      <c r="F443" s="118" t="s">
        <v>778</v>
      </c>
      <c r="G443" s="119">
        <v>441</v>
      </c>
      <c r="H443" s="120">
        <v>8.3100229999999993</v>
      </c>
      <c r="J443" s="118">
        <v>10</v>
      </c>
      <c r="K443" s="118">
        <v>9.5</v>
      </c>
      <c r="L443" s="118">
        <v>11.49807</v>
      </c>
      <c r="O443" s="118">
        <v>4.8</v>
      </c>
      <c r="P443" s="118">
        <v>20.2</v>
      </c>
      <c r="S443" s="118">
        <v>10.8</v>
      </c>
      <c r="T443" s="118">
        <v>11.2</v>
      </c>
      <c r="W443" s="118">
        <v>16.7</v>
      </c>
      <c r="Z443" s="118">
        <v>9.1</v>
      </c>
      <c r="AA443" s="118">
        <v>2.7</v>
      </c>
      <c r="AC443" s="118">
        <v>2.2999999999999998</v>
      </c>
      <c r="AF443" s="118">
        <v>7.5</v>
      </c>
      <c r="AJ443" s="118">
        <v>9</v>
      </c>
      <c r="AM443" s="118">
        <v>2.6</v>
      </c>
      <c r="AO443" s="118">
        <v>7</v>
      </c>
    </row>
    <row r="444" spans="1:41" x14ac:dyDescent="0.45">
      <c r="A444" s="118" t="s">
        <v>795</v>
      </c>
      <c r="B444" s="121">
        <v>32203</v>
      </c>
      <c r="C444" s="121"/>
      <c r="D444" s="121"/>
      <c r="E444" s="121">
        <f t="shared" si="6"/>
        <v>31717</v>
      </c>
      <c r="F444" s="118" t="s">
        <v>779</v>
      </c>
      <c r="G444" s="119">
        <v>442</v>
      </c>
      <c r="H444" s="120">
        <v>8.3191810000000004</v>
      </c>
      <c r="J444" s="118">
        <v>10.1</v>
      </c>
      <c r="K444" s="118">
        <v>9.4</v>
      </c>
      <c r="L444" s="118">
        <v>11.2338</v>
      </c>
      <c r="O444" s="118">
        <v>4.9000000000000004</v>
      </c>
      <c r="P444" s="118">
        <v>20.3</v>
      </c>
      <c r="S444" s="118">
        <v>10.8</v>
      </c>
      <c r="T444" s="118">
        <v>11.2</v>
      </c>
      <c r="W444" s="118">
        <v>16.8</v>
      </c>
      <c r="Z444" s="118">
        <v>9.1</v>
      </c>
      <c r="AA444" s="118">
        <v>2.8</v>
      </c>
      <c r="AC444" s="118">
        <v>2.2999999999999998</v>
      </c>
      <c r="AF444" s="118">
        <v>7.4</v>
      </c>
      <c r="AJ444" s="118">
        <v>8.9</v>
      </c>
      <c r="AM444" s="118">
        <v>2.7</v>
      </c>
      <c r="AO444" s="118">
        <v>6.9</v>
      </c>
    </row>
    <row r="445" spans="1:41" x14ac:dyDescent="0.45">
      <c r="A445" s="118" t="s">
        <v>796</v>
      </c>
      <c r="B445" s="121">
        <v>32234</v>
      </c>
      <c r="C445" s="121"/>
      <c r="D445" s="121"/>
      <c r="E445" s="121">
        <f t="shared" si="6"/>
        <v>31747</v>
      </c>
      <c r="F445" s="118" t="s">
        <v>780</v>
      </c>
      <c r="G445" s="119">
        <v>443</v>
      </c>
      <c r="H445" s="120">
        <v>8.3636569999999999</v>
      </c>
      <c r="J445" s="118">
        <v>10.1</v>
      </c>
      <c r="K445" s="118">
        <v>9.5</v>
      </c>
      <c r="L445" s="118">
        <v>11.03119</v>
      </c>
      <c r="O445" s="118">
        <v>4.9000000000000004</v>
      </c>
      <c r="P445" s="118">
        <v>20.2</v>
      </c>
      <c r="S445" s="118">
        <v>10.9</v>
      </c>
      <c r="T445" s="118">
        <v>11.2</v>
      </c>
      <c r="W445" s="118">
        <v>16.8</v>
      </c>
      <c r="Z445" s="118">
        <v>9.1999999999999993</v>
      </c>
      <c r="AA445" s="118">
        <v>2.9</v>
      </c>
      <c r="AC445" s="118">
        <v>2.4</v>
      </c>
      <c r="AF445" s="118">
        <v>7.4</v>
      </c>
      <c r="AJ445" s="118">
        <v>8.9</v>
      </c>
      <c r="AM445" s="118">
        <v>2.6</v>
      </c>
      <c r="AO445" s="118">
        <v>6.6</v>
      </c>
    </row>
    <row r="446" spans="1:41" x14ac:dyDescent="0.45">
      <c r="A446" s="118" t="s">
        <v>797</v>
      </c>
      <c r="B446" s="121">
        <v>32264</v>
      </c>
      <c r="C446" s="121"/>
      <c r="D446" s="121"/>
      <c r="E446" s="121">
        <f t="shared" si="6"/>
        <v>31778</v>
      </c>
      <c r="F446" s="118" t="s">
        <v>781</v>
      </c>
      <c r="G446" s="119">
        <v>444</v>
      </c>
      <c r="H446" s="120">
        <v>8.1866880000000002</v>
      </c>
      <c r="J446" s="118">
        <v>10.1</v>
      </c>
      <c r="K446" s="118">
        <v>9.5</v>
      </c>
      <c r="L446" s="118">
        <v>11.002219999999999</v>
      </c>
      <c r="O446" s="118">
        <v>5</v>
      </c>
      <c r="P446" s="118">
        <v>20.2</v>
      </c>
      <c r="S446" s="118">
        <v>10.8</v>
      </c>
      <c r="T446" s="118">
        <v>11.1</v>
      </c>
      <c r="W446" s="118">
        <v>16.8</v>
      </c>
      <c r="Z446" s="118">
        <v>9.1999999999999993</v>
      </c>
      <c r="AA446" s="118">
        <v>3</v>
      </c>
      <c r="AC446" s="118">
        <v>2.4</v>
      </c>
      <c r="AE446" s="118">
        <v>4.5</v>
      </c>
      <c r="AF446" s="118">
        <v>7.4</v>
      </c>
      <c r="AJ446" s="118">
        <v>8.6999999999999993</v>
      </c>
      <c r="AM446" s="118">
        <v>2.2999999999999998</v>
      </c>
      <c r="AO446" s="118">
        <v>6.6</v>
      </c>
    </row>
    <row r="447" spans="1:41" x14ac:dyDescent="0.45">
      <c r="A447" s="118" t="s">
        <v>798</v>
      </c>
      <c r="B447" s="121">
        <v>32295</v>
      </c>
      <c r="C447" s="121"/>
      <c r="D447" s="121"/>
      <c r="E447" s="121">
        <f t="shared" si="6"/>
        <v>31809</v>
      </c>
      <c r="F447" s="118" t="s">
        <v>782</v>
      </c>
      <c r="G447" s="119">
        <v>445</v>
      </c>
      <c r="H447" s="120">
        <v>8.2115139999999993</v>
      </c>
      <c r="J447" s="118">
        <v>10</v>
      </c>
      <c r="K447" s="118">
        <v>9.5</v>
      </c>
      <c r="L447" s="118">
        <v>11.05944</v>
      </c>
      <c r="O447" s="118">
        <v>5</v>
      </c>
      <c r="P447" s="118">
        <v>20.100000000000001</v>
      </c>
      <c r="S447" s="118">
        <v>10.8</v>
      </c>
      <c r="T447" s="118">
        <v>11</v>
      </c>
      <c r="W447" s="118">
        <v>16.7</v>
      </c>
      <c r="Z447" s="118">
        <v>9.3000000000000007</v>
      </c>
      <c r="AA447" s="118">
        <v>2.9</v>
      </c>
      <c r="AC447" s="118">
        <v>2.5</v>
      </c>
      <c r="AE447" s="118">
        <v>4.7</v>
      </c>
      <c r="AF447" s="118">
        <v>7.4</v>
      </c>
      <c r="AJ447" s="118">
        <v>8.6999999999999993</v>
      </c>
      <c r="AM447" s="118">
        <v>2.4</v>
      </c>
      <c r="AO447" s="118">
        <v>6.6</v>
      </c>
    </row>
    <row r="448" spans="1:41" x14ac:dyDescent="0.45">
      <c r="A448" s="118" t="s">
        <v>799</v>
      </c>
      <c r="B448" s="121">
        <v>32325</v>
      </c>
      <c r="C448" s="121"/>
      <c r="D448" s="121"/>
      <c r="E448" s="121">
        <f t="shared" si="6"/>
        <v>31837</v>
      </c>
      <c r="F448" s="118" t="s">
        <v>783</v>
      </c>
      <c r="G448" s="119">
        <v>446</v>
      </c>
      <c r="H448" s="120">
        <v>8.4370609999999999</v>
      </c>
      <c r="J448" s="118">
        <v>10</v>
      </c>
      <c r="K448" s="118">
        <v>9.5</v>
      </c>
      <c r="L448" s="118">
        <v>11.200390000000001</v>
      </c>
      <c r="O448" s="118">
        <v>5</v>
      </c>
      <c r="P448" s="118">
        <v>19.899999999999999</v>
      </c>
      <c r="S448" s="118">
        <v>10.8</v>
      </c>
      <c r="T448" s="118">
        <v>10.9</v>
      </c>
      <c r="W448" s="118">
        <v>16.7</v>
      </c>
      <c r="Z448" s="118">
        <v>9.3000000000000007</v>
      </c>
      <c r="AA448" s="118">
        <v>2.9</v>
      </c>
      <c r="AC448" s="118">
        <v>2.6</v>
      </c>
      <c r="AE448" s="118">
        <v>4.2</v>
      </c>
      <c r="AF448" s="118">
        <v>7.4</v>
      </c>
      <c r="AJ448" s="118">
        <v>8.5</v>
      </c>
      <c r="AM448" s="118">
        <v>2.4</v>
      </c>
      <c r="AO448" s="118">
        <v>6.6</v>
      </c>
    </row>
    <row r="449" spans="1:41" x14ac:dyDescent="0.45">
      <c r="A449" s="118" t="s">
        <v>800</v>
      </c>
      <c r="B449" s="121">
        <v>32356</v>
      </c>
      <c r="C449" s="121"/>
      <c r="D449" s="121"/>
      <c r="E449" s="121">
        <f t="shared" si="6"/>
        <v>31868</v>
      </c>
      <c r="F449" s="118" t="s">
        <v>784</v>
      </c>
      <c r="G449" s="119">
        <v>447</v>
      </c>
      <c r="H449" s="120">
        <v>8.3009240000000002</v>
      </c>
      <c r="J449" s="118">
        <v>10</v>
      </c>
      <c r="K449" s="118">
        <v>9.1999999999999993</v>
      </c>
      <c r="L449" s="118">
        <v>11.31734</v>
      </c>
      <c r="O449" s="118">
        <v>5</v>
      </c>
      <c r="P449" s="118">
        <v>19.8</v>
      </c>
      <c r="S449" s="118">
        <v>10.7</v>
      </c>
      <c r="T449" s="118">
        <v>10.8</v>
      </c>
      <c r="W449" s="118">
        <v>16.7</v>
      </c>
      <c r="Z449" s="118">
        <v>9.4</v>
      </c>
      <c r="AA449" s="118">
        <v>2.9</v>
      </c>
      <c r="AC449" s="118">
        <v>2.6</v>
      </c>
      <c r="AE449" s="118">
        <v>4.4000000000000004</v>
      </c>
      <c r="AF449" s="118">
        <v>7.4</v>
      </c>
      <c r="AJ449" s="118">
        <v>8.3000000000000007</v>
      </c>
      <c r="AM449" s="118">
        <v>2.2999999999999998</v>
      </c>
      <c r="AO449" s="118">
        <v>6.3</v>
      </c>
    </row>
    <row r="450" spans="1:41" x14ac:dyDescent="0.45">
      <c r="A450" s="118" t="s">
        <v>801</v>
      </c>
      <c r="B450" s="121">
        <v>32387</v>
      </c>
      <c r="C450" s="121"/>
      <c r="D450" s="121"/>
      <c r="E450" s="121">
        <f t="shared" ref="E450:E513" si="7">IF(F450&gt;0,VLOOKUP(F450,A:B,2,),"")</f>
        <v>31898</v>
      </c>
      <c r="F450" s="118" t="s">
        <v>785</v>
      </c>
      <c r="G450" s="119">
        <v>448</v>
      </c>
      <c r="H450" s="120">
        <v>8.2021990000000002</v>
      </c>
      <c r="J450" s="118">
        <v>9.9</v>
      </c>
      <c r="K450" s="118">
        <v>8.9</v>
      </c>
      <c r="L450" s="118">
        <v>11.398009999999999</v>
      </c>
      <c r="O450" s="118">
        <v>5</v>
      </c>
      <c r="P450" s="118">
        <v>19.7</v>
      </c>
      <c r="S450" s="118">
        <v>10.7</v>
      </c>
      <c r="T450" s="118">
        <v>10.6</v>
      </c>
      <c r="W450" s="118">
        <v>16.7</v>
      </c>
      <c r="Z450" s="118">
        <v>9.6999999999999993</v>
      </c>
      <c r="AA450" s="118">
        <v>3.1</v>
      </c>
      <c r="AC450" s="118">
        <v>2.6</v>
      </c>
      <c r="AE450" s="118">
        <v>3.9</v>
      </c>
      <c r="AF450" s="118">
        <v>7.4</v>
      </c>
      <c r="AJ450" s="118">
        <v>8.1999999999999993</v>
      </c>
      <c r="AM450" s="118">
        <v>2.2999999999999998</v>
      </c>
      <c r="AO450" s="118">
        <v>6.3</v>
      </c>
    </row>
    <row r="451" spans="1:41" x14ac:dyDescent="0.45">
      <c r="A451" s="118" t="s">
        <v>802</v>
      </c>
      <c r="B451" s="121">
        <v>32417</v>
      </c>
      <c r="C451" s="121"/>
      <c r="D451" s="121"/>
      <c r="E451" s="121">
        <f t="shared" si="7"/>
        <v>31929</v>
      </c>
      <c r="F451" s="118" t="s">
        <v>786</v>
      </c>
      <c r="G451" s="119">
        <v>449</v>
      </c>
      <c r="H451" s="120">
        <v>8.0091300000000007</v>
      </c>
      <c r="J451" s="118">
        <v>9.9</v>
      </c>
      <c r="K451" s="118">
        <v>8.9</v>
      </c>
      <c r="L451" s="118">
        <v>11.418530000000001</v>
      </c>
      <c r="O451" s="118">
        <v>5</v>
      </c>
      <c r="P451" s="118">
        <v>19.600000000000001</v>
      </c>
      <c r="S451" s="118">
        <v>10.6</v>
      </c>
      <c r="T451" s="118">
        <v>10.5</v>
      </c>
      <c r="W451" s="118">
        <v>16.7</v>
      </c>
      <c r="Z451" s="118">
        <v>9.9</v>
      </c>
      <c r="AA451" s="118">
        <v>3</v>
      </c>
      <c r="AC451" s="118">
        <v>2.5</v>
      </c>
      <c r="AE451" s="118">
        <v>3.9</v>
      </c>
      <c r="AF451" s="118">
        <v>7.5</v>
      </c>
      <c r="AJ451" s="118">
        <v>8.1</v>
      </c>
      <c r="AM451" s="118">
        <v>2.2999999999999998</v>
      </c>
      <c r="AO451" s="118">
        <v>6.2</v>
      </c>
    </row>
    <row r="452" spans="1:41" x14ac:dyDescent="0.45">
      <c r="A452" s="118" t="s">
        <v>803</v>
      </c>
      <c r="B452" s="121">
        <v>32448</v>
      </c>
      <c r="C452" s="121"/>
      <c r="D452" s="121"/>
      <c r="E452" s="121">
        <f t="shared" si="7"/>
        <v>31959</v>
      </c>
      <c r="F452" s="118" t="s">
        <v>787</v>
      </c>
      <c r="G452" s="119">
        <v>450</v>
      </c>
      <c r="H452" s="120">
        <v>8.0809250000000006</v>
      </c>
      <c r="J452" s="118">
        <v>9.8000000000000007</v>
      </c>
      <c r="K452" s="118">
        <v>8.6999999999999993</v>
      </c>
      <c r="L452" s="118">
        <v>11.092129999999999</v>
      </c>
      <c r="O452" s="118">
        <v>5</v>
      </c>
      <c r="P452" s="118">
        <v>19.7</v>
      </c>
      <c r="S452" s="118">
        <v>10.6</v>
      </c>
      <c r="T452" s="118">
        <v>10.3</v>
      </c>
      <c r="W452" s="118">
        <v>16.600000000000001</v>
      </c>
      <c r="Z452" s="118">
        <v>9.8000000000000007</v>
      </c>
      <c r="AA452" s="118">
        <v>2.8</v>
      </c>
      <c r="AC452" s="118">
        <v>2.5</v>
      </c>
      <c r="AE452" s="118">
        <v>3.7</v>
      </c>
      <c r="AF452" s="118">
        <v>7.5</v>
      </c>
      <c r="AJ452" s="118">
        <v>7.8</v>
      </c>
      <c r="AM452" s="118">
        <v>2.2000000000000002</v>
      </c>
      <c r="AO452" s="118">
        <v>6.1</v>
      </c>
    </row>
    <row r="453" spans="1:41" x14ac:dyDescent="0.45">
      <c r="A453" s="118" t="s">
        <v>804</v>
      </c>
      <c r="B453" s="121">
        <v>32478</v>
      </c>
      <c r="C453" s="121"/>
      <c r="D453" s="121"/>
      <c r="E453" s="121">
        <f t="shared" si="7"/>
        <v>31990</v>
      </c>
      <c r="F453" s="118" t="s">
        <v>788</v>
      </c>
      <c r="G453" s="119">
        <v>451</v>
      </c>
      <c r="H453" s="120">
        <v>8.1060700000000008</v>
      </c>
      <c r="J453" s="118">
        <v>9.6999999999999993</v>
      </c>
      <c r="K453" s="118">
        <v>8.6</v>
      </c>
      <c r="L453" s="118">
        <v>10.88639</v>
      </c>
      <c r="O453" s="118">
        <v>5</v>
      </c>
      <c r="P453" s="118">
        <v>19.7</v>
      </c>
      <c r="S453" s="118">
        <v>10.6</v>
      </c>
      <c r="T453" s="118">
        <v>10.1</v>
      </c>
      <c r="W453" s="118">
        <v>16.5</v>
      </c>
      <c r="Z453" s="118">
        <v>9.8000000000000007</v>
      </c>
      <c r="AA453" s="118">
        <v>2.8</v>
      </c>
      <c r="AC453" s="118">
        <v>2.4</v>
      </c>
      <c r="AE453" s="118">
        <v>3.7</v>
      </c>
      <c r="AF453" s="118">
        <v>7.5</v>
      </c>
      <c r="AJ453" s="118">
        <v>7.7</v>
      </c>
      <c r="AM453" s="118">
        <v>2.4</v>
      </c>
      <c r="AO453" s="118">
        <v>6</v>
      </c>
    </row>
    <row r="454" spans="1:41" x14ac:dyDescent="0.45">
      <c r="A454" s="118" t="s">
        <v>805</v>
      </c>
      <c r="B454" s="121">
        <v>32509</v>
      </c>
      <c r="C454" s="121"/>
      <c r="D454" s="121"/>
      <c r="E454" s="121">
        <f t="shared" si="7"/>
        <v>32021</v>
      </c>
      <c r="F454" s="118" t="s">
        <v>789</v>
      </c>
      <c r="G454" s="119">
        <v>452</v>
      </c>
      <c r="H454" s="120">
        <v>7.7557580000000002</v>
      </c>
      <c r="J454" s="118">
        <v>9.6</v>
      </c>
      <c r="K454" s="118">
        <v>8.5</v>
      </c>
      <c r="L454" s="118">
        <v>10.820790000000001</v>
      </c>
      <c r="O454" s="118">
        <v>5</v>
      </c>
      <c r="P454" s="118">
        <v>19.7</v>
      </c>
      <c r="S454" s="118">
        <v>10.5</v>
      </c>
      <c r="T454" s="118">
        <v>10</v>
      </c>
      <c r="W454" s="118">
        <v>16.5</v>
      </c>
      <c r="Z454" s="118">
        <v>9.8000000000000007</v>
      </c>
      <c r="AA454" s="118">
        <v>2.7</v>
      </c>
      <c r="AC454" s="118">
        <v>2.4</v>
      </c>
      <c r="AE454" s="118">
        <v>3.4</v>
      </c>
      <c r="AF454" s="118">
        <v>7.5</v>
      </c>
      <c r="AJ454" s="118">
        <v>7.7</v>
      </c>
      <c r="AM454" s="118">
        <v>1.9</v>
      </c>
      <c r="AO454" s="118">
        <v>5.9</v>
      </c>
    </row>
    <row r="455" spans="1:41" x14ac:dyDescent="0.45">
      <c r="A455" s="118" t="s">
        <v>806</v>
      </c>
      <c r="B455" s="121">
        <v>32540</v>
      </c>
      <c r="C455" s="121"/>
      <c r="D455" s="121"/>
      <c r="E455" s="121">
        <f t="shared" si="7"/>
        <v>32051</v>
      </c>
      <c r="F455" s="118" t="s">
        <v>790</v>
      </c>
      <c r="G455" s="119">
        <v>453</v>
      </c>
      <c r="H455" s="120">
        <v>8.0859930000000002</v>
      </c>
      <c r="J455" s="118">
        <v>9.6</v>
      </c>
      <c r="K455" s="118">
        <v>8.3000000000000007</v>
      </c>
      <c r="L455" s="118">
        <v>10.23784</v>
      </c>
      <c r="O455" s="118">
        <v>5</v>
      </c>
      <c r="P455" s="118">
        <v>19.5</v>
      </c>
      <c r="S455" s="118">
        <v>10.5</v>
      </c>
      <c r="T455" s="118">
        <v>9.8000000000000007</v>
      </c>
      <c r="W455" s="118">
        <v>16.5</v>
      </c>
      <c r="Z455" s="118">
        <v>9.8000000000000007</v>
      </c>
      <c r="AA455" s="118">
        <v>2.7</v>
      </c>
      <c r="AC455" s="118">
        <v>2.2999999999999998</v>
      </c>
      <c r="AE455" s="118">
        <v>3.6</v>
      </c>
      <c r="AF455" s="118">
        <v>7.5</v>
      </c>
      <c r="AJ455" s="118">
        <v>7.6</v>
      </c>
      <c r="AM455" s="118">
        <v>2</v>
      </c>
      <c r="AO455" s="118">
        <v>6</v>
      </c>
    </row>
    <row r="456" spans="1:41" x14ac:dyDescent="0.45">
      <c r="A456" s="118" t="s">
        <v>807</v>
      </c>
      <c r="B456" s="121">
        <v>32568</v>
      </c>
      <c r="C456" s="121"/>
      <c r="D456" s="121"/>
      <c r="E456" s="121">
        <f t="shared" si="7"/>
        <v>32082</v>
      </c>
      <c r="F456" s="118" t="s">
        <v>791</v>
      </c>
      <c r="G456" s="119">
        <v>454</v>
      </c>
      <c r="H456" s="120">
        <v>7.9314460000000002</v>
      </c>
      <c r="J456" s="118">
        <v>9.6</v>
      </c>
      <c r="K456" s="118">
        <v>8.1</v>
      </c>
      <c r="L456" s="118">
        <v>10.36393</v>
      </c>
      <c r="O456" s="118">
        <v>5</v>
      </c>
      <c r="P456" s="118">
        <v>19.399999999999999</v>
      </c>
      <c r="S456" s="118">
        <v>10.5</v>
      </c>
      <c r="T456" s="118">
        <v>9.6</v>
      </c>
      <c r="W456" s="118">
        <v>16.5</v>
      </c>
      <c r="Z456" s="118">
        <v>9.6999999999999993</v>
      </c>
      <c r="AA456" s="118">
        <v>2.7</v>
      </c>
      <c r="AC456" s="118">
        <v>2.2999999999999998</v>
      </c>
      <c r="AE456" s="118">
        <v>3.5</v>
      </c>
      <c r="AF456" s="118">
        <v>7.5</v>
      </c>
      <c r="AJ456" s="118">
        <v>7.5</v>
      </c>
      <c r="AM456" s="118">
        <v>1.9</v>
      </c>
      <c r="AO456" s="118">
        <v>5.8</v>
      </c>
    </row>
    <row r="457" spans="1:41" x14ac:dyDescent="0.45">
      <c r="A457" s="118" t="s">
        <v>808</v>
      </c>
      <c r="B457" s="121">
        <v>32599</v>
      </c>
      <c r="C457" s="121"/>
      <c r="D457" s="121"/>
      <c r="E457" s="121">
        <f t="shared" si="7"/>
        <v>32112</v>
      </c>
      <c r="F457" s="118" t="s">
        <v>792</v>
      </c>
      <c r="G457" s="119">
        <v>455</v>
      </c>
      <c r="H457" s="120">
        <v>7.7281490000000002</v>
      </c>
      <c r="J457" s="118">
        <v>9.5</v>
      </c>
      <c r="K457" s="118">
        <v>8</v>
      </c>
      <c r="L457" s="118">
        <v>10.21341</v>
      </c>
      <c r="O457" s="118">
        <v>5</v>
      </c>
      <c r="P457" s="118">
        <v>19.399999999999999</v>
      </c>
      <c r="S457" s="118">
        <v>10.5</v>
      </c>
      <c r="T457" s="118">
        <v>9.4</v>
      </c>
      <c r="W457" s="118">
        <v>16.5</v>
      </c>
      <c r="Z457" s="118">
        <v>9.6999999999999993</v>
      </c>
      <c r="AA457" s="118">
        <v>2.7</v>
      </c>
      <c r="AC457" s="118">
        <v>2.2999999999999998</v>
      </c>
      <c r="AE457" s="118">
        <v>3.1</v>
      </c>
      <c r="AF457" s="118">
        <v>7.5</v>
      </c>
      <c r="AJ457" s="118">
        <v>7.3</v>
      </c>
      <c r="AM457" s="118">
        <v>1.8</v>
      </c>
      <c r="AO457" s="118">
        <v>5.7</v>
      </c>
    </row>
    <row r="458" spans="1:41" x14ac:dyDescent="0.45">
      <c r="A458" s="118" t="s">
        <v>809</v>
      </c>
      <c r="B458" s="121">
        <v>32629</v>
      </c>
      <c r="C458" s="121"/>
      <c r="D458" s="121"/>
      <c r="E458" s="121">
        <f t="shared" si="7"/>
        <v>32143</v>
      </c>
      <c r="F458" s="118" t="s">
        <v>793</v>
      </c>
      <c r="G458" s="119">
        <v>456</v>
      </c>
      <c r="H458" s="120">
        <v>7.6314500000000001</v>
      </c>
      <c r="J458" s="118">
        <v>9.5</v>
      </c>
      <c r="K458" s="118">
        <v>8</v>
      </c>
      <c r="L458" s="118">
        <v>10.68154</v>
      </c>
      <c r="O458" s="118">
        <v>5.0999999999999996</v>
      </c>
      <c r="P458" s="118">
        <v>19.3</v>
      </c>
      <c r="R458" s="118">
        <v>4.8</v>
      </c>
      <c r="S458" s="118">
        <v>10.3</v>
      </c>
      <c r="T458" s="118">
        <v>9.1999999999999993</v>
      </c>
      <c r="W458" s="118">
        <v>16.5</v>
      </c>
      <c r="Z458" s="118">
        <v>9.6999999999999993</v>
      </c>
      <c r="AA458" s="118">
        <v>2.7</v>
      </c>
      <c r="AC458" s="118">
        <v>2.2999999999999998</v>
      </c>
      <c r="AE458" s="118">
        <v>3.5</v>
      </c>
      <c r="AF458" s="118">
        <v>7.5</v>
      </c>
      <c r="AJ458" s="118">
        <v>7</v>
      </c>
      <c r="AM458" s="118">
        <v>2</v>
      </c>
      <c r="AO458" s="118">
        <v>5.7</v>
      </c>
    </row>
    <row r="459" spans="1:41" x14ac:dyDescent="0.45">
      <c r="A459" s="118" t="s">
        <v>810</v>
      </c>
      <c r="B459" s="121">
        <v>32660</v>
      </c>
      <c r="C459" s="121"/>
      <c r="D459" s="121"/>
      <c r="E459" s="121">
        <f t="shared" si="7"/>
        <v>32174</v>
      </c>
      <c r="F459" s="118" t="s">
        <v>794</v>
      </c>
      <c r="G459" s="119">
        <v>457</v>
      </c>
      <c r="H459" s="120">
        <v>7.4172880000000001</v>
      </c>
      <c r="J459" s="118">
        <v>9.4</v>
      </c>
      <c r="K459" s="118">
        <v>7.8</v>
      </c>
      <c r="L459" s="118">
        <v>10.463559999999999</v>
      </c>
      <c r="O459" s="118">
        <v>5.2</v>
      </c>
      <c r="P459" s="118">
        <v>19.2</v>
      </c>
      <c r="R459" s="118">
        <v>4.5999999999999996</v>
      </c>
      <c r="S459" s="118">
        <v>10.3</v>
      </c>
      <c r="T459" s="118">
        <v>9.1</v>
      </c>
      <c r="W459" s="118">
        <v>16.5</v>
      </c>
      <c r="Z459" s="118">
        <v>9.6999999999999993</v>
      </c>
      <c r="AA459" s="118">
        <v>2.7</v>
      </c>
      <c r="AC459" s="118">
        <v>2.2000000000000002</v>
      </c>
      <c r="AE459" s="118">
        <v>3.3</v>
      </c>
      <c r="AF459" s="118">
        <v>7.5</v>
      </c>
      <c r="AJ459" s="118">
        <v>7</v>
      </c>
      <c r="AM459" s="118">
        <v>1.8</v>
      </c>
      <c r="AO459" s="118">
        <v>5.7</v>
      </c>
    </row>
    <row r="460" spans="1:41" x14ac:dyDescent="0.45">
      <c r="A460" s="118" t="s">
        <v>811</v>
      </c>
      <c r="B460" s="121">
        <v>32690</v>
      </c>
      <c r="C460" s="121"/>
      <c r="D460" s="121"/>
      <c r="E460" s="121">
        <f t="shared" si="7"/>
        <v>32203</v>
      </c>
      <c r="F460" s="118" t="s">
        <v>795</v>
      </c>
      <c r="G460" s="119">
        <v>458</v>
      </c>
      <c r="H460" s="120">
        <v>7.506392</v>
      </c>
      <c r="J460" s="118">
        <v>9.3000000000000007</v>
      </c>
      <c r="K460" s="118">
        <v>7.8</v>
      </c>
      <c r="L460" s="118">
        <v>10.58811</v>
      </c>
      <c r="O460" s="118">
        <v>5.2</v>
      </c>
      <c r="P460" s="118">
        <v>19.100000000000001</v>
      </c>
      <c r="R460" s="118">
        <v>4.5</v>
      </c>
      <c r="S460" s="118">
        <v>10.199999999999999</v>
      </c>
      <c r="T460" s="118">
        <v>8.9</v>
      </c>
      <c r="W460" s="118">
        <v>16.5</v>
      </c>
      <c r="Z460" s="118">
        <v>9.6999999999999993</v>
      </c>
      <c r="AA460" s="118">
        <v>2.6</v>
      </c>
      <c r="AC460" s="118">
        <v>2.2000000000000002</v>
      </c>
      <c r="AE460" s="118">
        <v>3.7</v>
      </c>
      <c r="AF460" s="118">
        <v>7.5</v>
      </c>
      <c r="AJ460" s="118">
        <v>7</v>
      </c>
      <c r="AM460" s="118">
        <v>1.9</v>
      </c>
      <c r="AO460" s="118">
        <v>5.7</v>
      </c>
    </row>
    <row r="461" spans="1:41" x14ac:dyDescent="0.45">
      <c r="A461" s="118" t="s">
        <v>812</v>
      </c>
      <c r="B461" s="121">
        <v>32721</v>
      </c>
      <c r="C461" s="121"/>
      <c r="D461" s="121"/>
      <c r="E461" s="121">
        <f t="shared" si="7"/>
        <v>32234</v>
      </c>
      <c r="F461" s="118" t="s">
        <v>796</v>
      </c>
      <c r="G461" s="119">
        <v>459</v>
      </c>
      <c r="H461" s="120">
        <v>7.9136689999999996</v>
      </c>
      <c r="J461" s="118">
        <v>9.1999999999999993</v>
      </c>
      <c r="K461" s="118">
        <v>7.7</v>
      </c>
      <c r="L461" s="118">
        <v>10.314299999999999</v>
      </c>
      <c r="O461" s="118">
        <v>5.3</v>
      </c>
      <c r="P461" s="118">
        <v>19.100000000000001</v>
      </c>
      <c r="R461" s="118">
        <v>4.4000000000000004</v>
      </c>
      <c r="S461" s="118">
        <v>10.199999999999999</v>
      </c>
      <c r="T461" s="118">
        <v>8.8000000000000007</v>
      </c>
      <c r="W461" s="118">
        <v>16.399999999999999</v>
      </c>
      <c r="Z461" s="118">
        <v>9.6999999999999993</v>
      </c>
      <c r="AA461" s="118">
        <v>2.5</v>
      </c>
      <c r="AC461" s="118">
        <v>2.1</v>
      </c>
      <c r="AE461" s="118">
        <v>3.7</v>
      </c>
      <c r="AF461" s="118">
        <v>7.4</v>
      </c>
      <c r="AJ461" s="118">
        <v>7.1</v>
      </c>
      <c r="AM461" s="118">
        <v>1.8</v>
      </c>
      <c r="AO461" s="118">
        <v>5.4</v>
      </c>
    </row>
    <row r="462" spans="1:41" x14ac:dyDescent="0.45">
      <c r="A462" s="118" t="s">
        <v>813</v>
      </c>
      <c r="B462" s="121">
        <v>32752</v>
      </c>
      <c r="C462" s="121"/>
      <c r="D462" s="121"/>
      <c r="E462" s="121">
        <f t="shared" si="7"/>
        <v>32264</v>
      </c>
      <c r="F462" s="118" t="s">
        <v>797</v>
      </c>
      <c r="G462" s="119">
        <v>460</v>
      </c>
      <c r="H462" s="120">
        <v>7.451568</v>
      </c>
      <c r="J462" s="118">
        <v>9.1</v>
      </c>
      <c r="K462" s="118">
        <v>7.8</v>
      </c>
      <c r="L462" s="118">
        <v>10.27853</v>
      </c>
      <c r="O462" s="118">
        <v>5.4</v>
      </c>
      <c r="P462" s="118">
        <v>19.100000000000001</v>
      </c>
      <c r="R462" s="118">
        <v>4.3</v>
      </c>
      <c r="S462" s="118">
        <v>10.1</v>
      </c>
      <c r="T462" s="118">
        <v>8.6999999999999993</v>
      </c>
      <c r="W462" s="118">
        <v>16.3</v>
      </c>
      <c r="Z462" s="118">
        <v>9.6</v>
      </c>
      <c r="AA462" s="118">
        <v>2.5</v>
      </c>
      <c r="AC462" s="118">
        <v>2</v>
      </c>
      <c r="AE462" s="118">
        <v>3.7</v>
      </c>
      <c r="AF462" s="118">
        <v>7.4</v>
      </c>
      <c r="AJ462" s="118">
        <v>7</v>
      </c>
      <c r="AM462" s="118">
        <v>1.9</v>
      </c>
      <c r="AO462" s="118">
        <v>5.6</v>
      </c>
    </row>
    <row r="463" spans="1:41" x14ac:dyDescent="0.45">
      <c r="A463" s="118" t="s">
        <v>814</v>
      </c>
      <c r="B463" s="121">
        <v>32782</v>
      </c>
      <c r="C463" s="121"/>
      <c r="D463" s="121"/>
      <c r="E463" s="121">
        <f t="shared" si="7"/>
        <v>32295</v>
      </c>
      <c r="F463" s="118" t="s">
        <v>798</v>
      </c>
      <c r="G463" s="119">
        <v>461</v>
      </c>
      <c r="H463" s="120">
        <v>7.5686099999999996</v>
      </c>
      <c r="J463" s="118">
        <v>8.9</v>
      </c>
      <c r="K463" s="118">
        <v>7.6</v>
      </c>
      <c r="L463" s="118">
        <v>10.013299999999999</v>
      </c>
      <c r="O463" s="118">
        <v>5.6</v>
      </c>
      <c r="P463" s="118">
        <v>19</v>
      </c>
      <c r="R463" s="118">
        <v>4.3</v>
      </c>
      <c r="S463" s="118">
        <v>10.1</v>
      </c>
      <c r="T463" s="118">
        <v>8.5</v>
      </c>
      <c r="W463" s="118">
        <v>16.3</v>
      </c>
      <c r="Z463" s="118">
        <v>9.6</v>
      </c>
      <c r="AA463" s="118">
        <v>2.4</v>
      </c>
      <c r="AC463" s="118">
        <v>2</v>
      </c>
      <c r="AE463" s="118">
        <v>3.8</v>
      </c>
      <c r="AF463" s="118">
        <v>7.4</v>
      </c>
      <c r="AJ463" s="118">
        <v>6.7</v>
      </c>
      <c r="AM463" s="118">
        <v>1.8</v>
      </c>
      <c r="AO463" s="118">
        <v>5.4</v>
      </c>
    </row>
    <row r="464" spans="1:41" x14ac:dyDescent="0.45">
      <c r="A464" s="118" t="s">
        <v>815</v>
      </c>
      <c r="B464" s="121">
        <v>32813</v>
      </c>
      <c r="C464" s="121"/>
      <c r="D464" s="121"/>
      <c r="E464" s="121">
        <f t="shared" si="7"/>
        <v>32325</v>
      </c>
      <c r="F464" s="118" t="s">
        <v>799</v>
      </c>
      <c r="G464" s="119">
        <v>462</v>
      </c>
      <c r="H464" s="120">
        <v>6.7615990000000004</v>
      </c>
      <c r="J464" s="118">
        <v>8.8000000000000007</v>
      </c>
      <c r="K464" s="118">
        <v>7.8</v>
      </c>
      <c r="L464" s="118">
        <v>9.8544470000000004</v>
      </c>
      <c r="O464" s="118">
        <v>5.7</v>
      </c>
      <c r="P464" s="118">
        <v>18.899999999999999</v>
      </c>
      <c r="R464" s="118">
        <v>4.0999999999999996</v>
      </c>
      <c r="S464" s="118">
        <v>10</v>
      </c>
      <c r="T464" s="118">
        <v>8.4</v>
      </c>
      <c r="W464" s="118">
        <v>16.2</v>
      </c>
      <c r="Z464" s="118">
        <v>9.6</v>
      </c>
      <c r="AA464" s="118">
        <v>2.5</v>
      </c>
      <c r="AC464" s="118">
        <v>2</v>
      </c>
      <c r="AE464" s="118">
        <v>3.6</v>
      </c>
      <c r="AF464" s="118">
        <v>7.4</v>
      </c>
      <c r="AJ464" s="118">
        <v>6.4</v>
      </c>
      <c r="AM464" s="118">
        <v>1.9</v>
      </c>
      <c r="AO464" s="118">
        <v>5.4</v>
      </c>
    </row>
    <row r="465" spans="1:41" x14ac:dyDescent="0.45">
      <c r="A465" s="118" t="s">
        <v>816</v>
      </c>
      <c r="B465" s="121">
        <v>32843</v>
      </c>
      <c r="C465" s="121"/>
      <c r="D465" s="121"/>
      <c r="E465" s="121">
        <f t="shared" si="7"/>
        <v>32356</v>
      </c>
      <c r="F465" s="118" t="s">
        <v>800</v>
      </c>
      <c r="G465" s="119">
        <v>463</v>
      </c>
      <c r="H465" s="120">
        <v>7.0690569999999999</v>
      </c>
      <c r="J465" s="118">
        <v>8.6999999999999993</v>
      </c>
      <c r="K465" s="118">
        <v>7.9</v>
      </c>
      <c r="L465" s="118">
        <v>9.6454380000000004</v>
      </c>
      <c r="O465" s="118">
        <v>5.8</v>
      </c>
      <c r="P465" s="118">
        <v>18.7</v>
      </c>
      <c r="R465" s="118">
        <v>4</v>
      </c>
      <c r="S465" s="118">
        <v>10</v>
      </c>
      <c r="T465" s="118">
        <v>8.3000000000000007</v>
      </c>
      <c r="W465" s="118">
        <v>16.2</v>
      </c>
      <c r="Z465" s="118">
        <v>9.6</v>
      </c>
      <c r="AA465" s="118">
        <v>2.6</v>
      </c>
      <c r="AC465" s="118">
        <v>1.9</v>
      </c>
      <c r="AE465" s="118">
        <v>3.5</v>
      </c>
      <c r="AF465" s="118">
        <v>7.3</v>
      </c>
      <c r="AJ465" s="118">
        <v>6.3</v>
      </c>
      <c r="AM465" s="118">
        <v>1.8</v>
      </c>
      <c r="AO465" s="118">
        <v>5.6</v>
      </c>
    </row>
    <row r="466" spans="1:41" x14ac:dyDescent="0.45">
      <c r="A466" s="118" t="s">
        <v>817</v>
      </c>
      <c r="B466" s="121">
        <v>32874</v>
      </c>
      <c r="C466" s="121"/>
      <c r="D466" s="121"/>
      <c r="E466" s="121">
        <f t="shared" si="7"/>
        <v>32387</v>
      </c>
      <c r="F466" s="118" t="s">
        <v>801</v>
      </c>
      <c r="G466" s="119">
        <v>464</v>
      </c>
      <c r="H466" s="120">
        <v>6.9347729999999999</v>
      </c>
      <c r="J466" s="118">
        <v>8.5</v>
      </c>
      <c r="K466" s="118">
        <v>7.9</v>
      </c>
      <c r="L466" s="118">
        <v>9.1809530000000006</v>
      </c>
      <c r="O466" s="118">
        <v>5.9</v>
      </c>
      <c r="P466" s="118">
        <v>18.399999999999999</v>
      </c>
      <c r="R466" s="118">
        <v>3.9</v>
      </c>
      <c r="S466" s="118">
        <v>10</v>
      </c>
      <c r="T466" s="118">
        <v>8.4</v>
      </c>
      <c r="W466" s="118">
        <v>16.100000000000001</v>
      </c>
      <c r="Z466" s="118">
        <v>9.6</v>
      </c>
      <c r="AA466" s="118">
        <v>2.5</v>
      </c>
      <c r="AC466" s="118">
        <v>1.9</v>
      </c>
      <c r="AE466" s="118">
        <v>3.5</v>
      </c>
      <c r="AF466" s="118">
        <v>7.3</v>
      </c>
      <c r="AJ466" s="118">
        <v>6.3</v>
      </c>
      <c r="AM466" s="118">
        <v>1.8</v>
      </c>
      <c r="AO466" s="118">
        <v>5.4</v>
      </c>
    </row>
    <row r="467" spans="1:41" x14ac:dyDescent="0.45">
      <c r="A467" s="118" t="s">
        <v>818</v>
      </c>
      <c r="B467" s="121">
        <v>32905</v>
      </c>
      <c r="C467" s="121"/>
      <c r="D467" s="121"/>
      <c r="E467" s="121">
        <f t="shared" si="7"/>
        <v>32417</v>
      </c>
      <c r="F467" s="118" t="s">
        <v>802</v>
      </c>
      <c r="G467" s="119">
        <v>465</v>
      </c>
      <c r="H467" s="120">
        <v>6.8178510000000001</v>
      </c>
      <c r="J467" s="118">
        <v>8.3000000000000007</v>
      </c>
      <c r="K467" s="118">
        <v>7.7</v>
      </c>
      <c r="L467" s="118">
        <v>8.8804189999999998</v>
      </c>
      <c r="O467" s="118">
        <v>6.1</v>
      </c>
      <c r="P467" s="118">
        <v>18</v>
      </c>
      <c r="R467" s="118">
        <v>3.8</v>
      </c>
      <c r="S467" s="118">
        <v>9.9</v>
      </c>
      <c r="T467" s="118">
        <v>8</v>
      </c>
      <c r="W467" s="118">
        <v>16</v>
      </c>
      <c r="Z467" s="118">
        <v>9.8000000000000007</v>
      </c>
      <c r="AA467" s="118">
        <v>2.4</v>
      </c>
      <c r="AC467" s="118">
        <v>1.8</v>
      </c>
      <c r="AE467" s="118">
        <v>3.3</v>
      </c>
      <c r="AF467" s="118">
        <v>7.2</v>
      </c>
      <c r="AJ467" s="118">
        <v>6.4</v>
      </c>
      <c r="AM467" s="118">
        <v>1.8</v>
      </c>
      <c r="AO467" s="118">
        <v>5.4</v>
      </c>
    </row>
    <row r="468" spans="1:41" x14ac:dyDescent="0.45">
      <c r="A468" s="118" t="s">
        <v>819</v>
      </c>
      <c r="B468" s="121">
        <v>32933</v>
      </c>
      <c r="C468" s="121"/>
      <c r="D468" s="121"/>
      <c r="E468" s="121">
        <f t="shared" si="7"/>
        <v>32448</v>
      </c>
      <c r="F468" s="118" t="s">
        <v>803</v>
      </c>
      <c r="G468" s="119">
        <v>466</v>
      </c>
      <c r="H468" s="120">
        <v>6.6130139999999997</v>
      </c>
      <c r="J468" s="118">
        <v>8.1999999999999993</v>
      </c>
      <c r="K468" s="118">
        <v>7.7</v>
      </c>
      <c r="L468" s="118">
        <v>8.6061019999999999</v>
      </c>
      <c r="O468" s="118">
        <v>6.2</v>
      </c>
      <c r="P468" s="118">
        <v>17.7</v>
      </c>
      <c r="R468" s="118">
        <v>3.7</v>
      </c>
      <c r="S468" s="118">
        <v>9.9</v>
      </c>
      <c r="T468" s="118">
        <v>7.9</v>
      </c>
      <c r="W468" s="118">
        <v>15.8</v>
      </c>
      <c r="Z468" s="118">
        <v>9.8000000000000007</v>
      </c>
      <c r="AA468" s="118">
        <v>2.4</v>
      </c>
      <c r="AC468" s="118">
        <v>1.8</v>
      </c>
      <c r="AE468" s="118">
        <v>3.5</v>
      </c>
      <c r="AF468" s="118">
        <v>7.2</v>
      </c>
      <c r="AJ468" s="118">
        <v>6.4</v>
      </c>
      <c r="AM468" s="118">
        <v>1.7</v>
      </c>
      <c r="AO468" s="118">
        <v>5.3</v>
      </c>
    </row>
    <row r="469" spans="1:41" x14ac:dyDescent="0.45">
      <c r="A469" s="118" t="s">
        <v>820</v>
      </c>
      <c r="B469" s="121">
        <v>32964</v>
      </c>
      <c r="C469" s="121"/>
      <c r="D469" s="121"/>
      <c r="E469" s="121">
        <f t="shared" si="7"/>
        <v>32478</v>
      </c>
      <c r="F469" s="118" t="s">
        <v>804</v>
      </c>
      <c r="G469" s="119">
        <v>467</v>
      </c>
      <c r="H469" s="120">
        <v>6.8324809999999996</v>
      </c>
      <c r="J469" s="118">
        <v>8.1</v>
      </c>
      <c r="K469" s="118">
        <v>7.5</v>
      </c>
      <c r="L469" s="118">
        <v>8.3279110000000003</v>
      </c>
      <c r="O469" s="118">
        <v>6.4</v>
      </c>
      <c r="P469" s="118">
        <v>17.600000000000001</v>
      </c>
      <c r="R469" s="118">
        <v>3.6</v>
      </c>
      <c r="S469" s="118">
        <v>9.9</v>
      </c>
      <c r="T469" s="118">
        <v>7.7</v>
      </c>
      <c r="W469" s="118">
        <v>15.7</v>
      </c>
      <c r="Z469" s="118">
        <v>9.8000000000000007</v>
      </c>
      <c r="AA469" s="118">
        <v>2.4</v>
      </c>
      <c r="AC469" s="118">
        <v>1.8</v>
      </c>
      <c r="AE469" s="118">
        <v>3.5</v>
      </c>
      <c r="AF469" s="118">
        <v>7.1</v>
      </c>
      <c r="AJ469" s="118">
        <v>6.3</v>
      </c>
      <c r="AM469" s="118">
        <v>1.4</v>
      </c>
      <c r="AO469" s="118">
        <v>5.3</v>
      </c>
    </row>
    <row r="470" spans="1:41" x14ac:dyDescent="0.45">
      <c r="A470" s="118" t="s">
        <v>821</v>
      </c>
      <c r="B470" s="121">
        <v>32994</v>
      </c>
      <c r="C470" s="121"/>
      <c r="D470" s="121"/>
      <c r="E470" s="121">
        <f t="shared" si="7"/>
        <v>32509</v>
      </c>
      <c r="F470" s="118" t="s">
        <v>805</v>
      </c>
      <c r="G470" s="119">
        <v>468</v>
      </c>
      <c r="H470" s="120">
        <v>6.8079840000000003</v>
      </c>
      <c r="J470" s="118">
        <v>7.9</v>
      </c>
      <c r="K470" s="118">
        <v>7.5</v>
      </c>
      <c r="L470" s="118">
        <v>8.1793479999999992</v>
      </c>
      <c r="O470" s="118">
        <v>6.5</v>
      </c>
      <c r="P470" s="118">
        <v>17.5</v>
      </c>
      <c r="R470" s="118">
        <v>3.6</v>
      </c>
      <c r="S470" s="118">
        <v>9.8000000000000007</v>
      </c>
      <c r="T470" s="118">
        <v>7.6</v>
      </c>
      <c r="W470" s="118">
        <v>15.5</v>
      </c>
      <c r="Z470" s="118">
        <v>9.8000000000000007</v>
      </c>
      <c r="AA470" s="118">
        <v>2.2999999999999998</v>
      </c>
      <c r="AC470" s="118">
        <v>1.7</v>
      </c>
      <c r="AE470" s="118">
        <v>3.4</v>
      </c>
      <c r="AF470" s="118">
        <v>7.1</v>
      </c>
      <c r="AG470" s="118">
        <v>4.9000000000000004</v>
      </c>
      <c r="AJ470" s="118">
        <v>6.2</v>
      </c>
      <c r="AM470" s="118">
        <v>1.5</v>
      </c>
      <c r="AO470" s="118">
        <v>5.4</v>
      </c>
    </row>
    <row r="471" spans="1:41" x14ac:dyDescent="0.45">
      <c r="A471" s="118" t="s">
        <v>822</v>
      </c>
      <c r="B471" s="121">
        <v>33025</v>
      </c>
      <c r="C471" s="121"/>
      <c r="D471" s="121"/>
      <c r="E471" s="121">
        <f t="shared" si="7"/>
        <v>32540</v>
      </c>
      <c r="F471" s="118" t="s">
        <v>806</v>
      </c>
      <c r="G471" s="119">
        <v>469</v>
      </c>
      <c r="H471" s="120">
        <v>6.6380330000000001</v>
      </c>
      <c r="J471" s="118">
        <v>7.8</v>
      </c>
      <c r="K471" s="118">
        <v>7.6</v>
      </c>
      <c r="L471" s="118">
        <v>8.2033100000000001</v>
      </c>
      <c r="O471" s="118">
        <v>6.6</v>
      </c>
      <c r="P471" s="118">
        <v>17.3</v>
      </c>
      <c r="R471" s="118">
        <v>3.5</v>
      </c>
      <c r="S471" s="118">
        <v>9.6999999999999993</v>
      </c>
      <c r="T471" s="118">
        <v>7.5</v>
      </c>
      <c r="W471" s="118">
        <v>15.4</v>
      </c>
      <c r="Z471" s="118">
        <v>9.8000000000000007</v>
      </c>
      <c r="AA471" s="118">
        <v>2.2999999999999998</v>
      </c>
      <c r="AC471" s="118">
        <v>1.7</v>
      </c>
      <c r="AE471" s="118">
        <v>3.1</v>
      </c>
      <c r="AF471" s="118">
        <v>7</v>
      </c>
      <c r="AG471" s="118">
        <v>5</v>
      </c>
      <c r="AJ471" s="118">
        <v>6.2</v>
      </c>
      <c r="AM471" s="118">
        <v>1.7</v>
      </c>
      <c r="AO471" s="118">
        <v>5.2</v>
      </c>
    </row>
    <row r="472" spans="1:41" x14ac:dyDescent="0.45">
      <c r="A472" s="118" t="s">
        <v>823</v>
      </c>
      <c r="B472" s="121">
        <v>33055</v>
      </c>
      <c r="C472" s="121"/>
      <c r="D472" s="121"/>
      <c r="E472" s="121">
        <f t="shared" si="7"/>
        <v>32568</v>
      </c>
      <c r="F472" s="118" t="s">
        <v>807</v>
      </c>
      <c r="G472" s="119">
        <v>470</v>
      </c>
      <c r="H472" s="120">
        <v>6.3405630000000004</v>
      </c>
      <c r="J472" s="118">
        <v>7.7</v>
      </c>
      <c r="K472" s="118">
        <v>7.5</v>
      </c>
      <c r="L472" s="118">
        <v>8.3021539999999998</v>
      </c>
      <c r="O472" s="118">
        <v>6.7</v>
      </c>
      <c r="P472" s="118">
        <v>17.100000000000001</v>
      </c>
      <c r="R472" s="118">
        <v>3.4</v>
      </c>
      <c r="S472" s="118">
        <v>9.6999999999999993</v>
      </c>
      <c r="T472" s="118">
        <v>7.4</v>
      </c>
      <c r="W472" s="118">
        <v>15.2</v>
      </c>
      <c r="Z472" s="118">
        <v>9.8000000000000007</v>
      </c>
      <c r="AA472" s="118">
        <v>2.4</v>
      </c>
      <c r="AC472" s="118">
        <v>1.7</v>
      </c>
      <c r="AE472" s="118">
        <v>3</v>
      </c>
      <c r="AF472" s="118">
        <v>6.9</v>
      </c>
      <c r="AG472" s="118">
        <v>4.9000000000000004</v>
      </c>
      <c r="AJ472" s="118">
        <v>6.2</v>
      </c>
      <c r="AM472" s="118">
        <v>1.6</v>
      </c>
      <c r="AO472" s="118">
        <v>5</v>
      </c>
    </row>
    <row r="473" spans="1:41" x14ac:dyDescent="0.45">
      <c r="A473" s="118" t="s">
        <v>824</v>
      </c>
      <c r="B473" s="121">
        <v>33086</v>
      </c>
      <c r="C473" s="121"/>
      <c r="D473" s="121"/>
      <c r="E473" s="121">
        <f t="shared" si="7"/>
        <v>32599</v>
      </c>
      <c r="F473" s="118" t="s">
        <v>808</v>
      </c>
      <c r="G473" s="119">
        <v>471</v>
      </c>
      <c r="H473" s="120">
        <v>6.2006930000000002</v>
      </c>
      <c r="J473" s="118">
        <v>7.6</v>
      </c>
      <c r="K473" s="118">
        <v>7.8</v>
      </c>
      <c r="L473" s="118">
        <v>8.4144810000000003</v>
      </c>
      <c r="O473" s="118">
        <v>6.7</v>
      </c>
      <c r="P473" s="118">
        <v>16.899999999999999</v>
      </c>
      <c r="R473" s="118">
        <v>3.2</v>
      </c>
      <c r="S473" s="118">
        <v>9.6999999999999993</v>
      </c>
      <c r="T473" s="118">
        <v>7.2</v>
      </c>
      <c r="W473" s="118">
        <v>15.1</v>
      </c>
      <c r="Z473" s="118">
        <v>9.8000000000000007</v>
      </c>
      <c r="AA473" s="118">
        <v>2.4</v>
      </c>
      <c r="AC473" s="118">
        <v>1.8</v>
      </c>
      <c r="AE473" s="118">
        <v>2.9</v>
      </c>
      <c r="AF473" s="118">
        <v>6.9</v>
      </c>
      <c r="AG473" s="118">
        <v>5.0999999999999996</v>
      </c>
      <c r="AJ473" s="118">
        <v>6.1</v>
      </c>
      <c r="AM473" s="118">
        <v>1.6</v>
      </c>
      <c r="AO473" s="118">
        <v>5.2</v>
      </c>
    </row>
    <row r="474" spans="1:41" x14ac:dyDescent="0.45">
      <c r="A474" s="118" t="s">
        <v>825</v>
      </c>
      <c r="B474" s="121">
        <v>33117</v>
      </c>
      <c r="C474" s="121"/>
      <c r="D474" s="121"/>
      <c r="E474" s="121">
        <f t="shared" si="7"/>
        <v>32629</v>
      </c>
      <c r="F474" s="118" t="s">
        <v>809</v>
      </c>
      <c r="G474" s="119">
        <v>472</v>
      </c>
      <c r="H474" s="120">
        <v>6.2800310000000001</v>
      </c>
      <c r="J474" s="118">
        <v>7.5</v>
      </c>
      <c r="K474" s="118">
        <v>7.7</v>
      </c>
      <c r="L474" s="118">
        <v>8.2155500000000004</v>
      </c>
      <c r="O474" s="118">
        <v>6.8</v>
      </c>
      <c r="P474" s="118">
        <v>16.7</v>
      </c>
      <c r="R474" s="118">
        <v>3.1</v>
      </c>
      <c r="S474" s="118">
        <v>9.6999999999999993</v>
      </c>
      <c r="T474" s="118">
        <v>7.1</v>
      </c>
      <c r="W474" s="118">
        <v>15</v>
      </c>
      <c r="Z474" s="118">
        <v>9.8000000000000007</v>
      </c>
      <c r="AA474" s="118">
        <v>2.2999999999999998</v>
      </c>
      <c r="AC474" s="118">
        <v>1.7</v>
      </c>
      <c r="AE474" s="118">
        <v>3.1</v>
      </c>
      <c r="AF474" s="118">
        <v>6.8</v>
      </c>
      <c r="AG474" s="118">
        <v>5.3</v>
      </c>
      <c r="AJ474" s="118">
        <v>6</v>
      </c>
      <c r="AM474" s="118">
        <v>1.6</v>
      </c>
      <c r="AO474" s="118">
        <v>5.2</v>
      </c>
    </row>
    <row r="475" spans="1:41" x14ac:dyDescent="0.45">
      <c r="A475" s="118" t="s">
        <v>826</v>
      </c>
      <c r="B475" s="121">
        <v>33147</v>
      </c>
      <c r="C475" s="121"/>
      <c r="D475" s="121"/>
      <c r="E475" s="121">
        <f t="shared" si="7"/>
        <v>32660</v>
      </c>
      <c r="F475" s="118" t="s">
        <v>810</v>
      </c>
      <c r="G475" s="119">
        <v>473</v>
      </c>
      <c r="H475" s="120">
        <v>6.0125890000000002</v>
      </c>
      <c r="J475" s="118">
        <v>7.4</v>
      </c>
      <c r="K475" s="118">
        <v>7.5</v>
      </c>
      <c r="L475" s="118">
        <v>7.8210220000000001</v>
      </c>
      <c r="O475" s="118">
        <v>6.9</v>
      </c>
      <c r="P475" s="118">
        <v>16.399999999999999</v>
      </c>
      <c r="R475" s="118">
        <v>3</v>
      </c>
      <c r="S475" s="118">
        <v>9.6</v>
      </c>
      <c r="T475" s="118">
        <v>7</v>
      </c>
      <c r="W475" s="118">
        <v>14.9</v>
      </c>
      <c r="Z475" s="118">
        <v>9.8000000000000007</v>
      </c>
      <c r="AA475" s="118">
        <v>2.2000000000000002</v>
      </c>
      <c r="AC475" s="118">
        <v>1.8</v>
      </c>
      <c r="AE475" s="118">
        <v>2.9</v>
      </c>
      <c r="AF475" s="118">
        <v>6.7</v>
      </c>
      <c r="AG475" s="118">
        <v>5.4</v>
      </c>
      <c r="AJ475" s="118">
        <v>6.1</v>
      </c>
      <c r="AM475" s="118">
        <v>1.5</v>
      </c>
      <c r="AO475" s="118">
        <v>5.3</v>
      </c>
    </row>
    <row r="476" spans="1:41" x14ac:dyDescent="0.45">
      <c r="A476" s="118" t="s">
        <v>827</v>
      </c>
      <c r="B476" s="121">
        <v>33178</v>
      </c>
      <c r="C476" s="121"/>
      <c r="D476" s="121"/>
      <c r="E476" s="121">
        <f t="shared" si="7"/>
        <v>32690</v>
      </c>
      <c r="F476" s="118" t="s">
        <v>811</v>
      </c>
      <c r="G476" s="119">
        <v>474</v>
      </c>
      <c r="H476" s="120">
        <v>6.0477970000000001</v>
      </c>
      <c r="J476" s="118">
        <v>7.3</v>
      </c>
      <c r="K476" s="118">
        <v>7.6</v>
      </c>
      <c r="L476" s="118">
        <v>7.7304820000000003</v>
      </c>
      <c r="O476" s="118">
        <v>6.8</v>
      </c>
      <c r="P476" s="118">
        <v>16.2</v>
      </c>
      <c r="R476" s="118">
        <v>2.9</v>
      </c>
      <c r="S476" s="118">
        <v>9.6</v>
      </c>
      <c r="T476" s="118">
        <v>7</v>
      </c>
      <c r="W476" s="118">
        <v>14.6</v>
      </c>
      <c r="Z476" s="118">
        <v>9.8000000000000007</v>
      </c>
      <c r="AA476" s="118">
        <v>2.2000000000000002</v>
      </c>
      <c r="AC476" s="118">
        <v>1.8</v>
      </c>
      <c r="AE476" s="118">
        <v>2.8</v>
      </c>
      <c r="AF476" s="118">
        <v>6.7</v>
      </c>
      <c r="AG476" s="118">
        <v>5.2</v>
      </c>
      <c r="AJ476" s="118">
        <v>6.1</v>
      </c>
      <c r="AM476" s="118">
        <v>1.3</v>
      </c>
      <c r="AO476" s="118">
        <v>5.2</v>
      </c>
    </row>
    <row r="477" spans="1:41" x14ac:dyDescent="0.45">
      <c r="A477" s="118" t="s">
        <v>828</v>
      </c>
      <c r="B477" s="121">
        <v>33208</v>
      </c>
      <c r="C477" s="121"/>
      <c r="D477" s="121"/>
      <c r="E477" s="121">
        <f t="shared" si="7"/>
        <v>32721</v>
      </c>
      <c r="F477" s="118" t="s">
        <v>812</v>
      </c>
      <c r="G477" s="119">
        <v>475</v>
      </c>
      <c r="H477" s="120">
        <v>5.9445690000000004</v>
      </c>
      <c r="J477" s="118">
        <v>7.2</v>
      </c>
      <c r="K477" s="118">
        <v>7.4</v>
      </c>
      <c r="L477" s="118">
        <v>7.5182419999999999</v>
      </c>
      <c r="O477" s="118">
        <v>6.9</v>
      </c>
      <c r="P477" s="118">
        <v>16.2</v>
      </c>
      <c r="R477" s="118">
        <v>2.9</v>
      </c>
      <c r="S477" s="118">
        <v>9.6</v>
      </c>
      <c r="T477" s="118">
        <v>7</v>
      </c>
      <c r="W477" s="118">
        <v>14.5</v>
      </c>
      <c r="Z477" s="118">
        <v>9.6999999999999993</v>
      </c>
      <c r="AA477" s="118">
        <v>2.2000000000000002</v>
      </c>
      <c r="AC477" s="118">
        <v>1.9</v>
      </c>
      <c r="AE477" s="118">
        <v>3.1</v>
      </c>
      <c r="AF477" s="118">
        <v>6.6</v>
      </c>
      <c r="AG477" s="118">
        <v>5.5</v>
      </c>
      <c r="AJ477" s="118">
        <v>6</v>
      </c>
      <c r="AM477" s="118">
        <v>1.5</v>
      </c>
      <c r="AO477" s="118">
        <v>5.2</v>
      </c>
    </row>
    <row r="478" spans="1:41" x14ac:dyDescent="0.45">
      <c r="A478" s="118" t="s">
        <v>829</v>
      </c>
      <c r="B478" s="121">
        <v>33239</v>
      </c>
      <c r="C478" s="121"/>
      <c r="D478" s="121"/>
      <c r="E478" s="121">
        <f t="shared" si="7"/>
        <v>32752</v>
      </c>
      <c r="F478" s="118" t="s">
        <v>813</v>
      </c>
      <c r="G478" s="119">
        <v>476</v>
      </c>
      <c r="H478" s="120">
        <v>6.0314209999999999</v>
      </c>
      <c r="J478" s="118">
        <v>7.1</v>
      </c>
      <c r="K478" s="118">
        <v>7.3</v>
      </c>
      <c r="L478" s="118">
        <v>7.7660929999999997</v>
      </c>
      <c r="O478" s="118">
        <v>7</v>
      </c>
      <c r="P478" s="118">
        <v>16</v>
      </c>
      <c r="R478" s="118">
        <v>2.9</v>
      </c>
      <c r="S478" s="118">
        <v>9.6</v>
      </c>
      <c r="T478" s="118">
        <v>6.9</v>
      </c>
      <c r="W478" s="118">
        <v>14.3</v>
      </c>
      <c r="Z478" s="118">
        <v>9.6</v>
      </c>
      <c r="AA478" s="118">
        <v>2.2000000000000002</v>
      </c>
      <c r="AC478" s="118">
        <v>1.9</v>
      </c>
      <c r="AE478" s="118">
        <v>2.8</v>
      </c>
      <c r="AF478" s="118">
        <v>6.5</v>
      </c>
      <c r="AG478" s="118">
        <v>5.8</v>
      </c>
      <c r="AJ478" s="118">
        <v>5.8</v>
      </c>
      <c r="AM478" s="118">
        <v>1.5</v>
      </c>
      <c r="AO478" s="118">
        <v>5.3</v>
      </c>
    </row>
    <row r="479" spans="1:41" x14ac:dyDescent="0.45">
      <c r="A479" s="118" t="s">
        <v>830</v>
      </c>
      <c r="B479" s="121">
        <v>33270</v>
      </c>
      <c r="C479" s="121"/>
      <c r="D479" s="121"/>
      <c r="E479" s="121">
        <f t="shared" si="7"/>
        <v>32782</v>
      </c>
      <c r="F479" s="118" t="s">
        <v>814</v>
      </c>
      <c r="G479" s="119">
        <v>477</v>
      </c>
      <c r="H479" s="120">
        <v>5.9241679999999999</v>
      </c>
      <c r="J479" s="118">
        <v>7</v>
      </c>
      <c r="K479" s="118">
        <v>7.3</v>
      </c>
      <c r="L479" s="118">
        <v>7.6603070000000004</v>
      </c>
      <c r="O479" s="118">
        <v>7</v>
      </c>
      <c r="P479" s="118">
        <v>16.100000000000001</v>
      </c>
      <c r="R479" s="118">
        <v>2.9</v>
      </c>
      <c r="S479" s="118">
        <v>9.6</v>
      </c>
      <c r="T479" s="118">
        <v>6.8</v>
      </c>
      <c r="W479" s="118">
        <v>14.2</v>
      </c>
      <c r="Z479" s="118">
        <v>9.4</v>
      </c>
      <c r="AA479" s="118">
        <v>2.2000000000000002</v>
      </c>
      <c r="AC479" s="118">
        <v>1.9</v>
      </c>
      <c r="AE479" s="118">
        <v>2.5</v>
      </c>
      <c r="AF479" s="118">
        <v>6.5</v>
      </c>
      <c r="AG479" s="118">
        <v>5.9</v>
      </c>
      <c r="AJ479" s="118">
        <v>5.7</v>
      </c>
      <c r="AM479" s="118">
        <v>1.7</v>
      </c>
      <c r="AO479" s="118">
        <v>5.3</v>
      </c>
    </row>
    <row r="480" spans="1:41" x14ac:dyDescent="0.45">
      <c r="A480" s="118" t="s">
        <v>831</v>
      </c>
      <c r="B480" s="121">
        <v>33298</v>
      </c>
      <c r="C480" s="121"/>
      <c r="D480" s="121"/>
      <c r="E480" s="121">
        <f t="shared" si="7"/>
        <v>32813</v>
      </c>
      <c r="F480" s="118" t="s">
        <v>815</v>
      </c>
      <c r="G480" s="119">
        <v>478</v>
      </c>
      <c r="H480" s="120">
        <v>5.7869400000000004</v>
      </c>
      <c r="J480" s="118">
        <v>7</v>
      </c>
      <c r="K480" s="118">
        <v>7.5</v>
      </c>
      <c r="L480" s="118">
        <v>7.6917850000000003</v>
      </c>
      <c r="O480" s="118">
        <v>7</v>
      </c>
      <c r="P480" s="118">
        <v>16.100000000000001</v>
      </c>
      <c r="R480" s="118">
        <v>2.9</v>
      </c>
      <c r="S480" s="118">
        <v>9.6</v>
      </c>
      <c r="T480" s="118">
        <v>6.8</v>
      </c>
      <c r="W480" s="118">
        <v>14.1</v>
      </c>
      <c r="Z480" s="118">
        <v>9.4</v>
      </c>
      <c r="AA480" s="118">
        <v>2.2000000000000002</v>
      </c>
      <c r="AC480" s="118">
        <v>1.8</v>
      </c>
      <c r="AE480" s="118">
        <v>2.7</v>
      </c>
      <c r="AF480" s="118">
        <v>6.4</v>
      </c>
      <c r="AG480" s="118">
        <v>5.9</v>
      </c>
      <c r="AJ480" s="118">
        <v>5.8</v>
      </c>
      <c r="AM480" s="118">
        <v>1.5</v>
      </c>
      <c r="AO480" s="118">
        <v>5.4</v>
      </c>
    </row>
    <row r="481" spans="1:44" x14ac:dyDescent="0.45">
      <c r="A481" s="118" t="s">
        <v>832</v>
      </c>
      <c r="B481" s="121">
        <v>33329</v>
      </c>
      <c r="C481" s="121"/>
      <c r="D481" s="121"/>
      <c r="E481" s="121">
        <f t="shared" si="7"/>
        <v>32843</v>
      </c>
      <c r="F481" s="118" t="s">
        <v>816</v>
      </c>
      <c r="G481" s="119">
        <v>479</v>
      </c>
      <c r="H481" s="120">
        <v>5.8479539999999997</v>
      </c>
      <c r="J481" s="118">
        <v>6.9</v>
      </c>
      <c r="K481" s="118">
        <v>7.7</v>
      </c>
      <c r="L481" s="118">
        <v>7.4200480000000004</v>
      </c>
      <c r="O481" s="118">
        <v>7</v>
      </c>
      <c r="P481" s="118">
        <v>16.100000000000001</v>
      </c>
      <c r="R481" s="118">
        <v>2.9</v>
      </c>
      <c r="S481" s="118">
        <v>9.6</v>
      </c>
      <c r="T481" s="118">
        <v>6.8</v>
      </c>
      <c r="W481" s="118">
        <v>13.9</v>
      </c>
      <c r="Z481" s="118">
        <v>9.3000000000000007</v>
      </c>
      <c r="AA481" s="118">
        <v>2.1</v>
      </c>
      <c r="AC481" s="118">
        <v>1.8</v>
      </c>
      <c r="AE481" s="118">
        <v>2.7</v>
      </c>
      <c r="AF481" s="118">
        <v>6.4</v>
      </c>
      <c r="AG481" s="118">
        <v>5.8</v>
      </c>
      <c r="AJ481" s="118">
        <v>5.9</v>
      </c>
      <c r="AM481" s="118">
        <v>1.5</v>
      </c>
      <c r="AO481" s="118">
        <v>5.4</v>
      </c>
    </row>
    <row r="482" spans="1:44" x14ac:dyDescent="0.45">
      <c r="A482" s="118" t="s">
        <v>833</v>
      </c>
      <c r="B482" s="121">
        <v>33359</v>
      </c>
      <c r="C482" s="121"/>
      <c r="D482" s="121"/>
      <c r="E482" s="121">
        <f t="shared" si="7"/>
        <v>32874</v>
      </c>
      <c r="F482" s="118" t="s">
        <v>817</v>
      </c>
      <c r="G482" s="119">
        <v>480</v>
      </c>
      <c r="H482" s="120">
        <v>6.1131690000000001</v>
      </c>
      <c r="J482" s="118">
        <v>6.8</v>
      </c>
      <c r="K482" s="118">
        <v>7.9</v>
      </c>
      <c r="L482" s="118">
        <v>7.3227960000000003</v>
      </c>
      <c r="O482" s="118">
        <v>7</v>
      </c>
      <c r="P482" s="118">
        <v>15.9</v>
      </c>
      <c r="R482" s="118">
        <v>3</v>
      </c>
      <c r="S482" s="118">
        <v>9.5</v>
      </c>
      <c r="T482" s="118">
        <v>6.8</v>
      </c>
      <c r="W482" s="118">
        <v>13.8</v>
      </c>
      <c r="Z482" s="118">
        <v>9.1</v>
      </c>
      <c r="AA482" s="118">
        <v>2.2000000000000002</v>
      </c>
      <c r="AB482" s="118">
        <v>2.6</v>
      </c>
      <c r="AC482" s="118">
        <v>1.8</v>
      </c>
      <c r="AE482" s="118">
        <v>2.5</v>
      </c>
      <c r="AF482" s="118">
        <v>6.3</v>
      </c>
      <c r="AG482" s="118">
        <v>6</v>
      </c>
      <c r="AJ482" s="118">
        <v>6</v>
      </c>
      <c r="AM482" s="118">
        <v>1.5</v>
      </c>
      <c r="AO482" s="118">
        <v>5.4</v>
      </c>
    </row>
    <row r="483" spans="1:44" x14ac:dyDescent="0.45">
      <c r="A483" s="118" t="s">
        <v>834</v>
      </c>
      <c r="B483" s="121">
        <v>33390</v>
      </c>
      <c r="C483" s="121"/>
      <c r="D483" s="121"/>
      <c r="E483" s="121">
        <f t="shared" si="7"/>
        <v>32905</v>
      </c>
      <c r="F483" s="118" t="s">
        <v>818</v>
      </c>
      <c r="G483" s="119">
        <v>481</v>
      </c>
      <c r="H483" s="120">
        <v>6.3918809999999997</v>
      </c>
      <c r="J483" s="118">
        <v>6.7</v>
      </c>
      <c r="K483" s="118">
        <v>7.7</v>
      </c>
      <c r="L483" s="118">
        <v>7.4037600000000001</v>
      </c>
      <c r="O483" s="118">
        <v>7</v>
      </c>
      <c r="P483" s="118">
        <v>15.8</v>
      </c>
      <c r="R483" s="118">
        <v>3</v>
      </c>
      <c r="S483" s="118">
        <v>9.5</v>
      </c>
      <c r="T483" s="118">
        <v>6.8</v>
      </c>
      <c r="W483" s="118">
        <v>13.7</v>
      </c>
      <c r="Z483" s="118">
        <v>9</v>
      </c>
      <c r="AA483" s="118">
        <v>2.2000000000000002</v>
      </c>
      <c r="AB483" s="118">
        <v>2.5</v>
      </c>
      <c r="AC483" s="118">
        <v>1.8</v>
      </c>
      <c r="AE483" s="118">
        <v>2.5</v>
      </c>
      <c r="AF483" s="118">
        <v>6.3</v>
      </c>
      <c r="AG483" s="118">
        <v>5.9</v>
      </c>
      <c r="AJ483" s="118">
        <v>5.9</v>
      </c>
      <c r="AM483" s="118">
        <v>1.4</v>
      </c>
      <c r="AO483" s="118">
        <v>5.3</v>
      </c>
    </row>
    <row r="484" spans="1:44" x14ac:dyDescent="0.45">
      <c r="A484" s="118" t="s">
        <v>835</v>
      </c>
      <c r="B484" s="121">
        <v>33420</v>
      </c>
      <c r="C484" s="121"/>
      <c r="D484" s="121"/>
      <c r="E484" s="121">
        <f t="shared" si="7"/>
        <v>32933</v>
      </c>
      <c r="F484" s="118" t="s">
        <v>819</v>
      </c>
      <c r="G484" s="119">
        <v>482</v>
      </c>
      <c r="H484" s="120">
        <v>6.1852229999999997</v>
      </c>
      <c r="J484" s="118">
        <v>6.7</v>
      </c>
      <c r="K484" s="118">
        <v>7.3</v>
      </c>
      <c r="L484" s="118">
        <v>7.6734830000000001</v>
      </c>
      <c r="O484" s="118">
        <v>7</v>
      </c>
      <c r="P484" s="118">
        <v>15.6</v>
      </c>
      <c r="R484" s="118">
        <v>3</v>
      </c>
      <c r="S484" s="118">
        <v>9.5</v>
      </c>
      <c r="T484" s="118">
        <v>6.7</v>
      </c>
      <c r="W484" s="118">
        <v>13.4</v>
      </c>
      <c r="Z484" s="118">
        <v>8.9</v>
      </c>
      <c r="AA484" s="118">
        <v>2</v>
      </c>
      <c r="AB484" s="118">
        <v>2.2000000000000002</v>
      </c>
      <c r="AC484" s="118">
        <v>1.7</v>
      </c>
      <c r="AE484" s="118">
        <v>2.5</v>
      </c>
      <c r="AF484" s="118">
        <v>6.2</v>
      </c>
      <c r="AG484" s="118">
        <v>5.8</v>
      </c>
      <c r="AJ484" s="118">
        <v>5.7</v>
      </c>
      <c r="AM484" s="118">
        <v>1.4</v>
      </c>
      <c r="AO484" s="118">
        <v>5.2</v>
      </c>
    </row>
    <row r="485" spans="1:44" x14ac:dyDescent="0.45">
      <c r="A485" s="118" t="s">
        <v>836</v>
      </c>
      <c r="B485" s="121">
        <v>33451</v>
      </c>
      <c r="C485" s="121"/>
      <c r="D485" s="121"/>
      <c r="E485" s="121">
        <f t="shared" si="7"/>
        <v>32964</v>
      </c>
      <c r="F485" s="118" t="s">
        <v>820</v>
      </c>
      <c r="G485" s="119">
        <v>483</v>
      </c>
      <c r="H485" s="120">
        <v>6.2796599999999998</v>
      </c>
      <c r="J485" s="118">
        <v>6.6</v>
      </c>
      <c r="K485" s="118">
        <v>7.6</v>
      </c>
      <c r="L485" s="118">
        <v>7.8121850000000004</v>
      </c>
      <c r="O485" s="118">
        <v>7</v>
      </c>
      <c r="P485" s="118">
        <v>15.6</v>
      </c>
      <c r="R485" s="118">
        <v>3</v>
      </c>
      <c r="S485" s="118">
        <v>9.4</v>
      </c>
      <c r="T485" s="118">
        <v>6.8</v>
      </c>
      <c r="W485" s="118">
        <v>13.2</v>
      </c>
      <c r="Z485" s="118">
        <v>8.9</v>
      </c>
      <c r="AA485" s="118">
        <v>2.1</v>
      </c>
      <c r="AB485" s="118">
        <v>2.2000000000000002</v>
      </c>
      <c r="AC485" s="118">
        <v>1.7</v>
      </c>
      <c r="AE485" s="118">
        <v>2.7</v>
      </c>
      <c r="AF485" s="118">
        <v>6.2</v>
      </c>
      <c r="AG485" s="118">
        <v>5.6</v>
      </c>
      <c r="AJ485" s="118">
        <v>5.4</v>
      </c>
      <c r="AM485" s="118">
        <v>1.4</v>
      </c>
      <c r="AO485" s="118">
        <v>5.4</v>
      </c>
    </row>
    <row r="486" spans="1:44" x14ac:dyDescent="0.45">
      <c r="A486" s="118" t="s">
        <v>837</v>
      </c>
      <c r="B486" s="121">
        <v>33482</v>
      </c>
      <c r="C486" s="121"/>
      <c r="D486" s="121"/>
      <c r="E486" s="121">
        <f t="shared" si="7"/>
        <v>32994</v>
      </c>
      <c r="F486" s="118" t="s">
        <v>821</v>
      </c>
      <c r="G486" s="119">
        <v>484</v>
      </c>
      <c r="H486" s="120">
        <v>6.5046379999999999</v>
      </c>
      <c r="J486" s="118">
        <v>6.6</v>
      </c>
      <c r="K486" s="118">
        <v>7.8</v>
      </c>
      <c r="L486" s="118">
        <v>7.8937299999999997</v>
      </c>
      <c r="O486" s="118">
        <v>7.1</v>
      </c>
      <c r="P486" s="118">
        <v>15.6</v>
      </c>
      <c r="R486" s="118">
        <v>2.9</v>
      </c>
      <c r="S486" s="118">
        <v>9.4</v>
      </c>
      <c r="T486" s="118">
        <v>6.7</v>
      </c>
      <c r="W486" s="118">
        <v>13.2</v>
      </c>
      <c r="Z486" s="118">
        <v>8.9</v>
      </c>
      <c r="AA486" s="118">
        <v>2.1</v>
      </c>
      <c r="AB486" s="118">
        <v>2.4</v>
      </c>
      <c r="AC486" s="118">
        <v>1.7</v>
      </c>
      <c r="AE486" s="118">
        <v>2.8</v>
      </c>
      <c r="AF486" s="118">
        <v>6.1</v>
      </c>
      <c r="AG486" s="118">
        <v>5.7</v>
      </c>
      <c r="AJ486" s="118">
        <v>5.4</v>
      </c>
      <c r="AM486" s="118">
        <v>1.7</v>
      </c>
      <c r="AO486" s="118">
        <v>5.4</v>
      </c>
    </row>
    <row r="487" spans="1:44" x14ac:dyDescent="0.45">
      <c r="A487" s="118" t="s">
        <v>838</v>
      </c>
      <c r="B487" s="121">
        <v>33512</v>
      </c>
      <c r="C487" s="121"/>
      <c r="D487" s="121"/>
      <c r="E487" s="121">
        <f t="shared" si="7"/>
        <v>33025</v>
      </c>
      <c r="F487" s="118" t="s">
        <v>822</v>
      </c>
      <c r="G487" s="119">
        <v>485</v>
      </c>
      <c r="H487" s="120">
        <v>6.6094010000000001</v>
      </c>
      <c r="J487" s="118">
        <v>6.6</v>
      </c>
      <c r="K487" s="118">
        <v>7.6</v>
      </c>
      <c r="L487" s="118">
        <v>7.878088</v>
      </c>
      <c r="O487" s="118">
        <v>7.1</v>
      </c>
      <c r="P487" s="118">
        <v>15.5</v>
      </c>
      <c r="R487" s="118">
        <v>2.9</v>
      </c>
      <c r="S487" s="118">
        <v>9.4</v>
      </c>
      <c r="T487" s="118">
        <v>6.7</v>
      </c>
      <c r="W487" s="118">
        <v>13.2</v>
      </c>
      <c r="Z487" s="118">
        <v>8.9</v>
      </c>
      <c r="AA487" s="118">
        <v>2.2000000000000002</v>
      </c>
      <c r="AB487" s="118">
        <v>2.2999999999999998</v>
      </c>
      <c r="AC487" s="118">
        <v>1.7</v>
      </c>
      <c r="AE487" s="118">
        <v>3</v>
      </c>
      <c r="AF487" s="118">
        <v>6.1</v>
      </c>
      <c r="AG487" s="118">
        <v>5.9</v>
      </c>
      <c r="AJ487" s="118">
        <v>5.6</v>
      </c>
      <c r="AM487" s="118">
        <v>1.5</v>
      </c>
      <c r="AO487" s="118">
        <v>5.2</v>
      </c>
    </row>
    <row r="488" spans="1:44" x14ac:dyDescent="0.45">
      <c r="A488" s="118" t="s">
        <v>839</v>
      </c>
      <c r="B488" s="121">
        <v>33543</v>
      </c>
      <c r="C488" s="121"/>
      <c r="D488" s="121"/>
      <c r="E488" s="121">
        <f t="shared" si="7"/>
        <v>33055</v>
      </c>
      <c r="F488" s="118" t="s">
        <v>823</v>
      </c>
      <c r="G488" s="119">
        <v>486</v>
      </c>
      <c r="H488" s="120">
        <v>7.0890110000000002</v>
      </c>
      <c r="J488" s="118">
        <v>6.6</v>
      </c>
      <c r="K488" s="118">
        <v>7.9</v>
      </c>
      <c r="L488" s="118">
        <v>7.8174710000000003</v>
      </c>
      <c r="O488" s="118">
        <v>7.2</v>
      </c>
      <c r="P488" s="118">
        <v>15.3</v>
      </c>
      <c r="R488" s="118">
        <v>2.9</v>
      </c>
      <c r="S488" s="118">
        <v>9.3000000000000007</v>
      </c>
      <c r="T488" s="118">
        <v>6.8</v>
      </c>
      <c r="W488" s="118">
        <v>13.2</v>
      </c>
      <c r="Z488" s="118">
        <v>8.8000000000000007</v>
      </c>
      <c r="AA488" s="118">
        <v>2.1</v>
      </c>
      <c r="AB488" s="118">
        <v>2.5</v>
      </c>
      <c r="AC488" s="118">
        <v>1.6</v>
      </c>
      <c r="AE488" s="118">
        <v>3.2</v>
      </c>
      <c r="AF488" s="118">
        <v>6</v>
      </c>
      <c r="AG488" s="118">
        <v>5.8</v>
      </c>
      <c r="AJ488" s="118">
        <v>5.7</v>
      </c>
      <c r="AM488" s="118">
        <v>1.7</v>
      </c>
      <c r="AO488" s="118">
        <v>5.5</v>
      </c>
      <c r="AP488" s="118">
        <v>7.589817</v>
      </c>
    </row>
    <row r="489" spans="1:44" x14ac:dyDescent="0.45">
      <c r="A489" s="118" t="s">
        <v>840</v>
      </c>
      <c r="B489" s="121">
        <v>33573</v>
      </c>
      <c r="C489" s="121"/>
      <c r="D489" s="121"/>
      <c r="E489" s="121">
        <f t="shared" si="7"/>
        <v>33086</v>
      </c>
      <c r="F489" s="118" t="s">
        <v>824</v>
      </c>
      <c r="G489" s="119">
        <v>487</v>
      </c>
      <c r="H489" s="120">
        <v>7.2121890000000004</v>
      </c>
      <c r="J489" s="118">
        <v>6.5</v>
      </c>
      <c r="K489" s="118">
        <v>8.1</v>
      </c>
      <c r="L489" s="118">
        <v>7.7119090000000003</v>
      </c>
      <c r="O489" s="118">
        <v>7.2</v>
      </c>
      <c r="P489" s="118">
        <v>15.3</v>
      </c>
      <c r="R489" s="118">
        <v>3</v>
      </c>
      <c r="S489" s="118">
        <v>9.3000000000000007</v>
      </c>
      <c r="T489" s="118">
        <v>6.8</v>
      </c>
      <c r="W489" s="118">
        <v>13.3</v>
      </c>
      <c r="Z489" s="118">
        <v>8.8000000000000007</v>
      </c>
      <c r="AA489" s="118">
        <v>2</v>
      </c>
      <c r="AB489" s="118">
        <v>2.5</v>
      </c>
      <c r="AC489" s="118">
        <v>1.6</v>
      </c>
      <c r="AE489" s="118">
        <v>3.1</v>
      </c>
      <c r="AF489" s="118">
        <v>6</v>
      </c>
      <c r="AG489" s="118">
        <v>5.8</v>
      </c>
      <c r="AJ489" s="118">
        <v>5.8</v>
      </c>
      <c r="AM489" s="118">
        <v>1.7</v>
      </c>
      <c r="AO489" s="118">
        <v>5.7</v>
      </c>
      <c r="AP489" s="118">
        <v>7.6440530000000004</v>
      </c>
    </row>
    <row r="490" spans="1:44" x14ac:dyDescent="0.45">
      <c r="A490" s="118" t="s">
        <v>841</v>
      </c>
      <c r="B490" s="121">
        <v>33604</v>
      </c>
      <c r="C490" s="121"/>
      <c r="D490" s="121"/>
      <c r="E490" s="121">
        <f t="shared" si="7"/>
        <v>33117</v>
      </c>
      <c r="F490" s="118" t="s">
        <v>825</v>
      </c>
      <c r="G490" s="119">
        <v>488</v>
      </c>
      <c r="H490" s="120">
        <v>7.374727</v>
      </c>
      <c r="J490" s="118">
        <v>6.4</v>
      </c>
      <c r="K490" s="118">
        <v>8.5</v>
      </c>
      <c r="L490" s="118">
        <v>7.8599019999999999</v>
      </c>
      <c r="O490" s="118">
        <v>7.3</v>
      </c>
      <c r="P490" s="118">
        <v>15.3</v>
      </c>
      <c r="R490" s="118">
        <v>3.2</v>
      </c>
      <c r="S490" s="118">
        <v>9.3000000000000007</v>
      </c>
      <c r="T490" s="118">
        <v>6.9</v>
      </c>
      <c r="W490" s="118">
        <v>13.3</v>
      </c>
      <c r="Z490" s="118">
        <v>8.8000000000000007</v>
      </c>
      <c r="AA490" s="118">
        <v>2.1</v>
      </c>
      <c r="AB490" s="118">
        <v>2.6</v>
      </c>
      <c r="AC490" s="118">
        <v>1.5</v>
      </c>
      <c r="AE490" s="118">
        <v>2.4</v>
      </c>
      <c r="AF490" s="118">
        <v>6</v>
      </c>
      <c r="AG490" s="118">
        <v>5.6</v>
      </c>
      <c r="AJ490" s="118">
        <v>5.8</v>
      </c>
      <c r="AM490" s="118">
        <v>1.9</v>
      </c>
      <c r="AO490" s="118">
        <v>5.9</v>
      </c>
      <c r="AP490" s="118">
        <v>7.6992399999999996</v>
      </c>
    </row>
    <row r="491" spans="1:44" x14ac:dyDescent="0.45">
      <c r="A491" s="118" t="s">
        <v>842</v>
      </c>
      <c r="B491" s="121">
        <v>33635</v>
      </c>
      <c r="C491" s="121"/>
      <c r="D491" s="121"/>
      <c r="E491" s="121">
        <f t="shared" si="7"/>
        <v>33147</v>
      </c>
      <c r="F491" s="118" t="s">
        <v>826</v>
      </c>
      <c r="G491" s="119">
        <v>489</v>
      </c>
      <c r="H491" s="120">
        <v>7.6372549999999997</v>
      </c>
      <c r="J491" s="118">
        <v>6.4</v>
      </c>
      <c r="K491" s="118">
        <v>8.8000000000000007</v>
      </c>
      <c r="L491" s="118">
        <v>8.1122519999999998</v>
      </c>
      <c r="O491" s="118">
        <v>7.3</v>
      </c>
      <c r="P491" s="118">
        <v>15.3</v>
      </c>
      <c r="R491" s="118">
        <v>3.5</v>
      </c>
      <c r="S491" s="118">
        <v>9.3000000000000007</v>
      </c>
      <c r="T491" s="118">
        <v>7</v>
      </c>
      <c r="W491" s="118">
        <v>13.4</v>
      </c>
      <c r="Z491" s="118">
        <v>8.8000000000000007</v>
      </c>
      <c r="AA491" s="118">
        <v>2.2000000000000002</v>
      </c>
      <c r="AB491" s="118">
        <v>2.6</v>
      </c>
      <c r="AC491" s="118">
        <v>1.6</v>
      </c>
      <c r="AE491" s="118">
        <v>3</v>
      </c>
      <c r="AF491" s="118">
        <v>5.9</v>
      </c>
      <c r="AG491" s="118">
        <v>5.7</v>
      </c>
      <c r="AJ491" s="118">
        <v>5.5</v>
      </c>
      <c r="AM491" s="118">
        <v>2</v>
      </c>
      <c r="AO491" s="118">
        <v>5.9</v>
      </c>
      <c r="AP491" s="118">
        <v>7.7244809999999999</v>
      </c>
    </row>
    <row r="492" spans="1:44" x14ac:dyDescent="0.45">
      <c r="A492" s="118" t="s">
        <v>843</v>
      </c>
      <c r="B492" s="121">
        <v>33664</v>
      </c>
      <c r="C492" s="121"/>
      <c r="D492" s="121"/>
      <c r="E492" s="121">
        <f t="shared" si="7"/>
        <v>33178</v>
      </c>
      <c r="F492" s="118" t="s">
        <v>827</v>
      </c>
      <c r="G492" s="119">
        <v>490</v>
      </c>
      <c r="H492" s="120">
        <v>7.9462609999999998</v>
      </c>
      <c r="J492" s="118">
        <v>6.4</v>
      </c>
      <c r="K492" s="118">
        <v>9.1</v>
      </c>
      <c r="L492" s="118">
        <v>8.0433579999999996</v>
      </c>
      <c r="O492" s="118">
        <v>7.4</v>
      </c>
      <c r="P492" s="118">
        <v>15.3</v>
      </c>
      <c r="R492" s="118">
        <v>3.7</v>
      </c>
      <c r="S492" s="118">
        <v>9.3000000000000007</v>
      </c>
      <c r="T492" s="118">
        <v>7.1</v>
      </c>
      <c r="W492" s="118">
        <v>13.6</v>
      </c>
      <c r="Z492" s="118">
        <v>8.6999999999999993</v>
      </c>
      <c r="AA492" s="118">
        <v>2</v>
      </c>
      <c r="AB492" s="118">
        <v>2.6</v>
      </c>
      <c r="AC492" s="118">
        <v>1.6</v>
      </c>
      <c r="AE492" s="118">
        <v>2.6</v>
      </c>
      <c r="AF492" s="118">
        <v>5.9</v>
      </c>
      <c r="AG492" s="118">
        <v>5.7</v>
      </c>
      <c r="AJ492" s="118">
        <v>5.4</v>
      </c>
      <c r="AM492" s="118">
        <v>2.2999999999999998</v>
      </c>
      <c r="AO492" s="118">
        <v>6.2</v>
      </c>
      <c r="AP492" s="118">
        <v>7.7629149999999996</v>
      </c>
    </row>
    <row r="493" spans="1:44" x14ac:dyDescent="0.45">
      <c r="A493" s="118" t="s">
        <v>844</v>
      </c>
      <c r="B493" s="121">
        <v>33695</v>
      </c>
      <c r="C493" s="121"/>
      <c r="D493" s="121"/>
      <c r="E493" s="121">
        <f t="shared" si="7"/>
        <v>33208</v>
      </c>
      <c r="F493" s="118" t="s">
        <v>828</v>
      </c>
      <c r="G493" s="119">
        <v>491</v>
      </c>
      <c r="H493" s="120">
        <v>8.0190439999999992</v>
      </c>
      <c r="J493" s="118">
        <v>6.4</v>
      </c>
      <c r="K493" s="118">
        <v>9.5</v>
      </c>
      <c r="L493" s="118">
        <v>7.9808700000000004</v>
      </c>
      <c r="O493" s="118">
        <v>7.4</v>
      </c>
      <c r="P493" s="118">
        <v>15.3</v>
      </c>
      <c r="R493" s="118">
        <v>3.9</v>
      </c>
      <c r="S493" s="118">
        <v>9.3000000000000007</v>
      </c>
      <c r="T493" s="118">
        <v>7.4</v>
      </c>
      <c r="W493" s="118">
        <v>13.7</v>
      </c>
      <c r="Z493" s="118">
        <v>8.6999999999999993</v>
      </c>
      <c r="AA493" s="118">
        <v>2</v>
      </c>
      <c r="AB493" s="118">
        <v>2.5</v>
      </c>
      <c r="AC493" s="118">
        <v>1.6</v>
      </c>
      <c r="AE493" s="118">
        <v>2.6</v>
      </c>
      <c r="AF493" s="118">
        <v>5.9</v>
      </c>
      <c r="AG493" s="118">
        <v>5.9</v>
      </c>
      <c r="AJ493" s="118">
        <v>5.3</v>
      </c>
      <c r="AM493" s="118">
        <v>2.2000000000000002</v>
      </c>
      <c r="AO493" s="118">
        <v>6.3</v>
      </c>
      <c r="AP493" s="118">
        <v>7.7925300000000002</v>
      </c>
    </row>
    <row r="494" spans="1:44" x14ac:dyDescent="0.45">
      <c r="A494" s="118" t="s">
        <v>845</v>
      </c>
      <c r="B494" s="121">
        <v>33725</v>
      </c>
      <c r="C494" s="121"/>
      <c r="D494" s="121"/>
      <c r="E494" s="121">
        <f t="shared" si="7"/>
        <v>33239</v>
      </c>
      <c r="F494" s="118" t="s">
        <v>829</v>
      </c>
      <c r="G494" s="119">
        <v>492</v>
      </c>
      <c r="H494" s="120">
        <v>8.39635</v>
      </c>
      <c r="J494" s="118">
        <v>6.4</v>
      </c>
      <c r="K494" s="118">
        <v>9.8000000000000007</v>
      </c>
      <c r="L494" s="118">
        <v>7.9890619999999997</v>
      </c>
      <c r="N494" s="118">
        <v>5.2</v>
      </c>
      <c r="O494" s="118">
        <v>7.4</v>
      </c>
      <c r="P494" s="118">
        <v>15.1</v>
      </c>
      <c r="R494" s="118">
        <v>4.3</v>
      </c>
      <c r="S494" s="118">
        <v>9.1999999999999993</v>
      </c>
      <c r="T494" s="118">
        <v>7.5</v>
      </c>
      <c r="W494" s="118">
        <v>13.9</v>
      </c>
      <c r="Z494" s="118">
        <v>8.6999999999999993</v>
      </c>
      <c r="AA494" s="118">
        <v>2</v>
      </c>
      <c r="AB494" s="118">
        <v>2.6</v>
      </c>
      <c r="AC494" s="118">
        <v>1.6</v>
      </c>
      <c r="AE494" s="118">
        <v>2.7</v>
      </c>
      <c r="AF494" s="118">
        <v>5.8</v>
      </c>
      <c r="AG494" s="118">
        <v>5.8</v>
      </c>
      <c r="AJ494" s="118">
        <v>5.2</v>
      </c>
      <c r="AM494" s="118">
        <v>2.2000000000000002</v>
      </c>
      <c r="AO494" s="118">
        <v>6.4</v>
      </c>
      <c r="AP494" s="118">
        <v>7.7905439999999997</v>
      </c>
      <c r="AR494" s="118">
        <v>5.9949070000000004</v>
      </c>
    </row>
    <row r="495" spans="1:44" x14ac:dyDescent="0.45">
      <c r="A495" s="118" t="s">
        <v>846</v>
      </c>
      <c r="B495" s="121">
        <v>33756</v>
      </c>
      <c r="C495" s="121"/>
      <c r="D495" s="121"/>
      <c r="E495" s="121">
        <f t="shared" si="7"/>
        <v>33270</v>
      </c>
      <c r="F495" s="118" t="s">
        <v>830</v>
      </c>
      <c r="G495" s="119">
        <v>493</v>
      </c>
      <c r="H495" s="120">
        <v>8.6171790000000001</v>
      </c>
      <c r="J495" s="118">
        <v>6.4</v>
      </c>
      <c r="K495" s="118">
        <v>10.199999999999999</v>
      </c>
      <c r="L495" s="118">
        <v>8.2972819999999992</v>
      </c>
      <c r="N495" s="118">
        <v>5.2</v>
      </c>
      <c r="O495" s="118">
        <v>7.5</v>
      </c>
      <c r="P495" s="118">
        <v>15.1</v>
      </c>
      <c r="R495" s="118">
        <v>4.5999999999999996</v>
      </c>
      <c r="S495" s="118">
        <v>9.3000000000000007</v>
      </c>
      <c r="T495" s="118">
        <v>7.7</v>
      </c>
      <c r="W495" s="118">
        <v>14.1</v>
      </c>
      <c r="Z495" s="118">
        <v>8.6</v>
      </c>
      <c r="AA495" s="118">
        <v>2.1</v>
      </c>
      <c r="AB495" s="118">
        <v>2.5</v>
      </c>
      <c r="AC495" s="118">
        <v>1.5</v>
      </c>
      <c r="AE495" s="118">
        <v>2.6</v>
      </c>
      <c r="AF495" s="118">
        <v>5.8</v>
      </c>
      <c r="AG495" s="118">
        <v>5.8</v>
      </c>
      <c r="AJ495" s="118">
        <v>5</v>
      </c>
      <c r="AM495" s="118">
        <v>2.5</v>
      </c>
      <c r="AO495" s="118">
        <v>6.6</v>
      </c>
      <c r="AP495" s="118">
        <v>7.8084800000000003</v>
      </c>
      <c r="AR495" s="118">
        <v>6.109064</v>
      </c>
    </row>
    <row r="496" spans="1:44" x14ac:dyDescent="0.45">
      <c r="A496" s="118" t="s">
        <v>847</v>
      </c>
      <c r="B496" s="121">
        <v>33786</v>
      </c>
      <c r="C496" s="121"/>
      <c r="D496" s="121"/>
      <c r="E496" s="121">
        <f t="shared" si="7"/>
        <v>33298</v>
      </c>
      <c r="F496" s="118" t="s">
        <v>831</v>
      </c>
      <c r="G496" s="119">
        <v>494</v>
      </c>
      <c r="H496" s="120">
        <v>9.1829319999999992</v>
      </c>
      <c r="J496" s="118">
        <v>6.4</v>
      </c>
      <c r="K496" s="118">
        <v>10.5</v>
      </c>
      <c r="L496" s="118">
        <v>8.2083309999999994</v>
      </c>
      <c r="N496" s="118">
        <v>5.3</v>
      </c>
      <c r="O496" s="118">
        <v>7.6</v>
      </c>
      <c r="P496" s="118">
        <v>15.1</v>
      </c>
      <c r="R496" s="118">
        <v>5</v>
      </c>
      <c r="S496" s="118">
        <v>9.3000000000000007</v>
      </c>
      <c r="T496" s="118">
        <v>8.1</v>
      </c>
      <c r="W496" s="118">
        <v>14.3</v>
      </c>
      <c r="Z496" s="118">
        <v>8.6</v>
      </c>
      <c r="AA496" s="118">
        <v>2.2000000000000002</v>
      </c>
      <c r="AB496" s="118">
        <v>2.4</v>
      </c>
      <c r="AC496" s="118">
        <v>1.4</v>
      </c>
      <c r="AE496" s="118">
        <v>2.9</v>
      </c>
      <c r="AF496" s="118">
        <v>5.8</v>
      </c>
      <c r="AG496" s="118">
        <v>5.9</v>
      </c>
      <c r="AJ496" s="118">
        <v>4.9000000000000004</v>
      </c>
      <c r="AM496" s="118">
        <v>2.6</v>
      </c>
      <c r="AO496" s="118">
        <v>6.8</v>
      </c>
      <c r="AP496" s="118">
        <v>7.8309699999999998</v>
      </c>
      <c r="AR496" s="118">
        <v>6.2874699999999999</v>
      </c>
    </row>
    <row r="497" spans="1:44" x14ac:dyDescent="0.45">
      <c r="A497" s="118" t="s">
        <v>848</v>
      </c>
      <c r="B497" s="121">
        <v>33817</v>
      </c>
      <c r="C497" s="121"/>
      <c r="D497" s="121"/>
      <c r="E497" s="121">
        <f t="shared" si="7"/>
        <v>33329</v>
      </c>
      <c r="F497" s="118" t="s">
        <v>832</v>
      </c>
      <c r="G497" s="119">
        <v>495</v>
      </c>
      <c r="H497" s="120">
        <v>9.8615169999999992</v>
      </c>
      <c r="J497" s="118">
        <v>6.4</v>
      </c>
      <c r="K497" s="118">
        <v>10.3</v>
      </c>
      <c r="L497" s="118">
        <v>8.1391819999999999</v>
      </c>
      <c r="N497" s="118">
        <v>5.3</v>
      </c>
      <c r="O497" s="118">
        <v>7.7</v>
      </c>
      <c r="P497" s="118">
        <v>15.2</v>
      </c>
      <c r="R497" s="118">
        <v>5.4</v>
      </c>
      <c r="S497" s="118">
        <v>9.4</v>
      </c>
      <c r="T497" s="118">
        <v>8.3000000000000007</v>
      </c>
      <c r="W497" s="118">
        <v>14.6</v>
      </c>
      <c r="Z497" s="118">
        <v>8.5</v>
      </c>
      <c r="AA497" s="118">
        <v>2.1</v>
      </c>
      <c r="AB497" s="118">
        <v>2.2999999999999998</v>
      </c>
      <c r="AC497" s="118">
        <v>1.5</v>
      </c>
      <c r="AE497" s="118">
        <v>2.6</v>
      </c>
      <c r="AF497" s="118">
        <v>5.8</v>
      </c>
      <c r="AG497" s="118">
        <v>5.9</v>
      </c>
      <c r="AJ497" s="118">
        <v>4.8</v>
      </c>
      <c r="AM497" s="118">
        <v>2.7</v>
      </c>
      <c r="AO497" s="118">
        <v>6.7</v>
      </c>
      <c r="AP497" s="118">
        <v>7.8696700000000002</v>
      </c>
      <c r="AR497" s="118">
        <v>6.2436439999999997</v>
      </c>
    </row>
    <row r="498" spans="1:44" x14ac:dyDescent="0.45">
      <c r="A498" s="118" t="s">
        <v>849</v>
      </c>
      <c r="B498" s="121">
        <v>33848</v>
      </c>
      <c r="C498" s="121"/>
      <c r="D498" s="121"/>
      <c r="E498" s="121">
        <f t="shared" si="7"/>
        <v>33359</v>
      </c>
      <c r="F498" s="118" t="s">
        <v>833</v>
      </c>
      <c r="G498" s="119">
        <v>496</v>
      </c>
      <c r="H498" s="120">
        <v>9.5030199999999994</v>
      </c>
      <c r="J498" s="118">
        <v>6.4</v>
      </c>
      <c r="K498" s="118">
        <v>10.199999999999999</v>
      </c>
      <c r="L498" s="118">
        <v>8.0313370000000006</v>
      </c>
      <c r="N498" s="118">
        <v>5.3</v>
      </c>
      <c r="O498" s="118">
        <v>7.8</v>
      </c>
      <c r="P498" s="118">
        <v>15.3</v>
      </c>
      <c r="R498" s="118">
        <v>5.9</v>
      </c>
      <c r="S498" s="118">
        <v>9.4</v>
      </c>
      <c r="T498" s="118">
        <v>8.5</v>
      </c>
      <c r="W498" s="118">
        <v>14.7</v>
      </c>
      <c r="Z498" s="118">
        <v>8.5</v>
      </c>
      <c r="AA498" s="118">
        <v>2.1</v>
      </c>
      <c r="AB498" s="118">
        <v>2.2999999999999998</v>
      </c>
      <c r="AC498" s="118">
        <v>1.6</v>
      </c>
      <c r="AE498" s="118">
        <v>2.2999999999999998</v>
      </c>
      <c r="AF498" s="118">
        <v>5.7</v>
      </c>
      <c r="AG498" s="118">
        <v>5.7</v>
      </c>
      <c r="AJ498" s="118">
        <v>4.9000000000000004</v>
      </c>
      <c r="AM498" s="118">
        <v>2.7</v>
      </c>
      <c r="AO498" s="118">
        <v>6.9</v>
      </c>
      <c r="AP498" s="118">
        <v>7.9291850000000004</v>
      </c>
      <c r="AR498" s="118">
        <v>6.338387</v>
      </c>
    </row>
    <row r="499" spans="1:44" x14ac:dyDescent="0.45">
      <c r="A499" s="118" t="s">
        <v>850</v>
      </c>
      <c r="B499" s="121">
        <v>33878</v>
      </c>
      <c r="C499" s="121"/>
      <c r="D499" s="121"/>
      <c r="E499" s="121">
        <f t="shared" si="7"/>
        <v>33390</v>
      </c>
      <c r="F499" s="118" t="s">
        <v>834</v>
      </c>
      <c r="G499" s="119">
        <v>497</v>
      </c>
      <c r="H499" s="120">
        <v>9.5365920000000006</v>
      </c>
      <c r="J499" s="118">
        <v>6.4</v>
      </c>
      <c r="K499" s="118">
        <v>10.5</v>
      </c>
      <c r="L499" s="118">
        <v>8.4474309999999999</v>
      </c>
      <c r="N499" s="118">
        <v>5.4</v>
      </c>
      <c r="O499" s="118">
        <v>7.9</v>
      </c>
      <c r="P499" s="118">
        <v>15.4</v>
      </c>
      <c r="R499" s="118">
        <v>6.4</v>
      </c>
      <c r="S499" s="118">
        <v>9.5</v>
      </c>
      <c r="T499" s="118">
        <v>8.6</v>
      </c>
      <c r="W499" s="118">
        <v>14.8</v>
      </c>
      <c r="Z499" s="118">
        <v>8.4</v>
      </c>
      <c r="AA499" s="118">
        <v>2.1</v>
      </c>
      <c r="AB499" s="118">
        <v>2.2999999999999998</v>
      </c>
      <c r="AC499" s="118">
        <v>1.6</v>
      </c>
      <c r="AE499" s="118">
        <v>2.2000000000000002</v>
      </c>
      <c r="AF499" s="118">
        <v>5.7</v>
      </c>
      <c r="AG499" s="118">
        <v>5.8</v>
      </c>
      <c r="AJ499" s="118">
        <v>5</v>
      </c>
      <c r="AM499" s="118">
        <v>2.8</v>
      </c>
      <c r="AO499" s="118">
        <v>6.9</v>
      </c>
      <c r="AP499" s="118">
        <v>7.5948520000000004</v>
      </c>
      <c r="AR499" s="118">
        <v>6.3656470000000001</v>
      </c>
    </row>
    <row r="500" spans="1:44" x14ac:dyDescent="0.45">
      <c r="A500" s="118" t="s">
        <v>851</v>
      </c>
      <c r="B500" s="121">
        <v>33909</v>
      </c>
      <c r="C500" s="121"/>
      <c r="D500" s="121"/>
      <c r="E500" s="121">
        <f t="shared" si="7"/>
        <v>33420</v>
      </c>
      <c r="F500" s="118" t="s">
        <v>835</v>
      </c>
      <c r="G500" s="119">
        <v>498</v>
      </c>
      <c r="H500" s="120">
        <v>9.6910690000000006</v>
      </c>
      <c r="J500" s="118">
        <v>6.4</v>
      </c>
      <c r="K500" s="118">
        <v>10.5</v>
      </c>
      <c r="L500" s="118">
        <v>8.4976579999999995</v>
      </c>
      <c r="N500" s="118">
        <v>5.5</v>
      </c>
      <c r="O500" s="118">
        <v>7.9</v>
      </c>
      <c r="P500" s="118">
        <v>15.6</v>
      </c>
      <c r="R500" s="118">
        <v>6.9</v>
      </c>
      <c r="S500" s="118">
        <v>9.6</v>
      </c>
      <c r="T500" s="118">
        <v>8.8000000000000007</v>
      </c>
      <c r="W500" s="118">
        <v>15</v>
      </c>
      <c r="Z500" s="118">
        <v>8.4</v>
      </c>
      <c r="AA500" s="118">
        <v>2.1</v>
      </c>
      <c r="AB500" s="118">
        <v>2.5</v>
      </c>
      <c r="AC500" s="118">
        <v>1.6</v>
      </c>
      <c r="AE500" s="118">
        <v>2.4</v>
      </c>
      <c r="AF500" s="118">
        <v>5.7</v>
      </c>
      <c r="AG500" s="118">
        <v>5.9</v>
      </c>
      <c r="AJ500" s="118">
        <v>5.2</v>
      </c>
      <c r="AM500" s="118">
        <v>3.2</v>
      </c>
      <c r="AO500" s="118">
        <v>6.8</v>
      </c>
      <c r="AP500" s="118">
        <v>7.7632779999999997</v>
      </c>
      <c r="AR500" s="118">
        <v>6.382034</v>
      </c>
    </row>
    <row r="501" spans="1:44" x14ac:dyDescent="0.45">
      <c r="A501" s="118" t="s">
        <v>852</v>
      </c>
      <c r="B501" s="121">
        <v>33939</v>
      </c>
      <c r="C501" s="121"/>
      <c r="D501" s="121"/>
      <c r="E501" s="121">
        <f t="shared" si="7"/>
        <v>33451</v>
      </c>
      <c r="F501" s="118" t="s">
        <v>836</v>
      </c>
      <c r="G501" s="119">
        <v>499</v>
      </c>
      <c r="H501" s="120">
        <v>9.7878729999999994</v>
      </c>
      <c r="J501" s="118">
        <v>6.4</v>
      </c>
      <c r="K501" s="118">
        <v>10.5</v>
      </c>
      <c r="L501" s="118">
        <v>8.6392019999999992</v>
      </c>
      <c r="N501" s="118">
        <v>5.6</v>
      </c>
      <c r="O501" s="118">
        <v>8</v>
      </c>
      <c r="P501" s="118">
        <v>15.8</v>
      </c>
      <c r="R501" s="118">
        <v>7.5</v>
      </c>
      <c r="S501" s="118">
        <v>9.6999999999999993</v>
      </c>
      <c r="T501" s="118">
        <v>9</v>
      </c>
      <c r="W501" s="118">
        <v>15</v>
      </c>
      <c r="Z501" s="118">
        <v>8.4</v>
      </c>
      <c r="AA501" s="118">
        <v>2.1</v>
      </c>
      <c r="AB501" s="118">
        <v>2.2999999999999998</v>
      </c>
      <c r="AC501" s="118">
        <v>1.7</v>
      </c>
      <c r="AE501" s="118">
        <v>3.3</v>
      </c>
      <c r="AF501" s="118">
        <v>5.7</v>
      </c>
      <c r="AG501" s="118">
        <v>6.2</v>
      </c>
      <c r="AJ501" s="118">
        <v>5.2</v>
      </c>
      <c r="AM501" s="118">
        <v>3.4</v>
      </c>
      <c r="AO501" s="118">
        <v>6.9</v>
      </c>
      <c r="AP501" s="118">
        <v>7.8229470000000001</v>
      </c>
      <c r="AR501" s="118">
        <v>6.4370019999999997</v>
      </c>
    </row>
    <row r="502" spans="1:44" x14ac:dyDescent="0.45">
      <c r="A502" s="118" t="s">
        <v>853</v>
      </c>
      <c r="B502" s="121">
        <v>33970</v>
      </c>
      <c r="C502" s="121"/>
      <c r="D502" s="121"/>
      <c r="E502" s="121">
        <f t="shared" si="7"/>
        <v>33482</v>
      </c>
      <c r="F502" s="118" t="s">
        <v>837</v>
      </c>
      <c r="G502" s="119">
        <v>500</v>
      </c>
      <c r="H502" s="120">
        <v>10.033250000000001</v>
      </c>
      <c r="J502" s="118">
        <v>6.4</v>
      </c>
      <c r="K502" s="118">
        <v>10.3</v>
      </c>
      <c r="L502" s="118">
        <v>8.4350520000000007</v>
      </c>
      <c r="N502" s="118">
        <v>5.7</v>
      </c>
      <c r="O502" s="118">
        <v>8.1</v>
      </c>
      <c r="P502" s="118">
        <v>15.9</v>
      </c>
      <c r="R502" s="118">
        <v>8</v>
      </c>
      <c r="S502" s="118">
        <v>9.8000000000000007</v>
      </c>
      <c r="T502" s="118">
        <v>9</v>
      </c>
      <c r="W502" s="118">
        <v>15.1</v>
      </c>
      <c r="Z502" s="118">
        <v>8.5</v>
      </c>
      <c r="AA502" s="118">
        <v>2.1</v>
      </c>
      <c r="AB502" s="118">
        <v>2.4</v>
      </c>
      <c r="AC502" s="118">
        <v>1.7</v>
      </c>
      <c r="AE502" s="118">
        <v>2.8</v>
      </c>
      <c r="AF502" s="118">
        <v>5.7</v>
      </c>
      <c r="AG502" s="118">
        <v>5.9</v>
      </c>
      <c r="AJ502" s="118">
        <v>5.2</v>
      </c>
      <c r="AM502" s="118">
        <v>3.5</v>
      </c>
      <c r="AO502" s="118">
        <v>6.9</v>
      </c>
      <c r="AP502" s="118">
        <v>7.8426280000000004</v>
      </c>
      <c r="AR502" s="118">
        <v>6.4597600000000002</v>
      </c>
    </row>
    <row r="503" spans="1:44" x14ac:dyDescent="0.45">
      <c r="A503" s="118" t="s">
        <v>854</v>
      </c>
      <c r="B503" s="121">
        <v>34001</v>
      </c>
      <c r="C503" s="121"/>
      <c r="D503" s="121"/>
      <c r="E503" s="121">
        <f t="shared" si="7"/>
        <v>33512</v>
      </c>
      <c r="F503" s="118" t="s">
        <v>838</v>
      </c>
      <c r="G503" s="119">
        <v>501</v>
      </c>
      <c r="H503" s="120">
        <v>9.9873209999999997</v>
      </c>
      <c r="J503" s="118">
        <v>6.5</v>
      </c>
      <c r="K503" s="118">
        <v>10.3</v>
      </c>
      <c r="L503" s="118">
        <v>8.202985</v>
      </c>
      <c r="N503" s="118">
        <v>5.8</v>
      </c>
      <c r="O503" s="118">
        <v>8.1</v>
      </c>
      <c r="P503" s="118">
        <v>15.9</v>
      </c>
      <c r="R503" s="118">
        <v>8.3000000000000007</v>
      </c>
      <c r="S503" s="118">
        <v>9.9</v>
      </c>
      <c r="T503" s="118">
        <v>9</v>
      </c>
      <c r="W503" s="118">
        <v>15.1</v>
      </c>
      <c r="Z503" s="118">
        <v>8.5</v>
      </c>
      <c r="AA503" s="118">
        <v>2</v>
      </c>
      <c r="AB503" s="118">
        <v>2.5</v>
      </c>
      <c r="AC503" s="118">
        <v>1.8</v>
      </c>
      <c r="AE503" s="118">
        <v>2.9</v>
      </c>
      <c r="AF503" s="118">
        <v>5.7</v>
      </c>
      <c r="AG503" s="118">
        <v>6.2</v>
      </c>
      <c r="AJ503" s="118">
        <v>5.2</v>
      </c>
      <c r="AM503" s="118">
        <v>3.7</v>
      </c>
      <c r="AO503" s="118">
        <v>7</v>
      </c>
      <c r="AP503" s="118">
        <v>7.9007740000000002</v>
      </c>
      <c r="AR503" s="118">
        <v>6.5003849999999996</v>
      </c>
    </row>
    <row r="504" spans="1:44" x14ac:dyDescent="0.45">
      <c r="A504" s="118" t="s">
        <v>855</v>
      </c>
      <c r="B504" s="121">
        <v>34029</v>
      </c>
      <c r="C504" s="121"/>
      <c r="D504" s="121"/>
      <c r="E504" s="121">
        <f t="shared" si="7"/>
        <v>33543</v>
      </c>
      <c r="F504" s="118" t="s">
        <v>839</v>
      </c>
      <c r="G504" s="119">
        <v>502</v>
      </c>
      <c r="H504" s="120">
        <v>10.198219999999999</v>
      </c>
      <c r="J504" s="118">
        <v>6.6</v>
      </c>
      <c r="K504" s="118">
        <v>10.4</v>
      </c>
      <c r="L504" s="118">
        <v>7.6588880000000001</v>
      </c>
      <c r="N504" s="118">
        <v>5.9</v>
      </c>
      <c r="O504" s="118">
        <v>8.1999999999999993</v>
      </c>
      <c r="P504" s="118">
        <v>15.9</v>
      </c>
      <c r="R504" s="118">
        <v>8.6999999999999993</v>
      </c>
      <c r="S504" s="118">
        <v>10</v>
      </c>
      <c r="T504" s="118">
        <v>9.1</v>
      </c>
      <c r="W504" s="118">
        <v>15.1</v>
      </c>
      <c r="Z504" s="118">
        <v>8.6999999999999993</v>
      </c>
      <c r="AA504" s="118">
        <v>2.1</v>
      </c>
      <c r="AB504" s="118">
        <v>2.5</v>
      </c>
      <c r="AC504" s="118">
        <v>1.8</v>
      </c>
      <c r="AE504" s="118">
        <v>2.9</v>
      </c>
      <c r="AF504" s="118">
        <v>5.6</v>
      </c>
      <c r="AG504" s="118">
        <v>6.5</v>
      </c>
      <c r="AJ504" s="118">
        <v>5</v>
      </c>
      <c r="AM504" s="118">
        <v>3.8</v>
      </c>
      <c r="AO504" s="118">
        <v>7</v>
      </c>
      <c r="AP504" s="118">
        <v>7.9541500000000003</v>
      </c>
      <c r="AR504" s="118">
        <v>6.5792539999999997</v>
      </c>
    </row>
    <row r="505" spans="1:44" x14ac:dyDescent="0.45">
      <c r="A505" s="118" t="s">
        <v>856</v>
      </c>
      <c r="B505" s="121">
        <v>34060</v>
      </c>
      <c r="C505" s="121"/>
      <c r="D505" s="121"/>
      <c r="E505" s="121">
        <f t="shared" si="7"/>
        <v>33573</v>
      </c>
      <c r="F505" s="118" t="s">
        <v>840</v>
      </c>
      <c r="G505" s="119">
        <v>503</v>
      </c>
      <c r="H505" s="120">
        <v>10.473549999999999</v>
      </c>
      <c r="J505" s="118">
        <v>6.7</v>
      </c>
      <c r="K505" s="118">
        <v>10.3</v>
      </c>
      <c r="L505" s="118">
        <v>7.3450189999999997</v>
      </c>
      <c r="N505" s="118">
        <v>6</v>
      </c>
      <c r="O505" s="118">
        <v>8.1999999999999993</v>
      </c>
      <c r="P505" s="118">
        <v>15.9</v>
      </c>
      <c r="R505" s="118">
        <v>9.1999999999999993</v>
      </c>
      <c r="S505" s="118">
        <v>10.1</v>
      </c>
      <c r="T505" s="118">
        <v>9.1999999999999993</v>
      </c>
      <c r="W505" s="118">
        <v>15.1</v>
      </c>
      <c r="Z505" s="118">
        <v>8.6</v>
      </c>
      <c r="AA505" s="118">
        <v>2.1</v>
      </c>
      <c r="AB505" s="118">
        <v>2.4</v>
      </c>
      <c r="AC505" s="118">
        <v>1.8</v>
      </c>
      <c r="AE505" s="118">
        <v>2.8</v>
      </c>
      <c r="AF505" s="118">
        <v>5.6</v>
      </c>
      <c r="AG505" s="118">
        <v>6.7</v>
      </c>
      <c r="AJ505" s="118">
        <v>4.9000000000000004</v>
      </c>
      <c r="AM505" s="118">
        <v>4.0999999999999996</v>
      </c>
      <c r="AO505" s="118">
        <v>7.3</v>
      </c>
      <c r="AP505" s="118">
        <v>7.9742879999999996</v>
      </c>
      <c r="AR505" s="118">
        <v>6.6813719999999996</v>
      </c>
    </row>
    <row r="506" spans="1:44" x14ac:dyDescent="0.45">
      <c r="A506" s="118" t="s">
        <v>857</v>
      </c>
      <c r="B506" s="121">
        <v>34090</v>
      </c>
      <c r="C506" s="121"/>
      <c r="D506" s="121"/>
      <c r="E506" s="121">
        <f t="shared" si="7"/>
        <v>33604</v>
      </c>
      <c r="F506" s="118" t="s">
        <v>841</v>
      </c>
      <c r="G506" s="119">
        <v>504</v>
      </c>
      <c r="H506" s="120">
        <v>10.34643</v>
      </c>
      <c r="J506" s="118">
        <v>6.7</v>
      </c>
      <c r="K506" s="118">
        <v>10.4</v>
      </c>
      <c r="L506" s="118">
        <v>7.1729070000000004</v>
      </c>
      <c r="N506" s="118">
        <v>6</v>
      </c>
      <c r="O506" s="118">
        <v>8.1999999999999993</v>
      </c>
      <c r="P506" s="118">
        <v>16</v>
      </c>
      <c r="R506" s="118">
        <v>9.6</v>
      </c>
      <c r="S506" s="118">
        <v>10.199999999999999</v>
      </c>
      <c r="T506" s="118">
        <v>9.3000000000000007</v>
      </c>
      <c r="W506" s="118">
        <v>15.1</v>
      </c>
      <c r="Z506" s="118">
        <v>8.6</v>
      </c>
      <c r="AA506" s="118">
        <v>2.1</v>
      </c>
      <c r="AB506" s="118">
        <v>2.4</v>
      </c>
      <c r="AC506" s="118">
        <v>1.8</v>
      </c>
      <c r="AE506" s="118">
        <v>2.8</v>
      </c>
      <c r="AF506" s="118">
        <v>5.6</v>
      </c>
      <c r="AG506" s="118">
        <v>6.5</v>
      </c>
      <c r="AJ506" s="118">
        <v>4.8</v>
      </c>
      <c r="AM506" s="118">
        <v>4.3</v>
      </c>
      <c r="AO506" s="118">
        <v>7.3</v>
      </c>
      <c r="AP506" s="118">
        <v>8.1345609999999997</v>
      </c>
      <c r="AR506" s="118">
        <v>6.7245850000000003</v>
      </c>
    </row>
    <row r="507" spans="1:44" x14ac:dyDescent="0.45">
      <c r="A507" s="118" t="s">
        <v>858</v>
      </c>
      <c r="B507" s="121">
        <v>34121</v>
      </c>
      <c r="C507" s="121"/>
      <c r="D507" s="121"/>
      <c r="E507" s="121">
        <f t="shared" si="7"/>
        <v>33635</v>
      </c>
      <c r="F507" s="118" t="s">
        <v>842</v>
      </c>
      <c r="G507" s="119">
        <v>505</v>
      </c>
      <c r="H507" s="120">
        <v>10.40551</v>
      </c>
      <c r="J507" s="118">
        <v>6.7</v>
      </c>
      <c r="K507" s="118">
        <v>10.5</v>
      </c>
      <c r="L507" s="118">
        <v>7.0678099999999997</v>
      </c>
      <c r="N507" s="118">
        <v>6.1</v>
      </c>
      <c r="O507" s="118">
        <v>8.3000000000000007</v>
      </c>
      <c r="P507" s="118">
        <v>16.100000000000001</v>
      </c>
      <c r="R507" s="118">
        <v>9.9</v>
      </c>
      <c r="S507" s="118">
        <v>10.3</v>
      </c>
      <c r="T507" s="118">
        <v>9.3000000000000007</v>
      </c>
      <c r="W507" s="118">
        <v>15.2</v>
      </c>
      <c r="Z507" s="118">
        <v>8.6999999999999993</v>
      </c>
      <c r="AA507" s="118">
        <v>2</v>
      </c>
      <c r="AB507" s="118">
        <v>2.4</v>
      </c>
      <c r="AC507" s="118">
        <v>1.9</v>
      </c>
      <c r="AE507" s="118">
        <v>3.1</v>
      </c>
      <c r="AF507" s="118">
        <v>5.6</v>
      </c>
      <c r="AG507" s="118">
        <v>6.4</v>
      </c>
      <c r="AJ507" s="118">
        <v>4.8</v>
      </c>
      <c r="AM507" s="118">
        <v>4.5999999999999996</v>
      </c>
      <c r="AO507" s="118">
        <v>7.4</v>
      </c>
      <c r="AP507" s="118">
        <v>8.1439000000000004</v>
      </c>
      <c r="AR507" s="118">
        <v>6.7799310000000004</v>
      </c>
    </row>
    <row r="508" spans="1:44" x14ac:dyDescent="0.45">
      <c r="A508" s="118" t="s">
        <v>859</v>
      </c>
      <c r="B508" s="121">
        <v>34151</v>
      </c>
      <c r="C508" s="121"/>
      <c r="D508" s="121"/>
      <c r="E508" s="121">
        <f t="shared" si="7"/>
        <v>33664</v>
      </c>
      <c r="F508" s="118" t="s">
        <v>843</v>
      </c>
      <c r="G508" s="119">
        <v>506</v>
      </c>
      <c r="H508" s="120">
        <v>10.49677</v>
      </c>
      <c r="J508" s="118">
        <v>6.8</v>
      </c>
      <c r="K508" s="118">
        <v>10.9</v>
      </c>
      <c r="L508" s="118">
        <v>6.6523880000000002</v>
      </c>
      <c r="N508" s="118">
        <v>6.2</v>
      </c>
      <c r="O508" s="118">
        <v>8.3000000000000007</v>
      </c>
      <c r="P508" s="118">
        <v>16.3</v>
      </c>
      <c r="R508" s="118">
        <v>10.1</v>
      </c>
      <c r="S508" s="118">
        <v>10.3</v>
      </c>
      <c r="T508" s="118">
        <v>9.3000000000000007</v>
      </c>
      <c r="W508" s="118">
        <v>15.3</v>
      </c>
      <c r="Z508" s="118">
        <v>8.6999999999999993</v>
      </c>
      <c r="AA508" s="118">
        <v>2.1</v>
      </c>
      <c r="AB508" s="118">
        <v>2.4</v>
      </c>
      <c r="AC508" s="118">
        <v>2</v>
      </c>
      <c r="AE508" s="118">
        <v>2.7</v>
      </c>
      <c r="AF508" s="118">
        <v>5.6</v>
      </c>
      <c r="AG508" s="118">
        <v>6.3</v>
      </c>
      <c r="AJ508" s="118">
        <v>4.8</v>
      </c>
      <c r="AM508" s="118">
        <v>4.8</v>
      </c>
      <c r="AO508" s="118">
        <v>7.4</v>
      </c>
      <c r="AP508" s="118">
        <v>8.1949210000000008</v>
      </c>
      <c r="AR508" s="118">
        <v>6.8222820000000004</v>
      </c>
    </row>
    <row r="509" spans="1:44" x14ac:dyDescent="0.45">
      <c r="A509" s="118" t="s">
        <v>860</v>
      </c>
      <c r="B509" s="121">
        <v>34182</v>
      </c>
      <c r="C509" s="121"/>
      <c r="D509" s="121"/>
      <c r="E509" s="121">
        <f t="shared" si="7"/>
        <v>33695</v>
      </c>
      <c r="F509" s="118" t="s">
        <v>844</v>
      </c>
      <c r="G509" s="119">
        <v>507</v>
      </c>
      <c r="H509" s="120">
        <v>10.47113</v>
      </c>
      <c r="J509" s="118">
        <v>6.9</v>
      </c>
      <c r="K509" s="118">
        <v>10.7</v>
      </c>
      <c r="L509" s="118">
        <v>6.3622529999999999</v>
      </c>
      <c r="N509" s="118">
        <v>6.3</v>
      </c>
      <c r="O509" s="118">
        <v>8.3000000000000007</v>
      </c>
      <c r="P509" s="118">
        <v>16.399999999999999</v>
      </c>
      <c r="R509" s="118">
        <v>10.5</v>
      </c>
      <c r="S509" s="118">
        <v>10.4</v>
      </c>
      <c r="T509" s="118">
        <v>9.6</v>
      </c>
      <c r="W509" s="118">
        <v>15.3</v>
      </c>
      <c r="Z509" s="118">
        <v>8.6999999999999993</v>
      </c>
      <c r="AA509" s="118">
        <v>2.1</v>
      </c>
      <c r="AB509" s="118">
        <v>2.5</v>
      </c>
      <c r="AC509" s="118">
        <v>2</v>
      </c>
      <c r="AE509" s="118">
        <v>2.7</v>
      </c>
      <c r="AF509" s="118">
        <v>5.6</v>
      </c>
      <c r="AG509" s="118">
        <v>6.5</v>
      </c>
      <c r="AJ509" s="118">
        <v>4.9000000000000004</v>
      </c>
      <c r="AM509" s="118">
        <v>5</v>
      </c>
      <c r="AO509" s="118">
        <v>7.4</v>
      </c>
      <c r="AP509" s="118">
        <v>8.2500999999999998</v>
      </c>
      <c r="AR509" s="118">
        <v>6.8357279999999996</v>
      </c>
    </row>
    <row r="510" spans="1:44" x14ac:dyDescent="0.45">
      <c r="A510" s="118" t="s">
        <v>861</v>
      </c>
      <c r="B510" s="121">
        <v>34213</v>
      </c>
      <c r="C510" s="121"/>
      <c r="D510" s="121"/>
      <c r="E510" s="121">
        <f t="shared" si="7"/>
        <v>33725</v>
      </c>
      <c r="F510" s="118" t="s">
        <v>845</v>
      </c>
      <c r="G510" s="119">
        <v>508</v>
      </c>
      <c r="H510" s="120">
        <v>10.61924</v>
      </c>
      <c r="J510" s="118">
        <v>7</v>
      </c>
      <c r="K510" s="118">
        <v>10.9</v>
      </c>
      <c r="L510" s="118">
        <v>6.3788400000000003</v>
      </c>
      <c r="N510" s="118">
        <v>6.4</v>
      </c>
      <c r="O510" s="118">
        <v>8.4</v>
      </c>
      <c r="P510" s="118">
        <v>16.5</v>
      </c>
      <c r="R510" s="118">
        <v>11</v>
      </c>
      <c r="S510" s="118">
        <v>10.5</v>
      </c>
      <c r="T510" s="118">
        <v>9.6</v>
      </c>
      <c r="W510" s="118">
        <v>15.2</v>
      </c>
      <c r="Z510" s="118">
        <v>8.6</v>
      </c>
      <c r="AA510" s="118">
        <v>2.1</v>
      </c>
      <c r="AB510" s="118">
        <v>2.4</v>
      </c>
      <c r="AC510" s="118">
        <v>2.1</v>
      </c>
      <c r="AE510" s="118">
        <v>2.9</v>
      </c>
      <c r="AF510" s="118">
        <v>5.6</v>
      </c>
      <c r="AG510" s="118">
        <v>6.5</v>
      </c>
      <c r="AJ510" s="118">
        <v>4.9000000000000004</v>
      </c>
      <c r="AM510" s="118">
        <v>5.4</v>
      </c>
      <c r="AO510" s="118">
        <v>7.6</v>
      </c>
      <c r="AP510" s="118">
        <v>8.2641410000000004</v>
      </c>
      <c r="AR510" s="118">
        <v>6.9617180000000003</v>
      </c>
    </row>
    <row r="511" spans="1:44" x14ac:dyDescent="0.45">
      <c r="A511" s="118" t="s">
        <v>862</v>
      </c>
      <c r="B511" s="121">
        <v>34243</v>
      </c>
      <c r="C511" s="121"/>
      <c r="D511" s="121"/>
      <c r="E511" s="121">
        <f t="shared" si="7"/>
        <v>33756</v>
      </c>
      <c r="F511" s="118" t="s">
        <v>846</v>
      </c>
      <c r="G511" s="119">
        <v>509</v>
      </c>
      <c r="H511" s="120">
        <v>10.81217</v>
      </c>
      <c r="J511" s="118">
        <v>7.1</v>
      </c>
      <c r="K511" s="118">
        <v>11.4</v>
      </c>
      <c r="L511" s="118">
        <v>6.4130609999999999</v>
      </c>
      <c r="N511" s="118">
        <v>6.5</v>
      </c>
      <c r="O511" s="118">
        <v>8.4</v>
      </c>
      <c r="P511" s="118">
        <v>16.7</v>
      </c>
      <c r="R511" s="118">
        <v>11.6</v>
      </c>
      <c r="S511" s="118">
        <v>10.6</v>
      </c>
      <c r="T511" s="118">
        <v>9.8000000000000007</v>
      </c>
      <c r="W511" s="118">
        <v>15.2</v>
      </c>
      <c r="Z511" s="118">
        <v>8.6999999999999993</v>
      </c>
      <c r="AA511" s="118">
        <v>2.1</v>
      </c>
      <c r="AB511" s="118">
        <v>2.4</v>
      </c>
      <c r="AC511" s="118">
        <v>2</v>
      </c>
      <c r="AE511" s="118">
        <v>2.8</v>
      </c>
      <c r="AF511" s="118">
        <v>5.7</v>
      </c>
      <c r="AG511" s="118">
        <v>6.6</v>
      </c>
      <c r="AJ511" s="118">
        <v>4.9000000000000004</v>
      </c>
      <c r="AM511" s="118">
        <v>5.4</v>
      </c>
      <c r="AO511" s="118">
        <v>7.8</v>
      </c>
      <c r="AP511" s="118">
        <v>8.3599219999999992</v>
      </c>
      <c r="AR511" s="118">
        <v>7.1067150000000003</v>
      </c>
    </row>
    <row r="512" spans="1:44" x14ac:dyDescent="0.45">
      <c r="A512" s="118" t="s">
        <v>863</v>
      </c>
      <c r="B512" s="121">
        <v>34274</v>
      </c>
      <c r="C512" s="121"/>
      <c r="D512" s="121"/>
      <c r="E512" s="121">
        <f t="shared" si="7"/>
        <v>33786</v>
      </c>
      <c r="F512" s="118" t="s">
        <v>847</v>
      </c>
      <c r="G512" s="119">
        <v>510</v>
      </c>
      <c r="H512" s="120">
        <v>11.12738</v>
      </c>
      <c r="J512" s="118">
        <v>7.1</v>
      </c>
      <c r="K512" s="118">
        <v>11.3</v>
      </c>
      <c r="L512" s="118">
        <v>6.5272009999999998</v>
      </c>
      <c r="N512" s="118">
        <v>6.6</v>
      </c>
      <c r="O512" s="118">
        <v>8.5</v>
      </c>
      <c r="P512" s="118">
        <v>16.899999999999999</v>
      </c>
      <c r="R512" s="118">
        <v>12.2</v>
      </c>
      <c r="S512" s="118">
        <v>10.7</v>
      </c>
      <c r="T512" s="118">
        <v>9.8000000000000007</v>
      </c>
      <c r="W512" s="118">
        <v>15.4</v>
      </c>
      <c r="Z512" s="118">
        <v>8.9</v>
      </c>
      <c r="AA512" s="118">
        <v>2.1</v>
      </c>
      <c r="AB512" s="118">
        <v>2.4</v>
      </c>
      <c r="AC512" s="118">
        <v>2.1</v>
      </c>
      <c r="AE512" s="118">
        <v>2.8</v>
      </c>
      <c r="AF512" s="118">
        <v>5.7</v>
      </c>
      <c r="AG512" s="118">
        <v>6.5</v>
      </c>
      <c r="AJ512" s="118">
        <v>5</v>
      </c>
      <c r="AM512" s="118">
        <v>5.8</v>
      </c>
      <c r="AO512" s="118">
        <v>7.7</v>
      </c>
      <c r="AP512" s="118">
        <v>8.4694369999999992</v>
      </c>
      <c r="AR512" s="118">
        <v>7.0838640000000002</v>
      </c>
    </row>
    <row r="513" spans="1:44" x14ac:dyDescent="0.45">
      <c r="A513" s="118" t="s">
        <v>864</v>
      </c>
      <c r="B513" s="121">
        <v>34304</v>
      </c>
      <c r="C513" s="121"/>
      <c r="D513" s="121"/>
      <c r="E513" s="121">
        <f t="shared" si="7"/>
        <v>33817</v>
      </c>
      <c r="F513" s="118" t="s">
        <v>848</v>
      </c>
      <c r="G513" s="119">
        <v>511</v>
      </c>
      <c r="H513" s="120">
        <v>10.723420000000001</v>
      </c>
      <c r="J513" s="118">
        <v>7.1</v>
      </c>
      <c r="K513" s="118">
        <v>11.7</v>
      </c>
      <c r="L513" s="118">
        <v>6.5657100000000002</v>
      </c>
      <c r="N513" s="118">
        <v>6.8</v>
      </c>
      <c r="O513" s="118">
        <v>8.6999999999999993</v>
      </c>
      <c r="P513" s="118">
        <v>17.2</v>
      </c>
      <c r="R513" s="118">
        <v>12.6</v>
      </c>
      <c r="S513" s="118">
        <v>10.8</v>
      </c>
      <c r="T513" s="118">
        <v>9.8000000000000007</v>
      </c>
      <c r="W513" s="118">
        <v>15.5</v>
      </c>
      <c r="Z513" s="118">
        <v>9</v>
      </c>
      <c r="AA513" s="118">
        <v>2.2000000000000002</v>
      </c>
      <c r="AB513" s="118">
        <v>2.6</v>
      </c>
      <c r="AC513" s="118">
        <v>2.1</v>
      </c>
      <c r="AE513" s="118">
        <v>2.6</v>
      </c>
      <c r="AF513" s="118">
        <v>5.8</v>
      </c>
      <c r="AG513" s="118">
        <v>6.6</v>
      </c>
      <c r="AJ513" s="118">
        <v>5</v>
      </c>
      <c r="AM513" s="118">
        <v>6</v>
      </c>
      <c r="AO513" s="118">
        <v>7.6</v>
      </c>
      <c r="AP513" s="118">
        <v>8.5864910000000005</v>
      </c>
      <c r="AR513" s="118">
        <v>7.1254429999999997</v>
      </c>
    </row>
    <row r="514" spans="1:44" x14ac:dyDescent="0.45">
      <c r="A514" s="118" t="s">
        <v>865</v>
      </c>
      <c r="B514" s="121">
        <v>34335</v>
      </c>
      <c r="C514" s="121"/>
      <c r="D514" s="121"/>
      <c r="E514" s="121">
        <f t="shared" ref="E514:E577" si="8">IF(F514&gt;0,VLOOKUP(F514,A:B,2,),"")</f>
        <v>33848</v>
      </c>
      <c r="F514" s="118" t="s">
        <v>849</v>
      </c>
      <c r="G514" s="119">
        <v>512</v>
      </c>
      <c r="H514" s="120">
        <v>10.61716</v>
      </c>
      <c r="J514" s="118">
        <v>7.2</v>
      </c>
      <c r="K514" s="118">
        <v>11.6</v>
      </c>
      <c r="L514" s="118">
        <v>6.5457859999999997</v>
      </c>
      <c r="N514" s="118">
        <v>6.9</v>
      </c>
      <c r="O514" s="118">
        <v>8.8000000000000007</v>
      </c>
      <c r="P514" s="118">
        <v>17.5</v>
      </c>
      <c r="R514" s="118">
        <v>13</v>
      </c>
      <c r="S514" s="118">
        <v>10.9</v>
      </c>
      <c r="T514" s="118">
        <v>9.9</v>
      </c>
      <c r="W514" s="118">
        <v>15.6</v>
      </c>
      <c r="Z514" s="118">
        <v>9.1</v>
      </c>
      <c r="AA514" s="118">
        <v>2.2000000000000002</v>
      </c>
      <c r="AB514" s="118">
        <v>2.7</v>
      </c>
      <c r="AC514" s="118">
        <v>2.2000000000000002</v>
      </c>
      <c r="AE514" s="118">
        <v>2.4</v>
      </c>
      <c r="AF514" s="118">
        <v>5.8</v>
      </c>
      <c r="AG514" s="118">
        <v>6.6</v>
      </c>
      <c r="AJ514" s="118">
        <v>5.0999999999999996</v>
      </c>
      <c r="AM514" s="118">
        <v>6.1</v>
      </c>
      <c r="AO514" s="118">
        <v>7.6</v>
      </c>
      <c r="AP514" s="118">
        <v>8.6988579999999995</v>
      </c>
      <c r="AR514" s="118">
        <v>7.1610990000000001</v>
      </c>
    </row>
    <row r="515" spans="1:44" x14ac:dyDescent="0.45">
      <c r="A515" s="118" t="s">
        <v>866</v>
      </c>
      <c r="B515" s="121">
        <v>34366</v>
      </c>
      <c r="C515" s="121"/>
      <c r="D515" s="121"/>
      <c r="E515" s="121">
        <f t="shared" si="8"/>
        <v>33878</v>
      </c>
      <c r="F515" s="118" t="s">
        <v>850</v>
      </c>
      <c r="G515" s="119">
        <v>513</v>
      </c>
      <c r="H515" s="120">
        <v>11.0914</v>
      </c>
      <c r="J515" s="118">
        <v>7.3</v>
      </c>
      <c r="K515" s="118">
        <v>11.4</v>
      </c>
      <c r="L515" s="118">
        <v>6.6059279999999996</v>
      </c>
      <c r="N515" s="118">
        <v>7</v>
      </c>
      <c r="O515" s="118">
        <v>9</v>
      </c>
      <c r="P515" s="118">
        <v>18</v>
      </c>
      <c r="R515" s="118">
        <v>13.3</v>
      </c>
      <c r="S515" s="118">
        <v>10.9</v>
      </c>
      <c r="T515" s="118">
        <v>10.1</v>
      </c>
      <c r="W515" s="118">
        <v>15.6</v>
      </c>
      <c r="Z515" s="118">
        <v>8.9</v>
      </c>
      <c r="AA515" s="118">
        <v>2.2000000000000002</v>
      </c>
      <c r="AB515" s="118">
        <v>2.6</v>
      </c>
      <c r="AC515" s="118">
        <v>2.2000000000000002</v>
      </c>
      <c r="AE515" s="118">
        <v>2.6</v>
      </c>
      <c r="AF515" s="118">
        <v>5.9</v>
      </c>
      <c r="AG515" s="118">
        <v>6.7</v>
      </c>
      <c r="AJ515" s="118">
        <v>5.0999999999999996</v>
      </c>
      <c r="AM515" s="118">
        <v>6.3</v>
      </c>
      <c r="AO515" s="118">
        <v>7.3</v>
      </c>
      <c r="AP515" s="118">
        <v>8.8808070000000008</v>
      </c>
      <c r="AR515" s="118">
        <v>7.0557460000000001</v>
      </c>
    </row>
    <row r="516" spans="1:44" x14ac:dyDescent="0.45">
      <c r="A516" s="118" t="s">
        <v>867</v>
      </c>
      <c r="B516" s="121">
        <v>34394</v>
      </c>
      <c r="C516" s="121"/>
      <c r="D516" s="121"/>
      <c r="E516" s="121">
        <f t="shared" si="8"/>
        <v>33909</v>
      </c>
      <c r="F516" s="118" t="s">
        <v>851</v>
      </c>
      <c r="G516" s="119">
        <v>514</v>
      </c>
      <c r="H516" s="120">
        <v>11.136559999999999</v>
      </c>
      <c r="J516" s="118">
        <v>7.5</v>
      </c>
      <c r="K516" s="118">
        <v>12.1</v>
      </c>
      <c r="L516" s="118">
        <v>6.6660389999999996</v>
      </c>
      <c r="N516" s="118">
        <v>7.1</v>
      </c>
      <c r="O516" s="118">
        <v>9.1</v>
      </c>
      <c r="P516" s="118">
        <v>18.399999999999999</v>
      </c>
      <c r="R516" s="118">
        <v>13.6</v>
      </c>
      <c r="S516" s="118">
        <v>11</v>
      </c>
      <c r="T516" s="118">
        <v>10.199999999999999</v>
      </c>
      <c r="W516" s="118">
        <v>15.7</v>
      </c>
      <c r="Z516" s="118">
        <v>8.9</v>
      </c>
      <c r="AA516" s="118">
        <v>2.2999999999999998</v>
      </c>
      <c r="AB516" s="118">
        <v>2.6</v>
      </c>
      <c r="AC516" s="118">
        <v>2.2000000000000002</v>
      </c>
      <c r="AE516" s="118">
        <v>3.3</v>
      </c>
      <c r="AF516" s="118">
        <v>5.9</v>
      </c>
      <c r="AG516" s="118">
        <v>6.7</v>
      </c>
      <c r="AJ516" s="118">
        <v>5.2</v>
      </c>
      <c r="AM516" s="118">
        <v>6.5</v>
      </c>
      <c r="AO516" s="118">
        <v>7.4</v>
      </c>
      <c r="AP516" s="118">
        <v>8.9869199999999996</v>
      </c>
      <c r="AR516" s="118">
        <v>7.1743449999999998</v>
      </c>
    </row>
    <row r="517" spans="1:44" x14ac:dyDescent="0.45">
      <c r="A517" s="118" t="s">
        <v>868</v>
      </c>
      <c r="B517" s="121">
        <v>34425</v>
      </c>
      <c r="C517" s="121"/>
      <c r="D517" s="121"/>
      <c r="E517" s="121">
        <f t="shared" si="8"/>
        <v>33939</v>
      </c>
      <c r="F517" s="118" t="s">
        <v>852</v>
      </c>
      <c r="G517" s="119">
        <v>515</v>
      </c>
      <c r="H517" s="120">
        <v>11.21726</v>
      </c>
      <c r="J517" s="118">
        <v>7.7</v>
      </c>
      <c r="K517" s="118">
        <v>11.7</v>
      </c>
      <c r="L517" s="118">
        <v>6.7074499999999997</v>
      </c>
      <c r="N517" s="118">
        <v>7.2</v>
      </c>
      <c r="O517" s="118">
        <v>9.3000000000000007</v>
      </c>
      <c r="P517" s="118">
        <v>18.8</v>
      </c>
      <c r="R517" s="118">
        <v>13.9</v>
      </c>
      <c r="S517" s="118">
        <v>11.1</v>
      </c>
      <c r="T517" s="118">
        <v>10.3</v>
      </c>
      <c r="W517" s="118">
        <v>15.7</v>
      </c>
      <c r="Z517" s="118">
        <v>8.9</v>
      </c>
      <c r="AA517" s="118">
        <v>2.2999999999999998</v>
      </c>
      <c r="AB517" s="118">
        <v>2.6</v>
      </c>
      <c r="AC517" s="118">
        <v>2.2000000000000002</v>
      </c>
      <c r="AE517" s="118">
        <v>2.8</v>
      </c>
      <c r="AF517" s="118">
        <v>6</v>
      </c>
      <c r="AG517" s="118">
        <v>6.6</v>
      </c>
      <c r="AJ517" s="118">
        <v>5.4</v>
      </c>
      <c r="AM517" s="118">
        <v>6.7</v>
      </c>
      <c r="AO517" s="118">
        <v>7.4</v>
      </c>
      <c r="AP517" s="118">
        <v>9.1169360000000008</v>
      </c>
      <c r="AR517" s="118">
        <v>7.1938659999999999</v>
      </c>
    </row>
    <row r="518" spans="1:44" x14ac:dyDescent="0.45">
      <c r="A518" s="118" t="s">
        <v>869</v>
      </c>
      <c r="B518" s="121">
        <v>34455</v>
      </c>
      <c r="C518" s="121"/>
      <c r="D518" s="121"/>
      <c r="E518" s="121">
        <f t="shared" si="8"/>
        <v>33970</v>
      </c>
      <c r="F518" s="118" t="s">
        <v>853</v>
      </c>
      <c r="G518" s="119">
        <v>516</v>
      </c>
      <c r="H518" s="120">
        <v>10.83379</v>
      </c>
      <c r="J518" s="118">
        <v>7.8</v>
      </c>
      <c r="K518" s="118">
        <v>11.2</v>
      </c>
      <c r="L518" s="118">
        <v>6.6024859999999999</v>
      </c>
      <c r="M518" s="118">
        <v>4.5</v>
      </c>
      <c r="N518" s="118">
        <v>7.3</v>
      </c>
      <c r="O518" s="118">
        <v>9.5</v>
      </c>
      <c r="P518" s="118">
        <v>19.2</v>
      </c>
      <c r="R518" s="118">
        <v>14.2</v>
      </c>
      <c r="S518" s="118">
        <v>11.2</v>
      </c>
      <c r="T518" s="118">
        <v>10.4</v>
      </c>
      <c r="W518" s="118">
        <v>15.8</v>
      </c>
      <c r="Z518" s="118">
        <v>9</v>
      </c>
      <c r="AA518" s="118">
        <v>2.2999999999999998</v>
      </c>
      <c r="AB518" s="118">
        <v>2.8</v>
      </c>
      <c r="AC518" s="118">
        <v>2.2000000000000002</v>
      </c>
      <c r="AE518" s="118">
        <v>3</v>
      </c>
      <c r="AF518" s="118">
        <v>6.1</v>
      </c>
      <c r="AG518" s="118">
        <v>6.6</v>
      </c>
      <c r="AJ518" s="118">
        <v>5.5</v>
      </c>
      <c r="AM518" s="118">
        <v>7.5</v>
      </c>
      <c r="AO518" s="118">
        <v>7.3</v>
      </c>
      <c r="AP518" s="118">
        <v>9.4</v>
      </c>
      <c r="AR518" s="118">
        <v>7.1293939999999996</v>
      </c>
    </row>
    <row r="519" spans="1:44" x14ac:dyDescent="0.45">
      <c r="A519" s="118" t="s">
        <v>870</v>
      </c>
      <c r="B519" s="121">
        <v>34486</v>
      </c>
      <c r="C519" s="121"/>
      <c r="D519" s="121"/>
      <c r="E519" s="121">
        <f t="shared" si="8"/>
        <v>34001</v>
      </c>
      <c r="F519" s="118" t="s">
        <v>854</v>
      </c>
      <c r="G519" s="119">
        <v>517</v>
      </c>
      <c r="H519" s="120">
        <v>11.01491</v>
      </c>
      <c r="J519" s="118">
        <v>7.9</v>
      </c>
      <c r="K519" s="118">
        <v>11</v>
      </c>
      <c r="L519" s="118">
        <v>6.581099</v>
      </c>
      <c r="M519" s="118">
        <v>4.4000000000000004</v>
      </c>
      <c r="N519" s="118">
        <v>7.4</v>
      </c>
      <c r="O519" s="118">
        <v>9.6</v>
      </c>
      <c r="P519" s="118">
        <v>19.5</v>
      </c>
      <c r="R519" s="118">
        <v>14.7</v>
      </c>
      <c r="S519" s="118">
        <v>11.3</v>
      </c>
      <c r="T519" s="118">
        <v>10.4</v>
      </c>
      <c r="W519" s="118">
        <v>15.9</v>
      </c>
      <c r="Z519" s="118">
        <v>9.1</v>
      </c>
      <c r="AA519" s="118">
        <v>2.2999999999999998</v>
      </c>
      <c r="AB519" s="118">
        <v>2.9</v>
      </c>
      <c r="AC519" s="118">
        <v>2.2000000000000002</v>
      </c>
      <c r="AE519" s="118">
        <v>3.5</v>
      </c>
      <c r="AF519" s="118">
        <v>6.2</v>
      </c>
      <c r="AG519" s="118">
        <v>6.6</v>
      </c>
      <c r="AJ519" s="118">
        <v>5.7</v>
      </c>
      <c r="AM519" s="118">
        <v>7.6</v>
      </c>
      <c r="AO519" s="118">
        <v>7.1</v>
      </c>
      <c r="AP519" s="118">
        <v>9.5</v>
      </c>
      <c r="AR519" s="118">
        <v>7.1158409999999996</v>
      </c>
    </row>
    <row r="520" spans="1:44" x14ac:dyDescent="0.45">
      <c r="A520" s="118" t="s">
        <v>871</v>
      </c>
      <c r="B520" s="121">
        <v>34516</v>
      </c>
      <c r="C520" s="121"/>
      <c r="D520" s="121"/>
      <c r="E520" s="121">
        <f t="shared" si="8"/>
        <v>34029</v>
      </c>
      <c r="F520" s="118" t="s">
        <v>855</v>
      </c>
      <c r="G520" s="119">
        <v>518</v>
      </c>
      <c r="H520" s="120">
        <v>10.8581</v>
      </c>
      <c r="J520" s="118">
        <v>8.1</v>
      </c>
      <c r="K520" s="118">
        <v>11.2</v>
      </c>
      <c r="L520" s="118">
        <v>6.5003310000000001</v>
      </c>
      <c r="M520" s="118">
        <v>4.4000000000000004</v>
      </c>
      <c r="N520" s="118">
        <v>7.5</v>
      </c>
      <c r="O520" s="118">
        <v>9.6999999999999993</v>
      </c>
      <c r="P520" s="118">
        <v>20</v>
      </c>
      <c r="R520" s="118">
        <v>15.2</v>
      </c>
      <c r="S520" s="118">
        <v>11.4</v>
      </c>
      <c r="T520" s="118">
        <v>10.4</v>
      </c>
      <c r="W520" s="118">
        <v>15.8</v>
      </c>
      <c r="Z520" s="118">
        <v>9.3000000000000007</v>
      </c>
      <c r="AA520" s="118">
        <v>2.2999999999999998</v>
      </c>
      <c r="AB520" s="118">
        <v>2.8</v>
      </c>
      <c r="AC520" s="118">
        <v>2.2999999999999998</v>
      </c>
      <c r="AE520" s="118">
        <v>3.5</v>
      </c>
      <c r="AF520" s="118">
        <v>6.3</v>
      </c>
      <c r="AG520" s="118">
        <v>6.8</v>
      </c>
      <c r="AJ520" s="118">
        <v>5.9</v>
      </c>
      <c r="AM520" s="118">
        <v>8</v>
      </c>
      <c r="AO520" s="118">
        <v>7</v>
      </c>
      <c r="AP520" s="118">
        <v>9.6999999999999993</v>
      </c>
      <c r="AR520" s="118">
        <v>7.1153139999999997</v>
      </c>
    </row>
    <row r="521" spans="1:44" x14ac:dyDescent="0.45">
      <c r="A521" s="118" t="s">
        <v>872</v>
      </c>
      <c r="B521" s="121">
        <v>34547</v>
      </c>
      <c r="C521" s="121"/>
      <c r="D521" s="121"/>
      <c r="E521" s="121">
        <f t="shared" si="8"/>
        <v>34060</v>
      </c>
      <c r="F521" s="118" t="s">
        <v>856</v>
      </c>
      <c r="G521" s="119">
        <v>519</v>
      </c>
      <c r="H521" s="120">
        <v>10.766400000000001</v>
      </c>
      <c r="J521" s="118">
        <v>8.1999999999999993</v>
      </c>
      <c r="K521" s="118">
        <v>11.6</v>
      </c>
      <c r="L521" s="118">
        <v>6.38903</v>
      </c>
      <c r="M521" s="118">
        <v>4.4000000000000004</v>
      </c>
      <c r="N521" s="118">
        <v>7.5</v>
      </c>
      <c r="O521" s="118">
        <v>9.9</v>
      </c>
      <c r="P521" s="118">
        <v>20.2</v>
      </c>
      <c r="R521" s="118">
        <v>15.6</v>
      </c>
      <c r="S521" s="118">
        <v>11.6</v>
      </c>
      <c r="T521" s="118">
        <v>10.199999999999999</v>
      </c>
      <c r="W521" s="118">
        <v>15.8</v>
      </c>
      <c r="Z521" s="118">
        <v>9.6999999999999993</v>
      </c>
      <c r="AA521" s="118">
        <v>2.2999999999999998</v>
      </c>
      <c r="AB521" s="118">
        <v>3</v>
      </c>
      <c r="AC521" s="118">
        <v>2.4</v>
      </c>
      <c r="AE521" s="118">
        <v>3</v>
      </c>
      <c r="AF521" s="118">
        <v>6.4</v>
      </c>
      <c r="AG521" s="118">
        <v>6.8</v>
      </c>
      <c r="AJ521" s="118">
        <v>6.1</v>
      </c>
      <c r="AM521" s="118">
        <v>8.6</v>
      </c>
      <c r="AO521" s="118">
        <v>7.1</v>
      </c>
      <c r="AP521" s="118">
        <v>9.9</v>
      </c>
      <c r="AR521" s="118">
        <v>7.1699659999999996</v>
      </c>
    </row>
    <row r="522" spans="1:44" x14ac:dyDescent="0.45">
      <c r="A522" s="118" t="s">
        <v>873</v>
      </c>
      <c r="B522" s="121">
        <v>34578</v>
      </c>
      <c r="C522" s="121"/>
      <c r="D522" s="121"/>
      <c r="E522" s="121">
        <f t="shared" si="8"/>
        <v>34090</v>
      </c>
      <c r="F522" s="118" t="s">
        <v>857</v>
      </c>
      <c r="G522" s="119">
        <v>520</v>
      </c>
      <c r="H522" s="120">
        <v>10.78659</v>
      </c>
      <c r="J522" s="118">
        <v>8.4</v>
      </c>
      <c r="K522" s="118">
        <v>11.6</v>
      </c>
      <c r="L522" s="118">
        <v>6.2379759999999997</v>
      </c>
      <c r="M522" s="118">
        <v>4.5</v>
      </c>
      <c r="N522" s="118">
        <v>7.6</v>
      </c>
      <c r="O522" s="118">
        <v>9.9</v>
      </c>
      <c r="P522" s="118">
        <v>20.399999999999999</v>
      </c>
      <c r="R522" s="118">
        <v>16.100000000000001</v>
      </c>
      <c r="S522" s="118">
        <v>11.7</v>
      </c>
      <c r="T522" s="118">
        <v>10.199999999999999</v>
      </c>
      <c r="W522" s="118">
        <v>15.8</v>
      </c>
      <c r="Z522" s="118">
        <v>9.8000000000000007</v>
      </c>
      <c r="AA522" s="118">
        <v>2.5</v>
      </c>
      <c r="AB522" s="118">
        <v>3</v>
      </c>
      <c r="AC522" s="118">
        <v>2.4</v>
      </c>
      <c r="AE522" s="118">
        <v>3.3</v>
      </c>
      <c r="AF522" s="118">
        <v>6.4</v>
      </c>
      <c r="AG522" s="118">
        <v>6.6</v>
      </c>
      <c r="AJ522" s="118">
        <v>6.2</v>
      </c>
      <c r="AM522" s="118">
        <v>8.6999999999999993</v>
      </c>
      <c r="AO522" s="118">
        <v>7.1</v>
      </c>
      <c r="AP522" s="118">
        <v>10</v>
      </c>
      <c r="AR522" s="118">
        <v>7.2340960000000001</v>
      </c>
    </row>
    <row r="523" spans="1:44" x14ac:dyDescent="0.45">
      <c r="A523" s="118" t="s">
        <v>874</v>
      </c>
      <c r="B523" s="121">
        <v>34608</v>
      </c>
      <c r="C523" s="121"/>
      <c r="D523" s="121"/>
      <c r="E523" s="121">
        <f t="shared" si="8"/>
        <v>34121</v>
      </c>
      <c r="F523" s="118" t="s">
        <v>858</v>
      </c>
      <c r="G523" s="119">
        <v>521</v>
      </c>
      <c r="H523" s="120">
        <v>10.99438</v>
      </c>
      <c r="J523" s="118">
        <v>8.5</v>
      </c>
      <c r="K523" s="118">
        <v>11.7</v>
      </c>
      <c r="L523" s="118">
        <v>6.2875920000000001</v>
      </c>
      <c r="M523" s="118">
        <v>4.5</v>
      </c>
      <c r="N523" s="118">
        <v>7.7</v>
      </c>
      <c r="O523" s="118">
        <v>9.9</v>
      </c>
      <c r="P523" s="118">
        <v>20.9</v>
      </c>
      <c r="R523" s="118">
        <v>16.5</v>
      </c>
      <c r="S523" s="118">
        <v>11.8</v>
      </c>
      <c r="T523" s="118">
        <v>10.199999999999999</v>
      </c>
      <c r="W523" s="118">
        <v>15.7</v>
      </c>
      <c r="Z523" s="118">
        <v>9.9</v>
      </c>
      <c r="AA523" s="118">
        <v>2.5</v>
      </c>
      <c r="AB523" s="118">
        <v>3</v>
      </c>
      <c r="AC523" s="118">
        <v>2.5</v>
      </c>
      <c r="AE523" s="118">
        <v>3.2</v>
      </c>
      <c r="AF523" s="118">
        <v>6.5</v>
      </c>
      <c r="AG523" s="118">
        <v>6.6</v>
      </c>
      <c r="AJ523" s="118">
        <v>6.3</v>
      </c>
      <c r="AM523" s="118">
        <v>9.8000000000000007</v>
      </c>
      <c r="AO523" s="118">
        <v>7</v>
      </c>
      <c r="AP523" s="118">
        <v>10.199999999999999</v>
      </c>
      <c r="AR523" s="118">
        <v>7.2510120000000002</v>
      </c>
    </row>
    <row r="524" spans="1:44" x14ac:dyDescent="0.45">
      <c r="A524" s="118" t="s">
        <v>875</v>
      </c>
      <c r="B524" s="121">
        <v>34639</v>
      </c>
      <c r="C524" s="121"/>
      <c r="D524" s="121"/>
      <c r="E524" s="121">
        <f t="shared" si="8"/>
        <v>34151</v>
      </c>
      <c r="F524" s="118" t="s">
        <v>859</v>
      </c>
      <c r="G524" s="119">
        <v>522</v>
      </c>
      <c r="H524" s="120">
        <v>10.93674</v>
      </c>
      <c r="J524" s="118">
        <v>8.6999999999999993</v>
      </c>
      <c r="K524" s="118">
        <v>11.6</v>
      </c>
      <c r="L524" s="118">
        <v>6.4237219999999997</v>
      </c>
      <c r="M524" s="118">
        <v>4.4000000000000004</v>
      </c>
      <c r="N524" s="118">
        <v>7.8</v>
      </c>
      <c r="O524" s="118">
        <v>9.6999999999999993</v>
      </c>
      <c r="P524" s="118">
        <v>21.3</v>
      </c>
      <c r="R524" s="118">
        <v>16.8</v>
      </c>
      <c r="S524" s="118">
        <v>11.9</v>
      </c>
      <c r="T524" s="118">
        <v>10.1</v>
      </c>
      <c r="W524" s="118">
        <v>15.6</v>
      </c>
      <c r="Z524" s="118">
        <v>9.9</v>
      </c>
      <c r="AA524" s="118">
        <v>2.5</v>
      </c>
      <c r="AB524" s="118">
        <v>3</v>
      </c>
      <c r="AC524" s="118">
        <v>2.7</v>
      </c>
      <c r="AE524" s="118">
        <v>3.3</v>
      </c>
      <c r="AF524" s="118">
        <v>6.6</v>
      </c>
      <c r="AG524" s="118">
        <v>6.6</v>
      </c>
      <c r="AJ524" s="118">
        <v>6.4</v>
      </c>
      <c r="AM524" s="118">
        <v>9.6999999999999993</v>
      </c>
      <c r="AO524" s="118">
        <v>6.9</v>
      </c>
      <c r="AP524" s="118">
        <v>10.3</v>
      </c>
      <c r="AR524" s="118">
        <v>7.2020489999999997</v>
      </c>
    </row>
    <row r="525" spans="1:44" x14ac:dyDescent="0.45">
      <c r="A525" s="118" t="s">
        <v>876</v>
      </c>
      <c r="B525" s="121">
        <v>34669</v>
      </c>
      <c r="C525" s="121"/>
      <c r="D525" s="121"/>
      <c r="E525" s="121">
        <f t="shared" si="8"/>
        <v>34182</v>
      </c>
      <c r="F525" s="118" t="s">
        <v>860</v>
      </c>
      <c r="G525" s="119">
        <v>523</v>
      </c>
      <c r="H525" s="120">
        <v>10.984170000000001</v>
      </c>
      <c r="J525" s="118">
        <v>8.9</v>
      </c>
      <c r="K525" s="118">
        <v>11.2</v>
      </c>
      <c r="L525" s="118">
        <v>6.4769540000000001</v>
      </c>
      <c r="M525" s="118">
        <v>4.3</v>
      </c>
      <c r="N525" s="118">
        <v>7.9</v>
      </c>
      <c r="O525" s="118">
        <v>9.5</v>
      </c>
      <c r="P525" s="118">
        <v>21.4</v>
      </c>
      <c r="R525" s="118">
        <v>17.100000000000001</v>
      </c>
      <c r="S525" s="118">
        <v>12</v>
      </c>
      <c r="T525" s="118">
        <v>10.1</v>
      </c>
      <c r="W525" s="118">
        <v>15.5</v>
      </c>
      <c r="Z525" s="118">
        <v>10</v>
      </c>
      <c r="AA525" s="118">
        <v>2.5</v>
      </c>
      <c r="AB525" s="118">
        <v>2.9</v>
      </c>
      <c r="AC525" s="118">
        <v>2.8</v>
      </c>
      <c r="AE525" s="118">
        <v>4</v>
      </c>
      <c r="AF525" s="118">
        <v>6.6</v>
      </c>
      <c r="AG525" s="118">
        <v>6.8</v>
      </c>
      <c r="AJ525" s="118">
        <v>6.5</v>
      </c>
      <c r="AM525" s="118">
        <v>9.5</v>
      </c>
      <c r="AO525" s="118">
        <v>6.8</v>
      </c>
      <c r="AP525" s="118">
        <v>10.4</v>
      </c>
      <c r="AR525" s="118">
        <v>7.1538979999999999</v>
      </c>
    </row>
    <row r="526" spans="1:44" x14ac:dyDescent="0.45">
      <c r="A526" s="118" t="s">
        <v>877</v>
      </c>
      <c r="B526" s="121">
        <v>34700</v>
      </c>
      <c r="C526" s="121"/>
      <c r="D526" s="121"/>
      <c r="E526" s="121">
        <f t="shared" si="8"/>
        <v>34213</v>
      </c>
      <c r="F526" s="118" t="s">
        <v>861</v>
      </c>
      <c r="G526" s="119">
        <v>524</v>
      </c>
      <c r="H526" s="120">
        <v>10.74211</v>
      </c>
      <c r="J526" s="118">
        <v>9</v>
      </c>
      <c r="K526" s="118">
        <v>11.5</v>
      </c>
      <c r="L526" s="118">
        <v>6.4270620000000003</v>
      </c>
      <c r="M526" s="118">
        <v>4.0999999999999996</v>
      </c>
      <c r="N526" s="118">
        <v>8</v>
      </c>
      <c r="O526" s="118">
        <v>9.5</v>
      </c>
      <c r="P526" s="118">
        <v>21.5</v>
      </c>
      <c r="R526" s="118">
        <v>17.3</v>
      </c>
      <c r="S526" s="118">
        <v>12.2</v>
      </c>
      <c r="T526" s="118">
        <v>10.1</v>
      </c>
      <c r="W526" s="118">
        <v>15.5</v>
      </c>
      <c r="Z526" s="118">
        <v>10</v>
      </c>
      <c r="AA526" s="118">
        <v>2.6</v>
      </c>
      <c r="AB526" s="118">
        <v>2.8</v>
      </c>
      <c r="AC526" s="118">
        <v>2.9</v>
      </c>
      <c r="AE526" s="118">
        <v>3.7</v>
      </c>
      <c r="AF526" s="118">
        <v>6.7</v>
      </c>
      <c r="AG526" s="118">
        <v>6.8</v>
      </c>
      <c r="AJ526" s="118">
        <v>6.6</v>
      </c>
      <c r="AM526" s="118">
        <v>9.6999999999999993</v>
      </c>
      <c r="AO526" s="118">
        <v>6.7</v>
      </c>
      <c r="AP526" s="118">
        <v>10.5</v>
      </c>
      <c r="AR526" s="118">
        <v>7.1941499999999996</v>
      </c>
    </row>
    <row r="527" spans="1:44" x14ac:dyDescent="0.45">
      <c r="A527" s="118" t="s">
        <v>878</v>
      </c>
      <c r="B527" s="121">
        <v>34731</v>
      </c>
      <c r="C527" s="121"/>
      <c r="D527" s="121"/>
      <c r="E527" s="121">
        <f t="shared" si="8"/>
        <v>34243</v>
      </c>
      <c r="F527" s="118" t="s">
        <v>862</v>
      </c>
      <c r="G527" s="119">
        <v>525</v>
      </c>
      <c r="H527" s="120">
        <v>10.957520000000001</v>
      </c>
      <c r="J527" s="118">
        <v>9.1999999999999993</v>
      </c>
      <c r="K527" s="118">
        <v>11.3</v>
      </c>
      <c r="L527" s="118">
        <v>6.3722479999999999</v>
      </c>
      <c r="M527" s="118">
        <v>4.2</v>
      </c>
      <c r="N527" s="118">
        <v>8.1</v>
      </c>
      <c r="O527" s="118">
        <v>9.3000000000000007</v>
      </c>
      <c r="P527" s="118">
        <v>21.7</v>
      </c>
      <c r="R527" s="118">
        <v>17.5</v>
      </c>
      <c r="S527" s="118">
        <v>12.3</v>
      </c>
      <c r="T527" s="118">
        <v>10.1</v>
      </c>
      <c r="W527" s="118">
        <v>15.4</v>
      </c>
      <c r="Z527" s="118">
        <v>10.4</v>
      </c>
      <c r="AA527" s="118">
        <v>2.7</v>
      </c>
      <c r="AB527" s="118">
        <v>3</v>
      </c>
      <c r="AC527" s="118">
        <v>2.9</v>
      </c>
      <c r="AE527" s="118">
        <v>3.4</v>
      </c>
      <c r="AF527" s="118">
        <v>6.7</v>
      </c>
      <c r="AG527" s="118">
        <v>6.7</v>
      </c>
      <c r="AJ527" s="118">
        <v>6.7</v>
      </c>
      <c r="AM527" s="118">
        <v>9.8000000000000007</v>
      </c>
      <c r="AO527" s="118">
        <v>6.8</v>
      </c>
      <c r="AP527" s="118">
        <v>10.6</v>
      </c>
      <c r="AR527" s="118">
        <v>7.2524930000000003</v>
      </c>
    </row>
    <row r="528" spans="1:44" x14ac:dyDescent="0.45">
      <c r="A528" s="118" t="s">
        <v>879</v>
      </c>
      <c r="B528" s="121">
        <v>34759</v>
      </c>
      <c r="C528" s="121"/>
      <c r="D528" s="121"/>
      <c r="E528" s="121">
        <f t="shared" si="8"/>
        <v>34274</v>
      </c>
      <c r="F528" s="118" t="s">
        <v>863</v>
      </c>
      <c r="G528" s="119">
        <v>526</v>
      </c>
      <c r="H528" s="120">
        <v>10.94914</v>
      </c>
      <c r="J528" s="118">
        <v>9.3000000000000007</v>
      </c>
      <c r="K528" s="118">
        <v>11.2</v>
      </c>
      <c r="L528" s="118">
        <v>6.9086129999999999</v>
      </c>
      <c r="M528" s="118">
        <v>4.0999999999999996</v>
      </c>
      <c r="N528" s="118">
        <v>8.1999999999999993</v>
      </c>
      <c r="O528" s="118">
        <v>9.1</v>
      </c>
      <c r="P528" s="118">
        <v>21.9</v>
      </c>
      <c r="R528" s="118">
        <v>17.5</v>
      </c>
      <c r="S528" s="118">
        <v>12.4</v>
      </c>
      <c r="T528" s="118">
        <v>10.1</v>
      </c>
      <c r="W528" s="118">
        <v>15.4</v>
      </c>
      <c r="Z528" s="118">
        <v>10.4</v>
      </c>
      <c r="AA528" s="118">
        <v>2.7</v>
      </c>
      <c r="AB528" s="118">
        <v>2.8</v>
      </c>
      <c r="AC528" s="118">
        <v>3</v>
      </c>
      <c r="AE528" s="118">
        <v>3.5</v>
      </c>
      <c r="AF528" s="118">
        <v>6.7</v>
      </c>
      <c r="AG528" s="118">
        <v>6.4</v>
      </c>
      <c r="AJ528" s="118">
        <v>6.8</v>
      </c>
      <c r="AM528" s="118">
        <v>9.8000000000000007</v>
      </c>
      <c r="AO528" s="118">
        <v>6.6</v>
      </c>
      <c r="AP528" s="118">
        <v>10.7</v>
      </c>
      <c r="AR528" s="118">
        <v>7.2211150000000002</v>
      </c>
    </row>
    <row r="529" spans="1:44" x14ac:dyDescent="0.45">
      <c r="A529" s="118" t="s">
        <v>880</v>
      </c>
      <c r="B529" s="121">
        <v>34790</v>
      </c>
      <c r="C529" s="121"/>
      <c r="D529" s="121"/>
      <c r="E529" s="121">
        <f t="shared" si="8"/>
        <v>34304</v>
      </c>
      <c r="F529" s="118" t="s">
        <v>864</v>
      </c>
      <c r="G529" s="119">
        <v>527</v>
      </c>
      <c r="H529" s="120">
        <v>10.75623</v>
      </c>
      <c r="J529" s="118">
        <v>9.5</v>
      </c>
      <c r="K529" s="118">
        <v>11.4</v>
      </c>
      <c r="L529" s="118">
        <v>7.334797</v>
      </c>
      <c r="M529" s="118">
        <v>4.2</v>
      </c>
      <c r="N529" s="118">
        <v>8.3000000000000007</v>
      </c>
      <c r="O529" s="118">
        <v>8.8000000000000007</v>
      </c>
      <c r="P529" s="118">
        <v>22</v>
      </c>
      <c r="R529" s="118">
        <v>17.600000000000001</v>
      </c>
      <c r="S529" s="118">
        <v>12.4</v>
      </c>
      <c r="T529" s="118">
        <v>10</v>
      </c>
      <c r="W529" s="118">
        <v>15.4</v>
      </c>
      <c r="Z529" s="118">
        <v>10.5</v>
      </c>
      <c r="AA529" s="118">
        <v>2.8</v>
      </c>
      <c r="AB529" s="118">
        <v>2.7</v>
      </c>
      <c r="AC529" s="118">
        <v>3</v>
      </c>
      <c r="AE529" s="118">
        <v>3.6</v>
      </c>
      <c r="AF529" s="118">
        <v>6.8</v>
      </c>
      <c r="AG529" s="118">
        <v>6</v>
      </c>
      <c r="AJ529" s="118">
        <v>7</v>
      </c>
      <c r="AM529" s="118">
        <v>9.8000000000000007</v>
      </c>
      <c r="AO529" s="118">
        <v>6.5</v>
      </c>
      <c r="AP529" s="118">
        <v>10.8</v>
      </c>
      <c r="AR529" s="118">
        <v>7.2290400000000004</v>
      </c>
    </row>
    <row r="530" spans="1:44" x14ac:dyDescent="0.45">
      <c r="A530" s="118" t="s">
        <v>881</v>
      </c>
      <c r="B530" s="121">
        <v>34820</v>
      </c>
      <c r="C530" s="121"/>
      <c r="D530" s="121"/>
      <c r="E530" s="121">
        <f t="shared" si="8"/>
        <v>34335</v>
      </c>
      <c r="F530" s="118" t="s">
        <v>865</v>
      </c>
      <c r="G530" s="119">
        <v>528</v>
      </c>
      <c r="H530" s="120">
        <v>10.569100000000001</v>
      </c>
      <c r="J530" s="118">
        <v>9.6</v>
      </c>
      <c r="K530" s="118">
        <v>11.4</v>
      </c>
      <c r="L530" s="118">
        <v>7.5543180000000003</v>
      </c>
      <c r="M530" s="118">
        <v>4.0999999999999996</v>
      </c>
      <c r="N530" s="118">
        <v>8.4</v>
      </c>
      <c r="O530" s="118">
        <v>8.6</v>
      </c>
      <c r="P530" s="118">
        <v>22.2</v>
      </c>
      <c r="R530" s="118">
        <v>17.600000000000001</v>
      </c>
      <c r="S530" s="118">
        <v>12.5</v>
      </c>
      <c r="T530" s="118">
        <v>9.9</v>
      </c>
      <c r="W530" s="118">
        <v>15.3</v>
      </c>
      <c r="Z530" s="118">
        <v>10.4</v>
      </c>
      <c r="AA530" s="118">
        <v>2.8</v>
      </c>
      <c r="AB530" s="118">
        <v>2.7</v>
      </c>
      <c r="AC530" s="118">
        <v>3.1</v>
      </c>
      <c r="AE530" s="118">
        <v>3.7</v>
      </c>
      <c r="AF530" s="118">
        <v>6.8</v>
      </c>
      <c r="AG530" s="118">
        <v>6</v>
      </c>
      <c r="AJ530" s="118">
        <v>7.2</v>
      </c>
      <c r="AM530" s="118">
        <v>9.9</v>
      </c>
      <c r="AO530" s="118">
        <v>6.6</v>
      </c>
      <c r="AP530" s="118">
        <v>10.8</v>
      </c>
      <c r="AR530" s="118">
        <v>7.2570949999999996</v>
      </c>
    </row>
    <row r="531" spans="1:44" x14ac:dyDescent="0.45">
      <c r="A531" s="118" t="s">
        <v>882</v>
      </c>
      <c r="B531" s="121">
        <v>34851</v>
      </c>
      <c r="C531" s="121"/>
      <c r="D531" s="121"/>
      <c r="E531" s="121">
        <f t="shared" si="8"/>
        <v>34366</v>
      </c>
      <c r="F531" s="118" t="s">
        <v>866</v>
      </c>
      <c r="G531" s="119">
        <v>529</v>
      </c>
      <c r="H531" s="120">
        <v>10.399330000000001</v>
      </c>
      <c r="J531" s="118">
        <v>9.6999999999999993</v>
      </c>
      <c r="K531" s="118">
        <v>11.1</v>
      </c>
      <c r="L531" s="118">
        <v>7.3407619999999998</v>
      </c>
      <c r="M531" s="118">
        <v>4.2</v>
      </c>
      <c r="N531" s="118">
        <v>8.5</v>
      </c>
      <c r="O531" s="118">
        <v>8.4</v>
      </c>
      <c r="P531" s="118">
        <v>22.3</v>
      </c>
      <c r="R531" s="118">
        <v>16.600000000000001</v>
      </c>
      <c r="S531" s="118">
        <v>12.5</v>
      </c>
      <c r="T531" s="118">
        <v>9.8000000000000007</v>
      </c>
      <c r="W531" s="118">
        <v>15.1</v>
      </c>
      <c r="Z531" s="118">
        <v>10.4</v>
      </c>
      <c r="AA531" s="118">
        <v>2.9</v>
      </c>
      <c r="AB531" s="118">
        <v>2.7</v>
      </c>
      <c r="AC531" s="118">
        <v>3.2</v>
      </c>
      <c r="AE531" s="118">
        <v>3.6</v>
      </c>
      <c r="AF531" s="118">
        <v>6.8</v>
      </c>
      <c r="AG531" s="118">
        <v>6</v>
      </c>
      <c r="AJ531" s="118">
        <v>7.3</v>
      </c>
      <c r="AM531" s="118">
        <v>9.8000000000000007</v>
      </c>
      <c r="AO531" s="118">
        <v>6.6</v>
      </c>
      <c r="AP531" s="118">
        <v>10.9</v>
      </c>
      <c r="AR531" s="118">
        <v>7.2563459999999997</v>
      </c>
    </row>
    <row r="532" spans="1:44" x14ac:dyDescent="0.45">
      <c r="A532" s="118" t="s">
        <v>883</v>
      </c>
      <c r="B532" s="121">
        <v>34881</v>
      </c>
      <c r="C532" s="121"/>
      <c r="D532" s="121"/>
      <c r="E532" s="121">
        <f t="shared" si="8"/>
        <v>34394</v>
      </c>
      <c r="F532" s="118" t="s">
        <v>867</v>
      </c>
      <c r="G532" s="119">
        <v>530</v>
      </c>
      <c r="H532" s="120">
        <v>10.353569999999999</v>
      </c>
      <c r="J532" s="118">
        <v>9.6999999999999993</v>
      </c>
      <c r="K532" s="118">
        <v>10.6</v>
      </c>
      <c r="L532" s="118">
        <v>7.4792459999999998</v>
      </c>
      <c r="M532" s="118">
        <v>4.0999999999999996</v>
      </c>
      <c r="N532" s="118">
        <v>8.5</v>
      </c>
      <c r="O532" s="118">
        <v>8.1999999999999993</v>
      </c>
      <c r="P532" s="118">
        <v>22.2</v>
      </c>
      <c r="R532" s="118">
        <v>16.8</v>
      </c>
      <c r="S532" s="118">
        <v>12.5</v>
      </c>
      <c r="T532" s="118">
        <v>9.6</v>
      </c>
      <c r="W532" s="118">
        <v>15</v>
      </c>
      <c r="Z532" s="118">
        <v>10.5</v>
      </c>
      <c r="AA532" s="118">
        <v>2.9</v>
      </c>
      <c r="AB532" s="118">
        <v>2.7</v>
      </c>
      <c r="AC532" s="118">
        <v>3.3</v>
      </c>
      <c r="AE532" s="118">
        <v>3.5</v>
      </c>
      <c r="AF532" s="118">
        <v>6.9</v>
      </c>
      <c r="AG532" s="118">
        <v>6</v>
      </c>
      <c r="AJ532" s="118">
        <v>7.4</v>
      </c>
      <c r="AM532" s="118">
        <v>9.5</v>
      </c>
      <c r="AO532" s="118">
        <v>6.5</v>
      </c>
      <c r="AP532" s="118">
        <v>10.9</v>
      </c>
      <c r="AR532" s="118">
        <v>7.2012140000000002</v>
      </c>
    </row>
    <row r="533" spans="1:44" x14ac:dyDescent="0.45">
      <c r="A533" s="118" t="s">
        <v>884</v>
      </c>
      <c r="B533" s="121">
        <v>34912</v>
      </c>
      <c r="C533" s="121"/>
      <c r="D533" s="121"/>
      <c r="E533" s="121">
        <f t="shared" si="8"/>
        <v>34425</v>
      </c>
      <c r="F533" s="118" t="s">
        <v>868</v>
      </c>
      <c r="G533" s="119">
        <v>531</v>
      </c>
      <c r="H533" s="120">
        <v>10.06202</v>
      </c>
      <c r="J533" s="118">
        <v>9.8000000000000007</v>
      </c>
      <c r="K533" s="118">
        <v>10.9</v>
      </c>
      <c r="L533" s="118">
        <v>7.5843369999999997</v>
      </c>
      <c r="M533" s="118">
        <v>4.4000000000000004</v>
      </c>
      <c r="N533" s="118">
        <v>8.6</v>
      </c>
      <c r="O533" s="118">
        <v>8</v>
      </c>
      <c r="P533" s="118">
        <v>22.2</v>
      </c>
      <c r="R533" s="118">
        <v>17</v>
      </c>
      <c r="S533" s="118">
        <v>12.5</v>
      </c>
      <c r="T533" s="118">
        <v>9.5</v>
      </c>
      <c r="W533" s="118">
        <v>14.8</v>
      </c>
      <c r="Z533" s="118">
        <v>10.5</v>
      </c>
      <c r="AA533" s="118">
        <v>2.8</v>
      </c>
      <c r="AB533" s="118">
        <v>2.7</v>
      </c>
      <c r="AC533" s="118">
        <v>3.4</v>
      </c>
      <c r="AE533" s="118">
        <v>3.6</v>
      </c>
      <c r="AF533" s="118">
        <v>6.9</v>
      </c>
      <c r="AG533" s="118">
        <v>6.1</v>
      </c>
      <c r="AJ533" s="118">
        <v>7.5</v>
      </c>
      <c r="AM533" s="118">
        <v>9.3000000000000007</v>
      </c>
      <c r="AO533" s="118">
        <v>6.4</v>
      </c>
      <c r="AP533" s="118">
        <v>10.9</v>
      </c>
      <c r="AR533" s="118">
        <v>7.1539060000000001</v>
      </c>
    </row>
    <row r="534" spans="1:44" x14ac:dyDescent="0.45">
      <c r="A534" s="118" t="s">
        <v>885</v>
      </c>
      <c r="B534" s="121">
        <v>34943</v>
      </c>
      <c r="C534" s="121"/>
      <c r="D534" s="121"/>
      <c r="E534" s="121">
        <f t="shared" si="8"/>
        <v>34455</v>
      </c>
      <c r="F534" s="118" t="s">
        <v>869</v>
      </c>
      <c r="G534" s="119">
        <v>532</v>
      </c>
      <c r="H534" s="120">
        <v>9.7667260000000002</v>
      </c>
      <c r="J534" s="118">
        <v>9.8000000000000007</v>
      </c>
      <c r="K534" s="118">
        <v>10.7</v>
      </c>
      <c r="L534" s="118">
        <v>7.6706380000000003</v>
      </c>
      <c r="M534" s="118">
        <v>4.0999999999999996</v>
      </c>
      <c r="N534" s="118">
        <v>8.5</v>
      </c>
      <c r="O534" s="118">
        <v>7.8</v>
      </c>
      <c r="P534" s="118">
        <v>22.2</v>
      </c>
      <c r="R534" s="118">
        <v>17.100000000000001</v>
      </c>
      <c r="S534" s="118">
        <v>12.4</v>
      </c>
      <c r="T534" s="118">
        <v>9.5</v>
      </c>
      <c r="W534" s="118">
        <v>14.7</v>
      </c>
      <c r="Z534" s="118">
        <v>10.6</v>
      </c>
      <c r="AA534" s="118">
        <v>2.8</v>
      </c>
      <c r="AB534" s="118">
        <v>2.5</v>
      </c>
      <c r="AC534" s="118">
        <v>3.3</v>
      </c>
      <c r="AE534" s="118">
        <v>3.3</v>
      </c>
      <c r="AF534" s="118">
        <v>7</v>
      </c>
      <c r="AG534" s="118">
        <v>6.2</v>
      </c>
      <c r="AJ534" s="118">
        <v>7.6</v>
      </c>
      <c r="AM534" s="118">
        <v>9.1999999999999993</v>
      </c>
      <c r="AO534" s="118">
        <v>6.1</v>
      </c>
      <c r="AP534" s="118">
        <v>10.9</v>
      </c>
      <c r="AR534" s="118">
        <v>6.9917769999999999</v>
      </c>
    </row>
    <row r="535" spans="1:44" x14ac:dyDescent="0.45">
      <c r="A535" s="118" t="s">
        <v>886</v>
      </c>
      <c r="B535" s="121">
        <v>34973</v>
      </c>
      <c r="C535" s="121"/>
      <c r="D535" s="121"/>
      <c r="E535" s="121">
        <f t="shared" si="8"/>
        <v>34486</v>
      </c>
      <c r="F535" s="118" t="s">
        <v>870</v>
      </c>
      <c r="G535" s="119">
        <v>533</v>
      </c>
      <c r="H535" s="120">
        <v>9.8212200000000003</v>
      </c>
      <c r="J535" s="118">
        <v>9.8000000000000007</v>
      </c>
      <c r="K535" s="118">
        <v>10.3</v>
      </c>
      <c r="L535" s="118">
        <v>7.7213909999999997</v>
      </c>
      <c r="M535" s="118">
        <v>4.4000000000000004</v>
      </c>
      <c r="N535" s="118">
        <v>8.5</v>
      </c>
      <c r="O535" s="118">
        <v>7.7</v>
      </c>
      <c r="P535" s="118">
        <v>22.2</v>
      </c>
      <c r="R535" s="118">
        <v>17.100000000000001</v>
      </c>
      <c r="S535" s="118">
        <v>12.3</v>
      </c>
      <c r="T535" s="118">
        <v>9.4</v>
      </c>
      <c r="W535" s="118">
        <v>14.5</v>
      </c>
      <c r="Z535" s="118">
        <v>10.6</v>
      </c>
      <c r="AA535" s="118">
        <v>2.8</v>
      </c>
      <c r="AB535" s="118">
        <v>2.4</v>
      </c>
      <c r="AC535" s="118">
        <v>3.2</v>
      </c>
      <c r="AE535" s="118">
        <v>3.4</v>
      </c>
      <c r="AF535" s="118">
        <v>7.1</v>
      </c>
      <c r="AG535" s="118">
        <v>6.1</v>
      </c>
      <c r="AJ535" s="118">
        <v>7.6</v>
      </c>
      <c r="AM535" s="118">
        <v>9.6</v>
      </c>
      <c r="AO535" s="118">
        <v>6.1</v>
      </c>
      <c r="AP535" s="118">
        <v>10.9</v>
      </c>
      <c r="AR535" s="118">
        <v>6.9815300000000002</v>
      </c>
    </row>
    <row r="536" spans="1:44" x14ac:dyDescent="0.45">
      <c r="A536" s="118" t="s">
        <v>887</v>
      </c>
      <c r="B536" s="121">
        <v>35004</v>
      </c>
      <c r="C536" s="121"/>
      <c r="D536" s="121"/>
      <c r="E536" s="121">
        <f t="shared" si="8"/>
        <v>34516</v>
      </c>
      <c r="F536" s="118" t="s">
        <v>871</v>
      </c>
      <c r="G536" s="119">
        <v>534</v>
      </c>
      <c r="H536" s="120">
        <v>9.6280970000000003</v>
      </c>
      <c r="J536" s="118">
        <v>9.8000000000000007</v>
      </c>
      <c r="K536" s="118">
        <v>10.1</v>
      </c>
      <c r="L536" s="118">
        <v>7.7033079999999998</v>
      </c>
      <c r="M536" s="118">
        <v>4.3</v>
      </c>
      <c r="N536" s="118">
        <v>8.5</v>
      </c>
      <c r="O536" s="118">
        <v>7.6</v>
      </c>
      <c r="P536" s="118">
        <v>22.1</v>
      </c>
      <c r="R536" s="118">
        <v>16.899999999999999</v>
      </c>
      <c r="S536" s="118">
        <v>12.3</v>
      </c>
      <c r="T536" s="118">
        <v>9.3000000000000007</v>
      </c>
      <c r="W536" s="118">
        <v>14.4</v>
      </c>
      <c r="Z536" s="118">
        <v>10.4</v>
      </c>
      <c r="AA536" s="118">
        <v>2.9</v>
      </c>
      <c r="AB536" s="118">
        <v>2.4</v>
      </c>
      <c r="AC536" s="118">
        <v>3.2</v>
      </c>
      <c r="AE536" s="118">
        <v>3.5</v>
      </c>
      <c r="AF536" s="118">
        <v>7.2</v>
      </c>
      <c r="AG536" s="118">
        <v>5.9</v>
      </c>
      <c r="AJ536" s="118">
        <v>7.7</v>
      </c>
      <c r="AM536" s="118">
        <v>9.4</v>
      </c>
      <c r="AO536" s="118">
        <v>6.1</v>
      </c>
      <c r="AP536" s="118">
        <v>10.9</v>
      </c>
      <c r="AR536" s="118">
        <v>6.9679229999999999</v>
      </c>
    </row>
    <row r="537" spans="1:44" x14ac:dyDescent="0.45">
      <c r="A537" s="118" t="s">
        <v>888</v>
      </c>
      <c r="B537" s="121">
        <v>35034</v>
      </c>
      <c r="C537" s="121"/>
      <c r="D537" s="121"/>
      <c r="E537" s="121">
        <f t="shared" si="8"/>
        <v>34547</v>
      </c>
      <c r="F537" s="118" t="s">
        <v>872</v>
      </c>
      <c r="G537" s="119">
        <v>535</v>
      </c>
      <c r="H537" s="120">
        <v>9.4450869999999991</v>
      </c>
      <c r="J537" s="118">
        <v>9.8000000000000007</v>
      </c>
      <c r="K537" s="118">
        <v>10.199999999999999</v>
      </c>
      <c r="L537" s="118">
        <v>7.889221</v>
      </c>
      <c r="M537" s="118">
        <v>4.4000000000000004</v>
      </c>
      <c r="N537" s="118">
        <v>8.4</v>
      </c>
      <c r="O537" s="118">
        <v>7.5</v>
      </c>
      <c r="P537" s="118">
        <v>22</v>
      </c>
      <c r="R537" s="118">
        <v>16.5</v>
      </c>
      <c r="S537" s="118">
        <v>12.2</v>
      </c>
      <c r="T537" s="118">
        <v>9.1999999999999993</v>
      </c>
      <c r="W537" s="118">
        <v>14.1</v>
      </c>
      <c r="Z537" s="118">
        <v>10.4</v>
      </c>
      <c r="AA537" s="118">
        <v>3</v>
      </c>
      <c r="AB537" s="118">
        <v>2.4</v>
      </c>
      <c r="AC537" s="118">
        <v>3.1</v>
      </c>
      <c r="AE537" s="118">
        <v>3.6</v>
      </c>
      <c r="AF537" s="118">
        <v>7.3</v>
      </c>
      <c r="AG537" s="118">
        <v>5.8</v>
      </c>
      <c r="AJ537" s="118">
        <v>7.6</v>
      </c>
      <c r="AM537" s="118">
        <v>9.3000000000000007</v>
      </c>
      <c r="AO537" s="118">
        <v>6</v>
      </c>
      <c r="AP537" s="118">
        <v>10.8</v>
      </c>
      <c r="AR537" s="118">
        <v>6.9358760000000004</v>
      </c>
    </row>
    <row r="538" spans="1:44" x14ac:dyDescent="0.45">
      <c r="A538" s="118" t="s">
        <v>889</v>
      </c>
      <c r="B538" s="121">
        <v>35065</v>
      </c>
      <c r="C538" s="121"/>
      <c r="D538" s="121"/>
      <c r="E538" s="121">
        <f t="shared" si="8"/>
        <v>34578</v>
      </c>
      <c r="F538" s="118" t="s">
        <v>873</v>
      </c>
      <c r="G538" s="119">
        <v>536</v>
      </c>
      <c r="H538" s="120">
        <v>9.3533860000000004</v>
      </c>
      <c r="J538" s="118">
        <v>9.8000000000000007</v>
      </c>
      <c r="K538" s="118">
        <v>10.1</v>
      </c>
      <c r="L538" s="118">
        <v>8.2216850000000008</v>
      </c>
      <c r="M538" s="118">
        <v>4.4000000000000004</v>
      </c>
      <c r="N538" s="118">
        <v>8.4</v>
      </c>
      <c r="O538" s="118">
        <v>7.4</v>
      </c>
      <c r="P538" s="118">
        <v>22</v>
      </c>
      <c r="R538" s="118">
        <v>16.2</v>
      </c>
      <c r="S538" s="118">
        <v>12.1</v>
      </c>
      <c r="T538" s="118">
        <v>9.1</v>
      </c>
      <c r="W538" s="118">
        <v>13.9</v>
      </c>
      <c r="Z538" s="118">
        <v>10.4</v>
      </c>
      <c r="AA538" s="118">
        <v>3</v>
      </c>
      <c r="AB538" s="118">
        <v>2.5</v>
      </c>
      <c r="AC538" s="118">
        <v>3.1</v>
      </c>
      <c r="AE538" s="118">
        <v>3.6</v>
      </c>
      <c r="AF538" s="118">
        <v>7.4</v>
      </c>
      <c r="AG538" s="118">
        <v>6</v>
      </c>
      <c r="AJ538" s="118">
        <v>7.7</v>
      </c>
      <c r="AM538" s="118">
        <v>9</v>
      </c>
      <c r="AO538" s="118">
        <v>5.9</v>
      </c>
      <c r="AP538" s="118">
        <v>10.8</v>
      </c>
      <c r="AR538" s="118">
        <v>6.85846</v>
      </c>
    </row>
    <row r="539" spans="1:44" x14ac:dyDescent="0.45">
      <c r="A539" s="118" t="s">
        <v>890</v>
      </c>
      <c r="B539" s="121">
        <v>35096</v>
      </c>
      <c r="C539" s="121"/>
      <c r="D539" s="121"/>
      <c r="E539" s="121">
        <f t="shared" si="8"/>
        <v>34608</v>
      </c>
      <c r="F539" s="118" t="s">
        <v>874</v>
      </c>
      <c r="G539" s="119">
        <v>537</v>
      </c>
      <c r="H539" s="120">
        <v>9.0926530000000003</v>
      </c>
      <c r="J539" s="118">
        <v>9.8000000000000007</v>
      </c>
      <c r="K539" s="118">
        <v>10</v>
      </c>
      <c r="L539" s="118">
        <v>8.4802549999999997</v>
      </c>
      <c r="M539" s="118">
        <v>4.4000000000000004</v>
      </c>
      <c r="N539" s="118">
        <v>8.3000000000000007</v>
      </c>
      <c r="O539" s="118">
        <v>7.3</v>
      </c>
      <c r="P539" s="118">
        <v>21.8</v>
      </c>
      <c r="R539" s="118">
        <v>15.9</v>
      </c>
      <c r="S539" s="118">
        <v>12.1</v>
      </c>
      <c r="T539" s="118">
        <v>8.9</v>
      </c>
      <c r="W539" s="118">
        <v>13.7</v>
      </c>
      <c r="Z539" s="118">
        <v>11.1</v>
      </c>
      <c r="AA539" s="118">
        <v>3</v>
      </c>
      <c r="AB539" s="118">
        <v>2.2999999999999998</v>
      </c>
      <c r="AC539" s="118">
        <v>3.1</v>
      </c>
      <c r="AE539" s="118">
        <v>3.9</v>
      </c>
      <c r="AF539" s="118">
        <v>7.5</v>
      </c>
      <c r="AG539" s="118">
        <v>5.9</v>
      </c>
      <c r="AJ539" s="118">
        <v>7.8</v>
      </c>
      <c r="AM539" s="118">
        <v>9</v>
      </c>
      <c r="AO539" s="118">
        <v>5.8</v>
      </c>
      <c r="AP539" s="118">
        <v>10.9</v>
      </c>
      <c r="AR539" s="118">
        <v>6.8326849999999997</v>
      </c>
    </row>
    <row r="540" spans="1:44" x14ac:dyDescent="0.45">
      <c r="A540" s="118" t="s">
        <v>891</v>
      </c>
      <c r="B540" s="121">
        <v>35125</v>
      </c>
      <c r="C540" s="121"/>
      <c r="D540" s="121"/>
      <c r="E540" s="121">
        <f t="shared" si="8"/>
        <v>34639</v>
      </c>
      <c r="F540" s="118" t="s">
        <v>875</v>
      </c>
      <c r="G540" s="119">
        <v>538</v>
      </c>
      <c r="H540" s="120">
        <v>9.1428630000000002</v>
      </c>
      <c r="J540" s="118">
        <v>9.6999999999999993</v>
      </c>
      <c r="K540" s="118">
        <v>9.6999999999999993</v>
      </c>
      <c r="L540" s="118">
        <v>8.3785530000000001</v>
      </c>
      <c r="M540" s="118">
        <v>4.3</v>
      </c>
      <c r="N540" s="118">
        <v>8.3000000000000007</v>
      </c>
      <c r="O540" s="118">
        <v>7.2</v>
      </c>
      <c r="P540" s="118">
        <v>21.8</v>
      </c>
      <c r="R540" s="118">
        <v>15.7</v>
      </c>
      <c r="S540" s="118">
        <v>12</v>
      </c>
      <c r="T540" s="118">
        <v>8.8000000000000007</v>
      </c>
      <c r="W540" s="118">
        <v>13.5</v>
      </c>
      <c r="Z540" s="118">
        <v>11.1</v>
      </c>
      <c r="AA540" s="118">
        <v>2.9</v>
      </c>
      <c r="AB540" s="118">
        <v>2.2000000000000002</v>
      </c>
      <c r="AC540" s="118">
        <v>3</v>
      </c>
      <c r="AE540" s="118">
        <v>4.0999999999999996</v>
      </c>
      <c r="AF540" s="118">
        <v>7.7</v>
      </c>
      <c r="AG540" s="118">
        <v>6</v>
      </c>
      <c r="AJ540" s="118">
        <v>7.8</v>
      </c>
      <c r="AM540" s="118">
        <v>9</v>
      </c>
      <c r="AO540" s="118">
        <v>5.6</v>
      </c>
      <c r="AP540" s="118">
        <v>10.8</v>
      </c>
      <c r="AR540" s="118">
        <v>6.6987290000000002</v>
      </c>
    </row>
    <row r="541" spans="1:44" x14ac:dyDescent="0.45">
      <c r="A541" s="118" t="s">
        <v>892</v>
      </c>
      <c r="B541" s="121">
        <v>35156</v>
      </c>
      <c r="C541" s="121"/>
      <c r="D541" s="121"/>
      <c r="E541" s="121">
        <f t="shared" si="8"/>
        <v>34669</v>
      </c>
      <c r="F541" s="118" t="s">
        <v>876</v>
      </c>
      <c r="G541" s="119">
        <v>539</v>
      </c>
      <c r="H541" s="120">
        <v>8.9352</v>
      </c>
      <c r="J541" s="118">
        <v>9.6999999999999993</v>
      </c>
      <c r="K541" s="118">
        <v>9.6</v>
      </c>
      <c r="L541" s="118">
        <v>8.1238019999999995</v>
      </c>
      <c r="M541" s="118">
        <v>4.3</v>
      </c>
      <c r="N541" s="118">
        <v>8.1999999999999993</v>
      </c>
      <c r="O541" s="118">
        <v>7.1</v>
      </c>
      <c r="P541" s="118">
        <v>21.6</v>
      </c>
      <c r="R541" s="118">
        <v>15.5</v>
      </c>
      <c r="S541" s="118">
        <v>11.9</v>
      </c>
      <c r="T541" s="118">
        <v>8.6999999999999993</v>
      </c>
      <c r="W541" s="118">
        <v>13.2</v>
      </c>
      <c r="Z541" s="118">
        <v>11.2</v>
      </c>
      <c r="AA541" s="118">
        <v>2.9</v>
      </c>
      <c r="AB541" s="118">
        <v>2.2000000000000002</v>
      </c>
      <c r="AC541" s="118">
        <v>2.9</v>
      </c>
      <c r="AE541" s="118">
        <v>4</v>
      </c>
      <c r="AF541" s="118">
        <v>7.8</v>
      </c>
      <c r="AG541" s="118">
        <v>6</v>
      </c>
      <c r="AJ541" s="118">
        <v>7.8</v>
      </c>
      <c r="AM541" s="118">
        <v>9</v>
      </c>
      <c r="AO541" s="118">
        <v>5.5</v>
      </c>
      <c r="AP541" s="118">
        <v>10.8</v>
      </c>
      <c r="AR541" s="118">
        <v>6.6271050000000002</v>
      </c>
    </row>
    <row r="542" spans="1:44" x14ac:dyDescent="0.45">
      <c r="A542" s="118" t="s">
        <v>893</v>
      </c>
      <c r="B542" s="121">
        <v>35186</v>
      </c>
      <c r="C542" s="121"/>
      <c r="D542" s="121"/>
      <c r="E542" s="121">
        <f t="shared" si="8"/>
        <v>34700</v>
      </c>
      <c r="F542" s="118" t="s">
        <v>877</v>
      </c>
      <c r="G542" s="119">
        <v>540</v>
      </c>
      <c r="H542" s="120">
        <v>8.8576359999999994</v>
      </c>
      <c r="J542" s="118">
        <v>9.6999999999999993</v>
      </c>
      <c r="K542" s="118">
        <v>9.6</v>
      </c>
      <c r="L542" s="118">
        <v>7.812093</v>
      </c>
      <c r="M542" s="118">
        <v>4.2</v>
      </c>
      <c r="N542" s="118">
        <v>8.1999999999999993</v>
      </c>
      <c r="O542" s="118">
        <v>7</v>
      </c>
      <c r="P542" s="118">
        <v>21.4</v>
      </c>
      <c r="R542" s="118">
        <v>15.3</v>
      </c>
      <c r="S542" s="118">
        <v>11.8</v>
      </c>
      <c r="T542" s="118">
        <v>8.6999999999999993</v>
      </c>
      <c r="W542" s="118">
        <v>12.9</v>
      </c>
      <c r="Z542" s="118">
        <v>11.2</v>
      </c>
      <c r="AA542" s="118">
        <v>3</v>
      </c>
      <c r="AB542" s="118">
        <v>2.1</v>
      </c>
      <c r="AC542" s="118">
        <v>2.9</v>
      </c>
      <c r="AE542" s="118">
        <v>4.4000000000000004</v>
      </c>
      <c r="AF542" s="118">
        <v>8</v>
      </c>
      <c r="AG542" s="118">
        <v>6</v>
      </c>
      <c r="AJ542" s="118">
        <v>7.9</v>
      </c>
      <c r="AM542" s="118">
        <v>9</v>
      </c>
      <c r="AO542" s="118">
        <v>5.6</v>
      </c>
      <c r="AP542" s="118">
        <v>10.7</v>
      </c>
      <c r="AR542" s="118">
        <v>6.6765679999999996</v>
      </c>
    </row>
    <row r="543" spans="1:44" x14ac:dyDescent="0.45">
      <c r="A543" s="118" t="s">
        <v>894</v>
      </c>
      <c r="B543" s="121">
        <v>35217</v>
      </c>
      <c r="C543" s="121"/>
      <c r="D543" s="121"/>
      <c r="E543" s="121">
        <f t="shared" si="8"/>
        <v>34731</v>
      </c>
      <c r="F543" s="118" t="s">
        <v>878</v>
      </c>
      <c r="G543" s="119">
        <v>541</v>
      </c>
      <c r="H543" s="120">
        <v>8.823582</v>
      </c>
      <c r="J543" s="118">
        <v>9.6999999999999993</v>
      </c>
      <c r="K543" s="118">
        <v>9.6</v>
      </c>
      <c r="L543" s="118">
        <v>7.6733120000000001</v>
      </c>
      <c r="M543" s="118">
        <v>4.2</v>
      </c>
      <c r="N543" s="118">
        <v>8.1</v>
      </c>
      <c r="O543" s="118">
        <v>6.9</v>
      </c>
      <c r="P543" s="118">
        <v>21.2</v>
      </c>
      <c r="R543" s="118">
        <v>15.1</v>
      </c>
      <c r="S543" s="118">
        <v>11.8</v>
      </c>
      <c r="T543" s="118">
        <v>8.6999999999999993</v>
      </c>
      <c r="W543" s="118">
        <v>12.7</v>
      </c>
      <c r="Z543" s="118">
        <v>11.2</v>
      </c>
      <c r="AA543" s="118">
        <v>3</v>
      </c>
      <c r="AB543" s="118">
        <v>2.2000000000000002</v>
      </c>
      <c r="AC543" s="118">
        <v>2.9</v>
      </c>
      <c r="AE543" s="118">
        <v>5.0999999999999996</v>
      </c>
      <c r="AF543" s="118">
        <v>8.1</v>
      </c>
      <c r="AG543" s="118">
        <v>6</v>
      </c>
      <c r="AJ543" s="118">
        <v>8</v>
      </c>
      <c r="AM543" s="118">
        <v>8.8000000000000007</v>
      </c>
      <c r="AO543" s="118">
        <v>5.4</v>
      </c>
      <c r="AP543" s="118">
        <v>10.7</v>
      </c>
      <c r="AR543" s="118">
        <v>6.6109289999999996</v>
      </c>
    </row>
    <row r="544" spans="1:44" x14ac:dyDescent="0.45">
      <c r="A544" s="118" t="s">
        <v>895</v>
      </c>
      <c r="B544" s="121">
        <v>35247</v>
      </c>
      <c r="C544" s="121"/>
      <c r="D544" s="121"/>
      <c r="E544" s="121">
        <f t="shared" si="8"/>
        <v>34759</v>
      </c>
      <c r="F544" s="118" t="s">
        <v>879</v>
      </c>
      <c r="G544" s="119">
        <v>542</v>
      </c>
      <c r="H544" s="120">
        <v>8.6169069999999994</v>
      </c>
      <c r="J544" s="118">
        <v>9.6</v>
      </c>
      <c r="K544" s="118">
        <v>9.6999999999999993</v>
      </c>
      <c r="L544" s="118">
        <v>7.3904959999999997</v>
      </c>
      <c r="M544" s="118">
        <v>4.2</v>
      </c>
      <c r="N544" s="118">
        <v>8.1</v>
      </c>
      <c r="O544" s="118">
        <v>6.8</v>
      </c>
      <c r="P544" s="118">
        <v>20.9</v>
      </c>
      <c r="R544" s="118">
        <v>14.9</v>
      </c>
      <c r="S544" s="118">
        <v>11.8</v>
      </c>
      <c r="T544" s="118">
        <v>8.6999999999999993</v>
      </c>
      <c r="W544" s="118">
        <v>12.5</v>
      </c>
      <c r="Z544" s="118">
        <v>11.3</v>
      </c>
      <c r="AA544" s="118">
        <v>3.1</v>
      </c>
      <c r="AB544" s="118">
        <v>2.1</v>
      </c>
      <c r="AC544" s="118">
        <v>2.8</v>
      </c>
      <c r="AE544" s="118">
        <v>5.6</v>
      </c>
      <c r="AF544" s="118">
        <v>8.1999999999999993</v>
      </c>
      <c r="AG544" s="118">
        <v>5.8</v>
      </c>
      <c r="AJ544" s="118">
        <v>8</v>
      </c>
      <c r="AM544" s="118">
        <v>8.6999999999999993</v>
      </c>
      <c r="AO544" s="118">
        <v>5.4</v>
      </c>
      <c r="AP544" s="118">
        <v>10.6</v>
      </c>
      <c r="AR544" s="118">
        <v>6.6354540000000002</v>
      </c>
    </row>
    <row r="545" spans="1:44" x14ac:dyDescent="0.45">
      <c r="A545" s="118" t="s">
        <v>896</v>
      </c>
      <c r="B545" s="121">
        <v>35278</v>
      </c>
      <c r="C545" s="121"/>
      <c r="D545" s="121"/>
      <c r="E545" s="121">
        <f t="shared" si="8"/>
        <v>34790</v>
      </c>
      <c r="F545" s="118" t="s">
        <v>880</v>
      </c>
      <c r="G545" s="119">
        <v>543</v>
      </c>
      <c r="H545" s="120">
        <v>8.2666869999999992</v>
      </c>
      <c r="J545" s="118">
        <v>9.6</v>
      </c>
      <c r="K545" s="118">
        <v>9.5</v>
      </c>
      <c r="L545" s="118">
        <v>7.4649359999999998</v>
      </c>
      <c r="M545" s="118">
        <v>4.2</v>
      </c>
      <c r="N545" s="118">
        <v>8.1</v>
      </c>
      <c r="O545" s="118">
        <v>6.8</v>
      </c>
      <c r="P545" s="118">
        <v>20.6</v>
      </c>
      <c r="R545" s="118">
        <v>14.8</v>
      </c>
      <c r="S545" s="118">
        <v>11.8</v>
      </c>
      <c r="T545" s="118">
        <v>8.5</v>
      </c>
      <c r="W545" s="118">
        <v>12.3</v>
      </c>
      <c r="Z545" s="118">
        <v>11.1</v>
      </c>
      <c r="AA545" s="118">
        <v>3.1</v>
      </c>
      <c r="AB545" s="118">
        <v>2</v>
      </c>
      <c r="AC545" s="118">
        <v>2.8</v>
      </c>
      <c r="AE545" s="118">
        <v>6.1</v>
      </c>
      <c r="AF545" s="118">
        <v>8.3000000000000007</v>
      </c>
      <c r="AG545" s="118">
        <v>5.7</v>
      </c>
      <c r="AJ545" s="118">
        <v>8</v>
      </c>
      <c r="AM545" s="118">
        <v>8.8000000000000007</v>
      </c>
      <c r="AO545" s="118">
        <v>5.8</v>
      </c>
      <c r="AP545" s="118">
        <v>10.6</v>
      </c>
      <c r="AR545" s="118">
        <v>6.7416109999999998</v>
      </c>
    </row>
    <row r="546" spans="1:44" x14ac:dyDescent="0.45">
      <c r="A546" s="118" t="s">
        <v>897</v>
      </c>
      <c r="B546" s="121">
        <v>35309</v>
      </c>
      <c r="C546" s="121"/>
      <c r="D546" s="121"/>
      <c r="E546" s="121">
        <f t="shared" si="8"/>
        <v>34820</v>
      </c>
      <c r="F546" s="118" t="s">
        <v>881</v>
      </c>
      <c r="G546" s="119">
        <v>544</v>
      </c>
      <c r="H546" s="120">
        <v>8.4744279999999996</v>
      </c>
      <c r="J546" s="118">
        <v>9.6</v>
      </c>
      <c r="K546" s="118">
        <v>9.5</v>
      </c>
      <c r="L546" s="118">
        <v>7.4125180000000004</v>
      </c>
      <c r="M546" s="118">
        <v>4.2</v>
      </c>
      <c r="N546" s="118">
        <v>8.1</v>
      </c>
      <c r="O546" s="118">
        <v>6.8</v>
      </c>
      <c r="P546" s="118">
        <v>20.5</v>
      </c>
      <c r="R546" s="118">
        <v>14.8</v>
      </c>
      <c r="S546" s="118">
        <v>11.9</v>
      </c>
      <c r="T546" s="118">
        <v>8.5</v>
      </c>
      <c r="W546" s="118">
        <v>12.2</v>
      </c>
      <c r="Z546" s="118">
        <v>11.1</v>
      </c>
      <c r="AA546" s="118">
        <v>3</v>
      </c>
      <c r="AB546" s="118">
        <v>2.1</v>
      </c>
      <c r="AC546" s="118">
        <v>2.8</v>
      </c>
      <c r="AE546" s="118">
        <v>6.5</v>
      </c>
      <c r="AF546" s="118">
        <v>8.4</v>
      </c>
      <c r="AG546" s="118">
        <v>5.5</v>
      </c>
      <c r="AJ546" s="118">
        <v>7.9</v>
      </c>
      <c r="AM546" s="118">
        <v>8.6</v>
      </c>
      <c r="AO546" s="118">
        <v>5.6</v>
      </c>
      <c r="AP546" s="118">
        <v>10.6</v>
      </c>
      <c r="AR546" s="118">
        <v>6.6776179999999998</v>
      </c>
    </row>
    <row r="547" spans="1:44" x14ac:dyDescent="0.45">
      <c r="A547" s="118" t="s">
        <v>898</v>
      </c>
      <c r="B547" s="121">
        <v>35339</v>
      </c>
      <c r="C547" s="121"/>
      <c r="D547" s="121"/>
      <c r="E547" s="121">
        <f t="shared" si="8"/>
        <v>34851</v>
      </c>
      <c r="F547" s="118" t="s">
        <v>882</v>
      </c>
      <c r="G547" s="119">
        <v>545</v>
      </c>
      <c r="H547" s="120">
        <v>8.354317</v>
      </c>
      <c r="J547" s="118">
        <v>9.6</v>
      </c>
      <c r="K547" s="118">
        <v>9.5</v>
      </c>
      <c r="L547" s="118">
        <v>7.3986660000000004</v>
      </c>
      <c r="M547" s="118">
        <v>4.2</v>
      </c>
      <c r="N547" s="118">
        <v>8.1</v>
      </c>
      <c r="O547" s="118">
        <v>6.8</v>
      </c>
      <c r="P547" s="118">
        <v>20.6</v>
      </c>
      <c r="R547" s="118">
        <v>14.9</v>
      </c>
      <c r="S547" s="118">
        <v>11.9</v>
      </c>
      <c r="T547" s="118">
        <v>8.5</v>
      </c>
      <c r="W547" s="118">
        <v>12.2</v>
      </c>
      <c r="Z547" s="118">
        <v>11.1</v>
      </c>
      <c r="AA547" s="118">
        <v>3.1</v>
      </c>
      <c r="AB547" s="118">
        <v>2</v>
      </c>
      <c r="AC547" s="118">
        <v>2.8</v>
      </c>
      <c r="AE547" s="118">
        <v>6.7</v>
      </c>
      <c r="AF547" s="118">
        <v>8.4</v>
      </c>
      <c r="AG547" s="118">
        <v>5.4</v>
      </c>
      <c r="AJ547" s="118">
        <v>7.8</v>
      </c>
      <c r="AM547" s="118">
        <v>8.6999999999999993</v>
      </c>
      <c r="AO547" s="118">
        <v>5.6</v>
      </c>
      <c r="AP547" s="118">
        <v>10.6</v>
      </c>
      <c r="AR547" s="118">
        <v>6.6932210000000003</v>
      </c>
    </row>
    <row r="548" spans="1:44" x14ac:dyDescent="0.45">
      <c r="A548" s="118" t="s">
        <v>899</v>
      </c>
      <c r="B548" s="121">
        <v>35370</v>
      </c>
      <c r="C548" s="121"/>
      <c r="D548" s="121"/>
      <c r="E548" s="121">
        <f t="shared" si="8"/>
        <v>34881</v>
      </c>
      <c r="F548" s="118" t="s">
        <v>883</v>
      </c>
      <c r="G548" s="119">
        <v>546</v>
      </c>
      <c r="H548" s="120">
        <v>8.4247540000000001</v>
      </c>
      <c r="J548" s="118">
        <v>9.6</v>
      </c>
      <c r="K548" s="118">
        <v>9.6</v>
      </c>
      <c r="L548" s="118">
        <v>7.2244080000000004</v>
      </c>
      <c r="M548" s="118">
        <v>4.0999999999999996</v>
      </c>
      <c r="N548" s="118">
        <v>8.1999999999999993</v>
      </c>
      <c r="O548" s="118">
        <v>6.7</v>
      </c>
      <c r="P548" s="118">
        <v>20.7</v>
      </c>
      <c r="R548" s="118">
        <v>15</v>
      </c>
      <c r="S548" s="118">
        <v>11.9</v>
      </c>
      <c r="T548" s="118">
        <v>8.4</v>
      </c>
      <c r="W548" s="118">
        <v>12.1</v>
      </c>
      <c r="Z548" s="118">
        <v>11.1</v>
      </c>
      <c r="AA548" s="118">
        <v>3.1</v>
      </c>
      <c r="AB548" s="118">
        <v>2</v>
      </c>
      <c r="AC548" s="118">
        <v>2.8</v>
      </c>
      <c r="AE548" s="118">
        <v>6.8</v>
      </c>
      <c r="AF548" s="118">
        <v>8.4</v>
      </c>
      <c r="AG548" s="118">
        <v>5.3</v>
      </c>
      <c r="AJ548" s="118">
        <v>7.8</v>
      </c>
      <c r="AM548" s="118">
        <v>8.6</v>
      </c>
      <c r="AO548" s="118">
        <v>5.7</v>
      </c>
      <c r="AP548" s="118">
        <v>10.6</v>
      </c>
      <c r="AR548" s="118">
        <v>6.7362919999999997</v>
      </c>
    </row>
    <row r="549" spans="1:44" x14ac:dyDescent="0.45">
      <c r="A549" s="118" t="s">
        <v>900</v>
      </c>
      <c r="B549" s="121">
        <v>35400</v>
      </c>
      <c r="C549" s="121"/>
      <c r="D549" s="121"/>
      <c r="E549" s="121">
        <f t="shared" si="8"/>
        <v>34912</v>
      </c>
      <c r="F549" s="118" t="s">
        <v>884</v>
      </c>
      <c r="G549" s="119">
        <v>547</v>
      </c>
      <c r="H549" s="120">
        <v>8.3201400000000003</v>
      </c>
      <c r="J549" s="118">
        <v>9.6999999999999993</v>
      </c>
      <c r="K549" s="118">
        <v>9.5</v>
      </c>
      <c r="L549" s="118">
        <v>7.0449310000000001</v>
      </c>
      <c r="M549" s="118">
        <v>4</v>
      </c>
      <c r="N549" s="118">
        <v>8.3000000000000007</v>
      </c>
      <c r="O549" s="118">
        <v>6.7</v>
      </c>
      <c r="P549" s="118">
        <v>20.8</v>
      </c>
      <c r="R549" s="118">
        <v>15</v>
      </c>
      <c r="S549" s="118">
        <v>12</v>
      </c>
      <c r="T549" s="118">
        <v>8.5</v>
      </c>
      <c r="W549" s="118">
        <v>12.1</v>
      </c>
      <c r="Z549" s="118">
        <v>11.2</v>
      </c>
      <c r="AA549" s="118">
        <v>3.2</v>
      </c>
      <c r="AB549" s="118">
        <v>2.1</v>
      </c>
      <c r="AC549" s="118">
        <v>2.8</v>
      </c>
      <c r="AE549" s="118">
        <v>7.6</v>
      </c>
      <c r="AF549" s="118">
        <v>8.4</v>
      </c>
      <c r="AG549" s="118">
        <v>5.3</v>
      </c>
      <c r="AJ549" s="118">
        <v>7.8</v>
      </c>
      <c r="AM549" s="118">
        <v>8.6999999999999993</v>
      </c>
      <c r="AO549" s="118">
        <v>5.7</v>
      </c>
      <c r="AP549" s="118">
        <v>10.6</v>
      </c>
      <c r="AR549" s="118">
        <v>6.764011</v>
      </c>
    </row>
    <row r="550" spans="1:44" x14ac:dyDescent="0.45">
      <c r="A550" s="118" t="s">
        <v>901</v>
      </c>
      <c r="B550" s="121">
        <v>35431</v>
      </c>
      <c r="C550" s="121"/>
      <c r="D550" s="121"/>
      <c r="E550" s="121">
        <f t="shared" si="8"/>
        <v>34943</v>
      </c>
      <c r="F550" s="118" t="s">
        <v>885</v>
      </c>
      <c r="G550" s="119">
        <v>548</v>
      </c>
      <c r="H550" s="120">
        <v>8.3620900000000002</v>
      </c>
      <c r="J550" s="118">
        <v>9.6999999999999993</v>
      </c>
      <c r="K550" s="118">
        <v>9.1999999999999993</v>
      </c>
      <c r="L550" s="118">
        <v>6.9325289999999997</v>
      </c>
      <c r="M550" s="118">
        <v>3.9</v>
      </c>
      <c r="N550" s="118">
        <v>8.3000000000000007</v>
      </c>
      <c r="O550" s="118">
        <v>6.7</v>
      </c>
      <c r="P550" s="118">
        <v>20.9</v>
      </c>
      <c r="R550" s="118">
        <v>15</v>
      </c>
      <c r="S550" s="118">
        <v>12.1</v>
      </c>
      <c r="T550" s="118">
        <v>8.4</v>
      </c>
      <c r="W550" s="118">
        <v>12.1</v>
      </c>
      <c r="Z550" s="118">
        <v>11.2</v>
      </c>
      <c r="AA550" s="118">
        <v>3.2</v>
      </c>
      <c r="AB550" s="118">
        <v>2.2000000000000002</v>
      </c>
      <c r="AC550" s="118">
        <v>2.9</v>
      </c>
      <c r="AE550" s="118">
        <v>6.7</v>
      </c>
      <c r="AF550" s="118">
        <v>8.4</v>
      </c>
      <c r="AG550" s="118">
        <v>5.2</v>
      </c>
      <c r="AJ550" s="118">
        <v>7.8</v>
      </c>
      <c r="AM550" s="118">
        <v>8.6999999999999993</v>
      </c>
      <c r="AO550" s="118">
        <v>5.6</v>
      </c>
      <c r="AP550" s="118">
        <v>10.7</v>
      </c>
      <c r="AR550" s="118">
        <v>6.7442739999999999</v>
      </c>
    </row>
    <row r="551" spans="1:44" x14ac:dyDescent="0.45">
      <c r="A551" s="118" t="s">
        <v>902</v>
      </c>
      <c r="B551" s="121">
        <v>35462</v>
      </c>
      <c r="C551" s="121"/>
      <c r="D551" s="121"/>
      <c r="E551" s="121">
        <f t="shared" si="8"/>
        <v>34973</v>
      </c>
      <c r="F551" s="118" t="s">
        <v>886</v>
      </c>
      <c r="G551" s="119">
        <v>549</v>
      </c>
      <c r="H551" s="120">
        <v>8.5750860000000007</v>
      </c>
      <c r="J551" s="118">
        <v>9.8000000000000007</v>
      </c>
      <c r="K551" s="118">
        <v>9.3000000000000007</v>
      </c>
      <c r="L551" s="118">
        <v>6.8931190000000004</v>
      </c>
      <c r="M551" s="118">
        <v>3.8</v>
      </c>
      <c r="N551" s="118">
        <v>8.4</v>
      </c>
      <c r="O551" s="118">
        <v>6.6</v>
      </c>
      <c r="P551" s="118">
        <v>20.7</v>
      </c>
      <c r="R551" s="118">
        <v>15.1</v>
      </c>
      <c r="S551" s="118">
        <v>12.1</v>
      </c>
      <c r="T551" s="118">
        <v>8.4</v>
      </c>
      <c r="W551" s="118">
        <v>12.1</v>
      </c>
      <c r="Z551" s="118">
        <v>11.1</v>
      </c>
      <c r="AA551" s="118">
        <v>3.2</v>
      </c>
      <c r="AB551" s="118">
        <v>2.2000000000000002</v>
      </c>
      <c r="AC551" s="118">
        <v>2.9</v>
      </c>
      <c r="AE551" s="118">
        <v>6.6</v>
      </c>
      <c r="AF551" s="118">
        <v>8.4</v>
      </c>
      <c r="AG551" s="118">
        <v>5.0999999999999996</v>
      </c>
      <c r="AJ551" s="118">
        <v>8</v>
      </c>
      <c r="AM551" s="118">
        <v>8.9</v>
      </c>
      <c r="AO551" s="118">
        <v>5.5</v>
      </c>
      <c r="AP551" s="118">
        <v>10.7</v>
      </c>
      <c r="AR551" s="118">
        <v>6.7050700000000001</v>
      </c>
    </row>
    <row r="552" spans="1:44" x14ac:dyDescent="0.45">
      <c r="A552" s="118" t="s">
        <v>903</v>
      </c>
      <c r="B552" s="121">
        <v>35490</v>
      </c>
      <c r="C552" s="121"/>
      <c r="D552" s="121"/>
      <c r="E552" s="121">
        <f t="shared" si="8"/>
        <v>35004</v>
      </c>
      <c r="F552" s="118" t="s">
        <v>887</v>
      </c>
      <c r="G552" s="119">
        <v>550</v>
      </c>
      <c r="H552" s="120">
        <v>8.4517179999999996</v>
      </c>
      <c r="J552" s="118">
        <v>9.8000000000000007</v>
      </c>
      <c r="K552" s="118">
        <v>9.1999999999999993</v>
      </c>
      <c r="L552" s="118">
        <v>7.1021489999999998</v>
      </c>
      <c r="M552" s="118">
        <v>3.7</v>
      </c>
      <c r="N552" s="118">
        <v>8.4</v>
      </c>
      <c r="O552" s="118">
        <v>6.7</v>
      </c>
      <c r="P552" s="118">
        <v>20.7</v>
      </c>
      <c r="R552" s="118">
        <v>15.2</v>
      </c>
      <c r="S552" s="118">
        <v>12.2</v>
      </c>
      <c r="T552" s="118">
        <v>8.1999999999999993</v>
      </c>
      <c r="W552" s="118">
        <v>12.1</v>
      </c>
      <c r="Z552" s="118">
        <v>11.1</v>
      </c>
      <c r="AA552" s="118">
        <v>3.4</v>
      </c>
      <c r="AB552" s="118">
        <v>2</v>
      </c>
      <c r="AC552" s="118">
        <v>2.9</v>
      </c>
      <c r="AE552" s="118">
        <v>6.4</v>
      </c>
      <c r="AF552" s="118">
        <v>8.3000000000000007</v>
      </c>
      <c r="AG552" s="118">
        <v>5</v>
      </c>
      <c r="AJ552" s="118">
        <v>8</v>
      </c>
      <c r="AM552" s="118">
        <v>9</v>
      </c>
      <c r="AO552" s="118">
        <v>5.6</v>
      </c>
      <c r="AP552" s="118">
        <v>10.7</v>
      </c>
      <c r="AR552" s="118">
        <v>6.762759</v>
      </c>
    </row>
    <row r="553" spans="1:44" x14ac:dyDescent="0.45">
      <c r="A553" s="118" t="s">
        <v>904</v>
      </c>
      <c r="B553" s="121">
        <v>35521</v>
      </c>
      <c r="C553" s="121"/>
      <c r="D553" s="121"/>
      <c r="E553" s="121">
        <f t="shared" si="8"/>
        <v>35034</v>
      </c>
      <c r="F553" s="118" t="s">
        <v>888</v>
      </c>
      <c r="G553" s="119">
        <v>551</v>
      </c>
      <c r="H553" s="120">
        <v>8.1440450000000002</v>
      </c>
      <c r="J553" s="118">
        <v>9.8000000000000007</v>
      </c>
      <c r="K553" s="118">
        <v>9.4</v>
      </c>
      <c r="L553" s="118">
        <v>7.5251169999999998</v>
      </c>
      <c r="M553" s="118">
        <v>3.7</v>
      </c>
      <c r="N553" s="118">
        <v>8.5</v>
      </c>
      <c r="O553" s="118">
        <v>6.6</v>
      </c>
      <c r="P553" s="118">
        <v>20.5</v>
      </c>
      <c r="R553" s="118">
        <v>15.3</v>
      </c>
      <c r="S553" s="118">
        <v>12.2</v>
      </c>
      <c r="T553" s="118">
        <v>8.1999999999999993</v>
      </c>
      <c r="W553" s="118">
        <v>12.1</v>
      </c>
      <c r="Z553" s="118">
        <v>11.1</v>
      </c>
      <c r="AA553" s="118">
        <v>3.4</v>
      </c>
      <c r="AB553" s="118">
        <v>1.9</v>
      </c>
      <c r="AC553" s="118">
        <v>2.9</v>
      </c>
      <c r="AE553" s="118">
        <v>6.6</v>
      </c>
      <c r="AF553" s="118">
        <v>8.3000000000000007</v>
      </c>
      <c r="AG553" s="118">
        <v>5.0999999999999996</v>
      </c>
      <c r="AJ553" s="118">
        <v>8</v>
      </c>
      <c r="AM553" s="118">
        <v>9</v>
      </c>
      <c r="AO553" s="118">
        <v>5.6</v>
      </c>
      <c r="AP553" s="118">
        <v>10.7</v>
      </c>
      <c r="AR553" s="118">
        <v>6.7885160000000004</v>
      </c>
    </row>
    <row r="554" spans="1:44" x14ac:dyDescent="0.45">
      <c r="A554" s="118" t="s">
        <v>905</v>
      </c>
      <c r="B554" s="121">
        <v>35551</v>
      </c>
      <c r="C554" s="121"/>
      <c r="D554" s="121"/>
      <c r="E554" s="121">
        <f t="shared" si="8"/>
        <v>35065</v>
      </c>
      <c r="F554" s="118" t="s">
        <v>889</v>
      </c>
      <c r="G554" s="119">
        <v>552</v>
      </c>
      <c r="H554" s="120">
        <v>8.4549769999999995</v>
      </c>
      <c r="J554" s="118">
        <v>9.9</v>
      </c>
      <c r="K554" s="118">
        <v>9.4</v>
      </c>
      <c r="L554" s="118">
        <v>7.492089</v>
      </c>
      <c r="M554" s="118">
        <v>3.6</v>
      </c>
      <c r="N554" s="118">
        <v>8.5</v>
      </c>
      <c r="O554" s="118">
        <v>6.6</v>
      </c>
      <c r="P554" s="118">
        <v>20.399999999999999</v>
      </c>
      <c r="R554" s="118">
        <v>15.2</v>
      </c>
      <c r="S554" s="118">
        <v>12.3</v>
      </c>
      <c r="T554" s="118">
        <v>8.1999999999999993</v>
      </c>
      <c r="V554" s="118">
        <v>10.3</v>
      </c>
      <c r="W554" s="118">
        <v>12.1</v>
      </c>
      <c r="Z554" s="118">
        <v>11</v>
      </c>
      <c r="AA554" s="118">
        <v>3.5</v>
      </c>
      <c r="AB554" s="118">
        <v>1.9</v>
      </c>
      <c r="AC554" s="118">
        <v>3</v>
      </c>
      <c r="AE554" s="118">
        <v>6.2</v>
      </c>
      <c r="AF554" s="118">
        <v>8.1999999999999993</v>
      </c>
      <c r="AG554" s="118">
        <v>4.8</v>
      </c>
      <c r="AJ554" s="118">
        <v>8</v>
      </c>
      <c r="AL554" s="118">
        <v>7.2</v>
      </c>
      <c r="AM554" s="118">
        <v>8.6999999999999993</v>
      </c>
      <c r="AO554" s="118">
        <v>5.6</v>
      </c>
      <c r="AP554" s="118">
        <v>10.7</v>
      </c>
      <c r="AR554" s="118">
        <v>6.8221559999999997</v>
      </c>
    </row>
    <row r="555" spans="1:44" x14ac:dyDescent="0.45">
      <c r="A555" s="118" t="s">
        <v>906</v>
      </c>
      <c r="B555" s="121">
        <v>35582</v>
      </c>
      <c r="C555" s="121"/>
      <c r="D555" s="121"/>
      <c r="E555" s="121">
        <f t="shared" si="8"/>
        <v>35096</v>
      </c>
      <c r="F555" s="118" t="s">
        <v>890</v>
      </c>
      <c r="G555" s="119">
        <v>553</v>
      </c>
      <c r="H555" s="120">
        <v>8.3267930000000003</v>
      </c>
      <c r="J555" s="118">
        <v>9.9</v>
      </c>
      <c r="K555" s="118">
        <v>9.5</v>
      </c>
      <c r="L555" s="118">
        <v>6.8644980000000002</v>
      </c>
      <c r="M555" s="118">
        <v>3.6</v>
      </c>
      <c r="N555" s="118">
        <v>8.6</v>
      </c>
      <c r="O555" s="118">
        <v>6.7</v>
      </c>
      <c r="P555" s="118">
        <v>20.3</v>
      </c>
      <c r="R555" s="118">
        <v>15.1</v>
      </c>
      <c r="S555" s="118">
        <v>12.3</v>
      </c>
      <c r="T555" s="118">
        <v>8.1</v>
      </c>
      <c r="V555" s="118">
        <v>10.1</v>
      </c>
      <c r="W555" s="118">
        <v>12</v>
      </c>
      <c r="Z555" s="118">
        <v>11</v>
      </c>
      <c r="AA555" s="118">
        <v>3.4</v>
      </c>
      <c r="AB555" s="118">
        <v>1.9</v>
      </c>
      <c r="AC555" s="118">
        <v>3</v>
      </c>
      <c r="AE555" s="118">
        <v>6.1</v>
      </c>
      <c r="AF555" s="118">
        <v>8.1</v>
      </c>
      <c r="AG555" s="118">
        <v>5</v>
      </c>
      <c r="AJ555" s="118">
        <v>8</v>
      </c>
      <c r="AL555" s="118">
        <v>7.1</v>
      </c>
      <c r="AM555" s="118">
        <v>9.1999999999999993</v>
      </c>
      <c r="AO555" s="118">
        <v>5.5</v>
      </c>
      <c r="AP555" s="118">
        <v>10.8</v>
      </c>
      <c r="AR555" s="118">
        <v>6.7444740000000003</v>
      </c>
    </row>
    <row r="556" spans="1:44" x14ac:dyDescent="0.45">
      <c r="A556" s="118" t="s">
        <v>907</v>
      </c>
      <c r="B556" s="121">
        <v>35612</v>
      </c>
      <c r="C556" s="121"/>
      <c r="D556" s="121"/>
      <c r="E556" s="121">
        <f t="shared" si="8"/>
        <v>35125</v>
      </c>
      <c r="F556" s="118" t="s">
        <v>891</v>
      </c>
      <c r="G556" s="119">
        <v>554</v>
      </c>
      <c r="H556" s="120">
        <v>8.4209770000000006</v>
      </c>
      <c r="J556" s="118">
        <v>9.8000000000000007</v>
      </c>
      <c r="K556" s="118">
        <v>9.6</v>
      </c>
      <c r="L556" s="118">
        <v>6.3411999999999997</v>
      </c>
      <c r="M556" s="118">
        <v>3.7</v>
      </c>
      <c r="N556" s="118">
        <v>8.6</v>
      </c>
      <c r="O556" s="118">
        <v>6.7</v>
      </c>
      <c r="P556" s="118">
        <v>20.3</v>
      </c>
      <c r="R556" s="118">
        <v>13.9</v>
      </c>
      <c r="S556" s="118">
        <v>12.3</v>
      </c>
      <c r="T556" s="118">
        <v>8.1</v>
      </c>
      <c r="V556" s="118">
        <v>10</v>
      </c>
      <c r="W556" s="118">
        <v>11.9</v>
      </c>
      <c r="Z556" s="118">
        <v>11</v>
      </c>
      <c r="AA556" s="118">
        <v>3.2</v>
      </c>
      <c r="AB556" s="118">
        <v>2</v>
      </c>
      <c r="AC556" s="118">
        <v>3.1</v>
      </c>
      <c r="AE556" s="118">
        <v>5.8</v>
      </c>
      <c r="AF556" s="118">
        <v>8</v>
      </c>
      <c r="AG556" s="118">
        <v>5</v>
      </c>
      <c r="AJ556" s="118">
        <v>8.1</v>
      </c>
      <c r="AL556" s="118">
        <v>7</v>
      </c>
      <c r="AM556" s="118">
        <v>9.1</v>
      </c>
      <c r="AO556" s="118">
        <v>5.5</v>
      </c>
      <c r="AP556" s="118">
        <v>10.8</v>
      </c>
      <c r="AR556" s="118">
        <v>6.7195590000000003</v>
      </c>
    </row>
    <row r="557" spans="1:44" x14ac:dyDescent="0.45">
      <c r="A557" s="118" t="s">
        <v>908</v>
      </c>
      <c r="B557" s="121">
        <v>35643</v>
      </c>
      <c r="C557" s="121"/>
      <c r="D557" s="121"/>
      <c r="E557" s="121">
        <f t="shared" si="8"/>
        <v>35156</v>
      </c>
      <c r="F557" s="118" t="s">
        <v>892</v>
      </c>
      <c r="G557" s="119">
        <v>555</v>
      </c>
      <c r="H557" s="120">
        <v>8.578303</v>
      </c>
      <c r="J557" s="118">
        <v>9.8000000000000007</v>
      </c>
      <c r="K557" s="118">
        <v>9.3000000000000007</v>
      </c>
      <c r="L557" s="118">
        <v>6.2383860000000002</v>
      </c>
      <c r="M557" s="118">
        <v>3.8</v>
      </c>
      <c r="N557" s="118">
        <v>8.6999999999999993</v>
      </c>
      <c r="O557" s="118">
        <v>6.7</v>
      </c>
      <c r="P557" s="118">
        <v>20.100000000000001</v>
      </c>
      <c r="R557" s="118">
        <v>14.1</v>
      </c>
      <c r="S557" s="118">
        <v>12.3</v>
      </c>
      <c r="T557" s="118">
        <v>8.1</v>
      </c>
      <c r="V557" s="118">
        <v>10</v>
      </c>
      <c r="W557" s="118">
        <v>11.9</v>
      </c>
      <c r="Z557" s="118">
        <v>11.3</v>
      </c>
      <c r="AA557" s="118">
        <v>3.4</v>
      </c>
      <c r="AB557" s="118">
        <v>2</v>
      </c>
      <c r="AC557" s="118">
        <v>3.1</v>
      </c>
      <c r="AE557" s="118">
        <v>5.8</v>
      </c>
      <c r="AF557" s="118">
        <v>7.9</v>
      </c>
      <c r="AG557" s="118">
        <v>5</v>
      </c>
      <c r="AJ557" s="118">
        <v>8.1999999999999993</v>
      </c>
      <c r="AL557" s="118">
        <v>7</v>
      </c>
      <c r="AM557" s="118">
        <v>9.4</v>
      </c>
      <c r="AO557" s="118">
        <v>5.6</v>
      </c>
      <c r="AP557" s="118">
        <v>10.8</v>
      </c>
      <c r="AR557" s="118">
        <v>6.7920740000000004</v>
      </c>
    </row>
    <row r="558" spans="1:44" x14ac:dyDescent="0.45">
      <c r="A558" s="118" t="s">
        <v>909</v>
      </c>
      <c r="B558" s="121">
        <v>35674</v>
      </c>
      <c r="C558" s="121"/>
      <c r="D558" s="121"/>
      <c r="E558" s="121">
        <f t="shared" si="8"/>
        <v>35186</v>
      </c>
      <c r="F558" s="118" t="s">
        <v>893</v>
      </c>
      <c r="G558" s="119">
        <v>556</v>
      </c>
      <c r="H558" s="120">
        <v>8.4142109999999999</v>
      </c>
      <c r="J558" s="118">
        <v>9.6999999999999993</v>
      </c>
      <c r="K558" s="118">
        <v>9.1999999999999993</v>
      </c>
      <c r="L558" s="118">
        <v>6.2941339999999997</v>
      </c>
      <c r="M558" s="118">
        <v>3.9</v>
      </c>
      <c r="N558" s="118">
        <v>8.8000000000000007</v>
      </c>
      <c r="O558" s="118">
        <v>6.5</v>
      </c>
      <c r="P558" s="118">
        <v>20.100000000000001</v>
      </c>
      <c r="R558" s="118">
        <v>14.4</v>
      </c>
      <c r="S558" s="118">
        <v>12.4</v>
      </c>
      <c r="T558" s="118">
        <v>8.1</v>
      </c>
      <c r="V558" s="118">
        <v>10</v>
      </c>
      <c r="W558" s="118">
        <v>11.8</v>
      </c>
      <c r="Z558" s="118">
        <v>11.3</v>
      </c>
      <c r="AA558" s="118">
        <v>3.4</v>
      </c>
      <c r="AB558" s="118">
        <v>2</v>
      </c>
      <c r="AC558" s="118">
        <v>3.1</v>
      </c>
      <c r="AE558" s="118">
        <v>5.4</v>
      </c>
      <c r="AF558" s="118">
        <v>7.8</v>
      </c>
      <c r="AG558" s="118">
        <v>4.8</v>
      </c>
      <c r="AJ558" s="118">
        <v>8.1999999999999993</v>
      </c>
      <c r="AL558" s="118">
        <v>7</v>
      </c>
      <c r="AM558" s="118">
        <v>9.5</v>
      </c>
      <c r="AO558" s="118">
        <v>5.6</v>
      </c>
      <c r="AP558" s="118">
        <v>10.8</v>
      </c>
      <c r="AR558" s="118">
        <v>6.8142560000000003</v>
      </c>
    </row>
    <row r="559" spans="1:44" x14ac:dyDescent="0.45">
      <c r="A559" s="118" t="s">
        <v>910</v>
      </c>
      <c r="B559" s="121">
        <v>35704</v>
      </c>
      <c r="C559" s="121"/>
      <c r="D559" s="121"/>
      <c r="E559" s="121">
        <f t="shared" si="8"/>
        <v>35217</v>
      </c>
      <c r="F559" s="118" t="s">
        <v>894</v>
      </c>
      <c r="G559" s="119">
        <v>557</v>
      </c>
      <c r="H559" s="120">
        <v>8.2554680000000005</v>
      </c>
      <c r="J559" s="118">
        <v>9.5</v>
      </c>
      <c r="K559" s="118">
        <v>9.8000000000000007</v>
      </c>
      <c r="L559" s="118">
        <v>6.5475110000000001</v>
      </c>
      <c r="M559" s="118">
        <v>3.9</v>
      </c>
      <c r="N559" s="118">
        <v>8.8000000000000007</v>
      </c>
      <c r="O559" s="118">
        <v>6.4</v>
      </c>
      <c r="P559" s="118">
        <v>20.2</v>
      </c>
      <c r="R559" s="118">
        <v>14.7</v>
      </c>
      <c r="S559" s="118">
        <v>12.4</v>
      </c>
      <c r="T559" s="118">
        <v>8</v>
      </c>
      <c r="V559" s="118">
        <v>10</v>
      </c>
      <c r="W559" s="118">
        <v>11.8</v>
      </c>
      <c r="Z559" s="118">
        <v>11.3</v>
      </c>
      <c r="AA559" s="118">
        <v>3.4</v>
      </c>
      <c r="AB559" s="118">
        <v>2.1</v>
      </c>
      <c r="AC559" s="118">
        <v>3</v>
      </c>
      <c r="AE559" s="118">
        <v>5.6</v>
      </c>
      <c r="AF559" s="118">
        <v>7.7</v>
      </c>
      <c r="AG559" s="118">
        <v>4.7</v>
      </c>
      <c r="AJ559" s="118">
        <v>8.1</v>
      </c>
      <c r="AL559" s="118">
        <v>6.9</v>
      </c>
      <c r="AM559" s="118">
        <v>9.6</v>
      </c>
      <c r="AO559" s="118">
        <v>5.3</v>
      </c>
      <c r="AP559" s="118">
        <v>10.8</v>
      </c>
      <c r="AR559" s="118">
        <v>6.7244849999999996</v>
      </c>
    </row>
    <row r="560" spans="1:44" x14ac:dyDescent="0.45">
      <c r="A560" s="118" t="s">
        <v>911</v>
      </c>
      <c r="B560" s="121">
        <v>35735</v>
      </c>
      <c r="C560" s="121"/>
      <c r="D560" s="121"/>
      <c r="E560" s="121">
        <f t="shared" si="8"/>
        <v>35247</v>
      </c>
      <c r="F560" s="118" t="s">
        <v>895</v>
      </c>
      <c r="G560" s="119">
        <v>558</v>
      </c>
      <c r="H560" s="120">
        <v>8.566865</v>
      </c>
      <c r="J560" s="118">
        <v>9.5</v>
      </c>
      <c r="K560" s="118">
        <v>9.6999999999999993</v>
      </c>
      <c r="L560" s="118">
        <v>6.453157</v>
      </c>
      <c r="M560" s="118">
        <v>3.9</v>
      </c>
      <c r="N560" s="118">
        <v>8.9</v>
      </c>
      <c r="O560" s="118">
        <v>6.5</v>
      </c>
      <c r="P560" s="118">
        <v>20.100000000000001</v>
      </c>
      <c r="R560" s="118">
        <v>14.9</v>
      </c>
      <c r="S560" s="118">
        <v>12.4</v>
      </c>
      <c r="T560" s="118">
        <v>7.9</v>
      </c>
      <c r="V560" s="118">
        <v>9.9</v>
      </c>
      <c r="W560" s="118">
        <v>11.7</v>
      </c>
      <c r="Z560" s="118">
        <v>11.1</v>
      </c>
      <c r="AA560" s="118">
        <v>3.4</v>
      </c>
      <c r="AB560" s="118">
        <v>2</v>
      </c>
      <c r="AC560" s="118">
        <v>2.9</v>
      </c>
      <c r="AE560" s="118">
        <v>5.4</v>
      </c>
      <c r="AF560" s="118">
        <v>7.6</v>
      </c>
      <c r="AG560" s="118">
        <v>4.7</v>
      </c>
      <c r="AJ560" s="118">
        <v>8</v>
      </c>
      <c r="AL560" s="118">
        <v>6.8</v>
      </c>
      <c r="AM560" s="118">
        <v>9.5</v>
      </c>
      <c r="AO560" s="118">
        <v>5.5</v>
      </c>
      <c r="AP560" s="118">
        <v>10.8</v>
      </c>
      <c r="AR560" s="118">
        <v>6.7700050000000003</v>
      </c>
    </row>
    <row r="561" spans="1:44" x14ac:dyDescent="0.45">
      <c r="A561" s="118" t="s">
        <v>912</v>
      </c>
      <c r="B561" s="121">
        <v>35765</v>
      </c>
      <c r="C561" s="121"/>
      <c r="D561" s="121"/>
      <c r="E561" s="121">
        <f t="shared" si="8"/>
        <v>35278</v>
      </c>
      <c r="F561" s="118" t="s">
        <v>896</v>
      </c>
      <c r="G561" s="119">
        <v>559</v>
      </c>
      <c r="H561" s="120">
        <v>8.7192670000000003</v>
      </c>
      <c r="J561" s="118">
        <v>9.4</v>
      </c>
      <c r="K561" s="118">
        <v>9.4</v>
      </c>
      <c r="L561" s="118">
        <v>6.2648409999999997</v>
      </c>
      <c r="M561" s="118">
        <v>4</v>
      </c>
      <c r="N561" s="118">
        <v>9</v>
      </c>
      <c r="O561" s="118">
        <v>6.3</v>
      </c>
      <c r="P561" s="118">
        <v>19.8</v>
      </c>
      <c r="R561" s="118">
        <v>14.9</v>
      </c>
      <c r="S561" s="118">
        <v>12.4</v>
      </c>
      <c r="T561" s="118">
        <v>7.9</v>
      </c>
      <c r="V561" s="118">
        <v>9.8000000000000007</v>
      </c>
      <c r="W561" s="118">
        <v>11.7</v>
      </c>
      <c r="Z561" s="118">
        <v>11.1</v>
      </c>
      <c r="AA561" s="118">
        <v>3.3</v>
      </c>
      <c r="AB561" s="118">
        <v>2.1</v>
      </c>
      <c r="AC561" s="118">
        <v>2.8</v>
      </c>
      <c r="AE561" s="118">
        <v>5.3</v>
      </c>
      <c r="AF561" s="118">
        <v>7.5</v>
      </c>
      <c r="AG561" s="118">
        <v>4.8</v>
      </c>
      <c r="AJ561" s="118">
        <v>7.9</v>
      </c>
      <c r="AL561" s="118">
        <v>6.7</v>
      </c>
      <c r="AM561" s="118">
        <v>9.9</v>
      </c>
      <c r="AO561" s="118">
        <v>5.0999999999999996</v>
      </c>
      <c r="AP561" s="118">
        <v>10.8</v>
      </c>
      <c r="AR561" s="118">
        <v>6.6204619999999998</v>
      </c>
    </row>
    <row r="562" spans="1:44" x14ac:dyDescent="0.45">
      <c r="A562" s="118" t="s">
        <v>913</v>
      </c>
      <c r="B562" s="121">
        <v>35796</v>
      </c>
      <c r="C562" s="121"/>
      <c r="D562" s="121"/>
      <c r="E562" s="121">
        <f t="shared" si="8"/>
        <v>35309</v>
      </c>
      <c r="F562" s="118" t="s">
        <v>897</v>
      </c>
      <c r="G562" s="119">
        <v>560</v>
      </c>
      <c r="H562" s="120">
        <v>8.5756169999999994</v>
      </c>
      <c r="J562" s="118">
        <v>9.4</v>
      </c>
      <c r="K562" s="118">
        <v>9.9</v>
      </c>
      <c r="L562" s="118">
        <v>5.9578150000000001</v>
      </c>
      <c r="M562" s="118">
        <v>3.9</v>
      </c>
      <c r="N562" s="118">
        <v>9.1</v>
      </c>
      <c r="O562" s="118">
        <v>6</v>
      </c>
      <c r="P562" s="118">
        <v>19.7</v>
      </c>
      <c r="R562" s="118">
        <v>14.8</v>
      </c>
      <c r="S562" s="118">
        <v>12.5</v>
      </c>
      <c r="T562" s="118">
        <v>7.8</v>
      </c>
      <c r="V562" s="118">
        <v>9.6999999999999993</v>
      </c>
      <c r="W562" s="118">
        <v>11.5</v>
      </c>
      <c r="Z562" s="118">
        <v>11.1</v>
      </c>
      <c r="AA562" s="118">
        <v>3.3</v>
      </c>
      <c r="AB562" s="118">
        <v>2</v>
      </c>
      <c r="AC562" s="118">
        <v>2.8</v>
      </c>
      <c r="AE562" s="118">
        <v>5.4</v>
      </c>
      <c r="AF562" s="118">
        <v>7.4</v>
      </c>
      <c r="AG562" s="118">
        <v>4.7</v>
      </c>
      <c r="AJ562" s="118">
        <v>7.9</v>
      </c>
      <c r="AL562" s="118">
        <v>6.8</v>
      </c>
      <c r="AM562" s="118">
        <v>9.8000000000000007</v>
      </c>
      <c r="AO562" s="118">
        <v>5.2</v>
      </c>
      <c r="AP562" s="118">
        <v>10.8</v>
      </c>
      <c r="AR562" s="118">
        <v>6.6668609999999999</v>
      </c>
    </row>
    <row r="563" spans="1:44" x14ac:dyDescent="0.45">
      <c r="A563" s="118" t="s">
        <v>914</v>
      </c>
      <c r="B563" s="121">
        <v>35827</v>
      </c>
      <c r="C563" s="121"/>
      <c r="D563" s="121"/>
      <c r="E563" s="121">
        <f t="shared" si="8"/>
        <v>35339</v>
      </c>
      <c r="F563" s="118" t="s">
        <v>898</v>
      </c>
      <c r="G563" s="119">
        <v>561</v>
      </c>
      <c r="H563" s="120">
        <v>8.7593789999999991</v>
      </c>
      <c r="J563" s="118">
        <v>9.3000000000000007</v>
      </c>
      <c r="K563" s="118">
        <v>9.9</v>
      </c>
      <c r="L563" s="118">
        <v>5.9606409999999999</v>
      </c>
      <c r="M563" s="118">
        <v>4</v>
      </c>
      <c r="N563" s="118">
        <v>9.1999999999999993</v>
      </c>
      <c r="O563" s="118">
        <v>5.9</v>
      </c>
      <c r="P563" s="118">
        <v>19.5</v>
      </c>
      <c r="R563" s="118">
        <v>14.6</v>
      </c>
      <c r="S563" s="118">
        <v>12.5</v>
      </c>
      <c r="T563" s="118">
        <v>7.7</v>
      </c>
      <c r="V563" s="118">
        <v>9.5</v>
      </c>
      <c r="W563" s="118">
        <v>11.3</v>
      </c>
      <c r="Z563" s="118">
        <v>11.2</v>
      </c>
      <c r="AA563" s="118">
        <v>3.4</v>
      </c>
      <c r="AB563" s="118">
        <v>2.1</v>
      </c>
      <c r="AC563" s="118">
        <v>2.8</v>
      </c>
      <c r="AE563" s="118">
        <v>5</v>
      </c>
      <c r="AF563" s="118">
        <v>7.3</v>
      </c>
      <c r="AG563" s="118">
        <v>4.5999999999999996</v>
      </c>
      <c r="AJ563" s="118">
        <v>7.9</v>
      </c>
      <c r="AL563" s="118">
        <v>6.8</v>
      </c>
      <c r="AM563" s="118">
        <v>9.8000000000000007</v>
      </c>
      <c r="AO563" s="118">
        <v>5.2</v>
      </c>
      <c r="AP563" s="118">
        <v>10.8</v>
      </c>
      <c r="AR563" s="118">
        <v>6.7037310000000003</v>
      </c>
    </row>
    <row r="564" spans="1:44" x14ac:dyDescent="0.45">
      <c r="A564" s="118" t="s">
        <v>915</v>
      </c>
      <c r="B564" s="121">
        <v>35855</v>
      </c>
      <c r="C564" s="121"/>
      <c r="D564" s="121"/>
      <c r="E564" s="121">
        <f t="shared" si="8"/>
        <v>35370</v>
      </c>
      <c r="F564" s="118" t="s">
        <v>899</v>
      </c>
      <c r="G564" s="119">
        <v>562</v>
      </c>
      <c r="H564" s="120">
        <v>8.4701369999999994</v>
      </c>
      <c r="J564" s="118">
        <v>9.1999999999999993</v>
      </c>
      <c r="K564" s="118">
        <v>9.9</v>
      </c>
      <c r="L564" s="118">
        <v>5.8733409999999999</v>
      </c>
      <c r="M564" s="118">
        <v>4.0999999999999996</v>
      </c>
      <c r="N564" s="118">
        <v>9.3000000000000007</v>
      </c>
      <c r="O564" s="118">
        <v>5.8</v>
      </c>
      <c r="P564" s="118">
        <v>19.3</v>
      </c>
      <c r="R564" s="118">
        <v>14.4</v>
      </c>
      <c r="S564" s="118">
        <v>12.5</v>
      </c>
      <c r="T564" s="118">
        <v>7.6</v>
      </c>
      <c r="V564" s="118">
        <v>9.4</v>
      </c>
      <c r="W564" s="118">
        <v>11.1</v>
      </c>
      <c r="Z564" s="118">
        <v>11.2</v>
      </c>
      <c r="AA564" s="118">
        <v>3.3</v>
      </c>
      <c r="AB564" s="118">
        <v>2.2000000000000002</v>
      </c>
      <c r="AC564" s="118">
        <v>2.8</v>
      </c>
      <c r="AE564" s="118">
        <v>5.0999999999999996</v>
      </c>
      <c r="AF564" s="118">
        <v>7.2</v>
      </c>
      <c r="AG564" s="118">
        <v>4.5999999999999996</v>
      </c>
      <c r="AJ564" s="118">
        <v>7.8</v>
      </c>
      <c r="AL564" s="118">
        <v>6.8</v>
      </c>
      <c r="AM564" s="118">
        <v>9.9</v>
      </c>
      <c r="AO564" s="118">
        <v>5.4</v>
      </c>
      <c r="AP564" s="118">
        <v>10.8</v>
      </c>
      <c r="AR564" s="118">
        <v>6.7453469999999998</v>
      </c>
    </row>
    <row r="565" spans="1:44" x14ac:dyDescent="0.45">
      <c r="A565" s="118" t="s">
        <v>916</v>
      </c>
      <c r="B565" s="121">
        <v>35886</v>
      </c>
      <c r="C565" s="121"/>
      <c r="D565" s="121"/>
      <c r="E565" s="121">
        <f t="shared" si="8"/>
        <v>35400</v>
      </c>
      <c r="F565" s="118" t="s">
        <v>900</v>
      </c>
      <c r="G565" s="119">
        <v>563</v>
      </c>
      <c r="H565" s="120">
        <v>8.630706</v>
      </c>
      <c r="J565" s="118">
        <v>9.1999999999999993</v>
      </c>
      <c r="K565" s="118">
        <v>9.6999999999999993</v>
      </c>
      <c r="L565" s="118">
        <v>5.9290430000000001</v>
      </c>
      <c r="M565" s="118">
        <v>4.2</v>
      </c>
      <c r="N565" s="118">
        <v>9.4</v>
      </c>
      <c r="O565" s="118">
        <v>5.7</v>
      </c>
      <c r="P565" s="118">
        <v>19.100000000000001</v>
      </c>
      <c r="R565" s="118">
        <v>13.6</v>
      </c>
      <c r="S565" s="118">
        <v>12.5</v>
      </c>
      <c r="T565" s="118">
        <v>7.4</v>
      </c>
      <c r="V565" s="118">
        <v>9.4</v>
      </c>
      <c r="W565" s="118">
        <v>11</v>
      </c>
      <c r="Z565" s="118">
        <v>11.2</v>
      </c>
      <c r="AA565" s="118">
        <v>3.4</v>
      </c>
      <c r="AB565" s="118">
        <v>2.2999999999999998</v>
      </c>
      <c r="AC565" s="118">
        <v>2.8</v>
      </c>
      <c r="AE565" s="118">
        <v>4.4000000000000004</v>
      </c>
      <c r="AF565" s="118">
        <v>7.1</v>
      </c>
      <c r="AG565" s="118">
        <v>4.5999999999999996</v>
      </c>
      <c r="AJ565" s="118">
        <v>7.8</v>
      </c>
      <c r="AL565" s="118">
        <v>6.8</v>
      </c>
      <c r="AM565" s="118">
        <v>10.1</v>
      </c>
      <c r="AO565" s="118">
        <v>5.4</v>
      </c>
      <c r="AP565" s="118">
        <v>10.8</v>
      </c>
      <c r="AR565" s="118">
        <v>6.7558930000000004</v>
      </c>
    </row>
    <row r="566" spans="1:44" x14ac:dyDescent="0.45">
      <c r="A566" s="118" t="s">
        <v>917</v>
      </c>
      <c r="B566" s="121">
        <v>35916</v>
      </c>
      <c r="C566" s="121"/>
      <c r="D566" s="121"/>
      <c r="E566" s="121">
        <f t="shared" si="8"/>
        <v>35431</v>
      </c>
      <c r="F566" s="118" t="s">
        <v>901</v>
      </c>
      <c r="G566" s="119">
        <v>564</v>
      </c>
      <c r="H566" s="120">
        <v>8.5656389999999991</v>
      </c>
      <c r="J566" s="118">
        <v>9.1</v>
      </c>
      <c r="K566" s="118">
        <v>9.5</v>
      </c>
      <c r="L566" s="118">
        <v>5.9112340000000003</v>
      </c>
      <c r="M566" s="118">
        <v>4.2</v>
      </c>
      <c r="N566" s="118">
        <v>9.5</v>
      </c>
      <c r="O566" s="118">
        <v>5.6</v>
      </c>
      <c r="P566" s="118">
        <v>18.8</v>
      </c>
      <c r="Q566" s="118">
        <v>10.199999999999999</v>
      </c>
      <c r="R566" s="118">
        <v>13.5</v>
      </c>
      <c r="S566" s="118">
        <v>12.5</v>
      </c>
      <c r="T566" s="118">
        <v>7.3</v>
      </c>
      <c r="V566" s="118">
        <v>9.1</v>
      </c>
      <c r="W566" s="118">
        <v>10.8</v>
      </c>
      <c r="Z566" s="118">
        <v>11.2</v>
      </c>
      <c r="AA566" s="118">
        <v>3.3</v>
      </c>
      <c r="AB566" s="118">
        <v>2.4</v>
      </c>
      <c r="AC566" s="118">
        <v>2.7</v>
      </c>
      <c r="AE566" s="118">
        <v>4.3</v>
      </c>
      <c r="AF566" s="118">
        <v>7</v>
      </c>
      <c r="AG566" s="118">
        <v>4.5999999999999996</v>
      </c>
      <c r="AI566" s="118">
        <v>11.8</v>
      </c>
      <c r="AJ566" s="118">
        <v>7.9</v>
      </c>
      <c r="AL566" s="118">
        <v>6.8</v>
      </c>
      <c r="AM566" s="118">
        <v>10</v>
      </c>
      <c r="AO566" s="118">
        <v>5.3</v>
      </c>
      <c r="AP566" s="118">
        <v>10.8</v>
      </c>
      <c r="AR566" s="118">
        <v>6.7035669999999996</v>
      </c>
    </row>
    <row r="567" spans="1:44" x14ac:dyDescent="0.45">
      <c r="A567" s="118" t="s">
        <v>918</v>
      </c>
      <c r="B567" s="121">
        <v>35947</v>
      </c>
      <c r="C567" s="121"/>
      <c r="D567" s="121"/>
      <c r="E567" s="121">
        <f t="shared" si="8"/>
        <v>35462</v>
      </c>
      <c r="F567" s="118" t="s">
        <v>902</v>
      </c>
      <c r="G567" s="119">
        <v>565</v>
      </c>
      <c r="H567" s="120">
        <v>8.702655</v>
      </c>
      <c r="J567" s="118">
        <v>9.1</v>
      </c>
      <c r="K567" s="118">
        <v>9.5</v>
      </c>
      <c r="L567" s="118">
        <v>6.1246729999999996</v>
      </c>
      <c r="M567" s="118">
        <v>4.2</v>
      </c>
      <c r="N567" s="118">
        <v>9.5</v>
      </c>
      <c r="O567" s="118">
        <v>5.5</v>
      </c>
      <c r="P567" s="118">
        <v>18.7</v>
      </c>
      <c r="Q567" s="118">
        <v>10.199999999999999</v>
      </c>
      <c r="R567" s="118">
        <v>13.4</v>
      </c>
      <c r="S567" s="118">
        <v>12.5</v>
      </c>
      <c r="T567" s="118">
        <v>7.2</v>
      </c>
      <c r="V567" s="118">
        <v>9.1999999999999993</v>
      </c>
      <c r="W567" s="118">
        <v>10.6</v>
      </c>
      <c r="Z567" s="118">
        <v>11.3</v>
      </c>
      <c r="AA567" s="118">
        <v>3.4</v>
      </c>
      <c r="AB567" s="118">
        <v>2.6</v>
      </c>
      <c r="AC567" s="118">
        <v>2.6</v>
      </c>
      <c r="AE567" s="118">
        <v>3.8</v>
      </c>
      <c r="AF567" s="118">
        <v>6.9</v>
      </c>
      <c r="AG567" s="118">
        <v>4</v>
      </c>
      <c r="AI567" s="118">
        <v>11.5</v>
      </c>
      <c r="AJ567" s="118">
        <v>7.9</v>
      </c>
      <c r="AL567" s="118">
        <v>6.7</v>
      </c>
      <c r="AM567" s="118">
        <v>10.4</v>
      </c>
      <c r="AO567" s="118">
        <v>5.2</v>
      </c>
      <c r="AP567" s="118">
        <v>10.9</v>
      </c>
      <c r="AR567" s="118">
        <v>6.6947489999999998</v>
      </c>
    </row>
    <row r="568" spans="1:44" x14ac:dyDescent="0.45">
      <c r="A568" s="118" t="s">
        <v>919</v>
      </c>
      <c r="B568" s="121">
        <v>35977</v>
      </c>
      <c r="C568" s="121"/>
      <c r="D568" s="121"/>
      <c r="E568" s="121">
        <f t="shared" si="8"/>
        <v>35490</v>
      </c>
      <c r="F568" s="118" t="s">
        <v>903</v>
      </c>
      <c r="G568" s="119">
        <v>566</v>
      </c>
      <c r="H568" s="120">
        <v>8.5922239999999999</v>
      </c>
      <c r="J568" s="118">
        <v>9.1</v>
      </c>
      <c r="K568" s="118">
        <v>9.3000000000000007</v>
      </c>
      <c r="L568" s="118">
        <v>6.2167050000000001</v>
      </c>
      <c r="M568" s="118">
        <v>4.2</v>
      </c>
      <c r="N568" s="118">
        <v>9.6</v>
      </c>
      <c r="O568" s="118">
        <v>5.3</v>
      </c>
      <c r="P568" s="118">
        <v>18.600000000000001</v>
      </c>
      <c r="Q568" s="118">
        <v>10.199999999999999</v>
      </c>
      <c r="R568" s="118">
        <v>13.3</v>
      </c>
      <c r="S568" s="118">
        <v>12.5</v>
      </c>
      <c r="T568" s="118">
        <v>7.1</v>
      </c>
      <c r="V568" s="118">
        <v>9.1</v>
      </c>
      <c r="W568" s="118">
        <v>10.5</v>
      </c>
      <c r="Z568" s="118">
        <v>11.3</v>
      </c>
      <c r="AA568" s="118">
        <v>3.3</v>
      </c>
      <c r="AB568" s="118">
        <v>3</v>
      </c>
      <c r="AC568" s="118">
        <v>2.6</v>
      </c>
      <c r="AE568" s="118">
        <v>4.0999999999999996</v>
      </c>
      <c r="AF568" s="118">
        <v>6.8</v>
      </c>
      <c r="AG568" s="118">
        <v>4</v>
      </c>
      <c r="AI568" s="118">
        <v>11.3</v>
      </c>
      <c r="AJ568" s="118">
        <v>7.7</v>
      </c>
      <c r="AL568" s="118">
        <v>6.7</v>
      </c>
      <c r="AM568" s="118">
        <v>10.4</v>
      </c>
      <c r="AO568" s="118">
        <v>5.2</v>
      </c>
      <c r="AP568" s="118">
        <v>10.8</v>
      </c>
      <c r="AR568" s="118">
        <v>6.6231140000000002</v>
      </c>
    </row>
    <row r="569" spans="1:44" x14ac:dyDescent="0.45">
      <c r="A569" s="118" t="s">
        <v>920</v>
      </c>
      <c r="B569" s="121">
        <v>36008</v>
      </c>
      <c r="C569" s="121"/>
      <c r="D569" s="121"/>
      <c r="E569" s="121">
        <f t="shared" si="8"/>
        <v>35521</v>
      </c>
      <c r="F569" s="118" t="s">
        <v>904</v>
      </c>
      <c r="G569" s="119">
        <v>567</v>
      </c>
      <c r="H569" s="120">
        <v>8.5679239999999997</v>
      </c>
      <c r="J569" s="118">
        <v>9.1</v>
      </c>
      <c r="K569" s="118">
        <v>9.4</v>
      </c>
      <c r="L569" s="118">
        <v>6.3163600000000004</v>
      </c>
      <c r="M569" s="118">
        <v>4.4000000000000004</v>
      </c>
      <c r="N569" s="118">
        <v>9.6999999999999993</v>
      </c>
      <c r="O569" s="118">
        <v>5.2</v>
      </c>
      <c r="P569" s="118">
        <v>18.600000000000001</v>
      </c>
      <c r="Q569" s="118">
        <v>9.6999999999999993</v>
      </c>
      <c r="R569" s="118">
        <v>13.2</v>
      </c>
      <c r="S569" s="118">
        <v>12.4</v>
      </c>
      <c r="T569" s="118">
        <v>7</v>
      </c>
      <c r="V569" s="118">
        <v>9.1</v>
      </c>
      <c r="W569" s="118">
        <v>10.4</v>
      </c>
      <c r="Z569" s="118">
        <v>11.4</v>
      </c>
      <c r="AA569" s="118">
        <v>3.2</v>
      </c>
      <c r="AB569" s="118">
        <v>2.7</v>
      </c>
      <c r="AC569" s="118">
        <v>2.5</v>
      </c>
      <c r="AE569" s="118">
        <v>4</v>
      </c>
      <c r="AF569" s="118">
        <v>6.7</v>
      </c>
      <c r="AG569" s="118">
        <v>4.0999999999999996</v>
      </c>
      <c r="AI569" s="118">
        <v>11.1</v>
      </c>
      <c r="AJ569" s="118">
        <v>7.5</v>
      </c>
      <c r="AL569" s="118">
        <v>6.7</v>
      </c>
      <c r="AM569" s="118">
        <v>10.199999999999999</v>
      </c>
      <c r="AO569" s="118">
        <v>5.0999999999999996</v>
      </c>
      <c r="AP569" s="118">
        <v>10.9</v>
      </c>
      <c r="AR569" s="118">
        <v>6.5879269999999996</v>
      </c>
    </row>
    <row r="570" spans="1:44" x14ac:dyDescent="0.45">
      <c r="A570" s="118" t="s">
        <v>921</v>
      </c>
      <c r="B570" s="121">
        <v>36039</v>
      </c>
      <c r="C570" s="121"/>
      <c r="D570" s="121"/>
      <c r="E570" s="121">
        <f t="shared" si="8"/>
        <v>35551</v>
      </c>
      <c r="F570" s="118" t="s">
        <v>905</v>
      </c>
      <c r="G570" s="119">
        <v>568</v>
      </c>
      <c r="H570" s="120">
        <v>8.5473990000000004</v>
      </c>
      <c r="J570" s="118">
        <v>9.1</v>
      </c>
      <c r="K570" s="118">
        <v>9.4</v>
      </c>
      <c r="L570" s="118">
        <v>6.3173209999999997</v>
      </c>
      <c r="M570" s="118">
        <v>4.5999999999999996</v>
      </c>
      <c r="N570" s="118">
        <v>9.6999999999999993</v>
      </c>
      <c r="O570" s="118">
        <v>5.3</v>
      </c>
      <c r="P570" s="118">
        <v>18.7</v>
      </c>
      <c r="Q570" s="118">
        <v>9.6999999999999993</v>
      </c>
      <c r="R570" s="118">
        <v>13</v>
      </c>
      <c r="S570" s="118">
        <v>12.4</v>
      </c>
      <c r="T570" s="118">
        <v>7</v>
      </c>
      <c r="V570" s="118">
        <v>9</v>
      </c>
      <c r="W570" s="118">
        <v>10.199999999999999</v>
      </c>
      <c r="Z570" s="118">
        <v>11.4</v>
      </c>
      <c r="AA570" s="118">
        <v>3.4</v>
      </c>
      <c r="AB570" s="118">
        <v>2.6</v>
      </c>
      <c r="AC570" s="118">
        <v>2.6</v>
      </c>
      <c r="AE570" s="118">
        <v>4</v>
      </c>
      <c r="AF570" s="118">
        <v>6.6</v>
      </c>
      <c r="AG570" s="118">
        <v>4.2</v>
      </c>
      <c r="AI570" s="118">
        <v>10.9</v>
      </c>
      <c r="AJ570" s="118">
        <v>7.4</v>
      </c>
      <c r="AL570" s="118">
        <v>6.8</v>
      </c>
      <c r="AM570" s="118">
        <v>10.199999999999999</v>
      </c>
      <c r="AO570" s="118">
        <v>4.9000000000000004</v>
      </c>
      <c r="AP570" s="118">
        <v>10.8</v>
      </c>
      <c r="AR570" s="118">
        <v>6.5528620000000002</v>
      </c>
    </row>
    <row r="571" spans="1:44" x14ac:dyDescent="0.45">
      <c r="A571" s="118" t="s">
        <v>922</v>
      </c>
      <c r="B571" s="121">
        <v>36069</v>
      </c>
      <c r="C571" s="121"/>
      <c r="D571" s="121"/>
      <c r="E571" s="121">
        <f t="shared" si="8"/>
        <v>35582</v>
      </c>
      <c r="F571" s="118" t="s">
        <v>906</v>
      </c>
      <c r="G571" s="119">
        <v>569</v>
      </c>
      <c r="H571" s="120">
        <v>8.3317610000000002</v>
      </c>
      <c r="J571" s="118">
        <v>9.1999999999999993</v>
      </c>
      <c r="K571" s="118">
        <v>9.1</v>
      </c>
      <c r="L571" s="118">
        <v>6.2332929999999998</v>
      </c>
      <c r="M571" s="118">
        <v>4.8</v>
      </c>
      <c r="N571" s="118">
        <v>9.6999999999999993</v>
      </c>
      <c r="O571" s="118">
        <v>5.2</v>
      </c>
      <c r="P571" s="118">
        <v>18.8</v>
      </c>
      <c r="Q571" s="118">
        <v>9.6999999999999993</v>
      </c>
      <c r="R571" s="118">
        <v>12.7</v>
      </c>
      <c r="S571" s="118">
        <v>12.4</v>
      </c>
      <c r="T571" s="118">
        <v>7</v>
      </c>
      <c r="V571" s="118">
        <v>9</v>
      </c>
      <c r="W571" s="118">
        <v>10</v>
      </c>
      <c r="Z571" s="118">
        <v>11.4</v>
      </c>
      <c r="AA571" s="118">
        <v>3.4</v>
      </c>
      <c r="AB571" s="118">
        <v>2.4</v>
      </c>
      <c r="AC571" s="118">
        <v>2.7</v>
      </c>
      <c r="AE571" s="118">
        <v>3.6</v>
      </c>
      <c r="AF571" s="118">
        <v>6.5</v>
      </c>
      <c r="AG571" s="118">
        <v>4.0999999999999996</v>
      </c>
      <c r="AI571" s="118">
        <v>10.9</v>
      </c>
      <c r="AJ571" s="118">
        <v>7.4</v>
      </c>
      <c r="AL571" s="118">
        <v>6.9</v>
      </c>
      <c r="AM571" s="118">
        <v>10.5</v>
      </c>
      <c r="AO571" s="118">
        <v>5</v>
      </c>
      <c r="AP571" s="118">
        <v>10.8</v>
      </c>
      <c r="AR571" s="118">
        <v>6.5691449999999998</v>
      </c>
    </row>
    <row r="572" spans="1:44" x14ac:dyDescent="0.45">
      <c r="A572" s="118" t="s">
        <v>923</v>
      </c>
      <c r="B572" s="121">
        <v>36100</v>
      </c>
      <c r="C572" s="121"/>
      <c r="D572" s="121"/>
      <c r="E572" s="121">
        <f t="shared" si="8"/>
        <v>35612</v>
      </c>
      <c r="F572" s="118" t="s">
        <v>907</v>
      </c>
      <c r="G572" s="119">
        <v>570</v>
      </c>
      <c r="H572" s="120">
        <v>8.5888259999999992</v>
      </c>
      <c r="J572" s="118">
        <v>9.3000000000000007</v>
      </c>
      <c r="K572" s="118">
        <v>8.9</v>
      </c>
      <c r="L572" s="118">
        <v>6.138363</v>
      </c>
      <c r="M572" s="118">
        <v>4.9000000000000004</v>
      </c>
      <c r="N572" s="118">
        <v>9.6999999999999993</v>
      </c>
      <c r="O572" s="118">
        <v>5.2</v>
      </c>
      <c r="P572" s="118">
        <v>18.600000000000001</v>
      </c>
      <c r="Q572" s="118">
        <v>9.5</v>
      </c>
      <c r="R572" s="118">
        <v>12.5</v>
      </c>
      <c r="S572" s="118">
        <v>12.4</v>
      </c>
      <c r="T572" s="118">
        <v>6.9</v>
      </c>
      <c r="V572" s="118">
        <v>9</v>
      </c>
      <c r="W572" s="118">
        <v>9.8000000000000007</v>
      </c>
      <c r="Z572" s="118">
        <v>11</v>
      </c>
      <c r="AA572" s="118">
        <v>3.4</v>
      </c>
      <c r="AB572" s="118">
        <v>2.4</v>
      </c>
      <c r="AC572" s="118">
        <v>2.7</v>
      </c>
      <c r="AE572" s="118">
        <v>4</v>
      </c>
      <c r="AF572" s="118">
        <v>6.4</v>
      </c>
      <c r="AG572" s="118">
        <v>4</v>
      </c>
      <c r="AI572" s="118">
        <v>10.8</v>
      </c>
      <c r="AJ572" s="118">
        <v>7.6</v>
      </c>
      <c r="AL572" s="118">
        <v>7</v>
      </c>
      <c r="AM572" s="118">
        <v>10.1</v>
      </c>
      <c r="AO572" s="118">
        <v>4.9000000000000004</v>
      </c>
      <c r="AP572" s="118">
        <v>10.7</v>
      </c>
      <c r="AR572" s="118">
        <v>6.481312</v>
      </c>
    </row>
    <row r="573" spans="1:44" x14ac:dyDescent="0.45">
      <c r="A573" s="118" t="s">
        <v>924</v>
      </c>
      <c r="B573" s="121">
        <v>36130</v>
      </c>
      <c r="C573" s="121"/>
      <c r="D573" s="121"/>
      <c r="E573" s="121">
        <f t="shared" si="8"/>
        <v>35643</v>
      </c>
      <c r="F573" s="118" t="s">
        <v>908</v>
      </c>
      <c r="G573" s="119">
        <v>571</v>
      </c>
      <c r="H573" s="120">
        <v>8.465052</v>
      </c>
      <c r="J573" s="118">
        <v>9.3000000000000007</v>
      </c>
      <c r="K573" s="118">
        <v>8.9</v>
      </c>
      <c r="L573" s="118">
        <v>6.2068469999999998</v>
      </c>
      <c r="M573" s="118">
        <v>4.9000000000000004</v>
      </c>
      <c r="N573" s="118">
        <v>9.6999999999999993</v>
      </c>
      <c r="O573" s="118">
        <v>5.2</v>
      </c>
      <c r="P573" s="118">
        <v>18.3</v>
      </c>
      <c r="Q573" s="118">
        <v>9.5</v>
      </c>
      <c r="R573" s="118">
        <v>12.3</v>
      </c>
      <c r="S573" s="118">
        <v>12.3</v>
      </c>
      <c r="T573" s="118">
        <v>6.7</v>
      </c>
      <c r="V573" s="118">
        <v>9</v>
      </c>
      <c r="W573" s="118">
        <v>9.6</v>
      </c>
      <c r="Z573" s="118">
        <v>11</v>
      </c>
      <c r="AA573" s="118">
        <v>3.4</v>
      </c>
      <c r="AB573" s="118">
        <v>2.4</v>
      </c>
      <c r="AC573" s="118">
        <v>2.7</v>
      </c>
      <c r="AE573" s="118">
        <v>3.6</v>
      </c>
      <c r="AF573" s="118">
        <v>6.3</v>
      </c>
      <c r="AG573" s="118">
        <v>3.8</v>
      </c>
      <c r="AI573" s="118">
        <v>10.7</v>
      </c>
      <c r="AJ573" s="118">
        <v>7.6</v>
      </c>
      <c r="AL573" s="118">
        <v>7.1</v>
      </c>
      <c r="AM573" s="118">
        <v>9.6</v>
      </c>
      <c r="AO573" s="118">
        <v>4.8</v>
      </c>
      <c r="AP573" s="118">
        <v>10.7</v>
      </c>
      <c r="AR573" s="118">
        <v>6.443384</v>
      </c>
    </row>
    <row r="574" spans="1:44" x14ac:dyDescent="0.45">
      <c r="A574" s="118" t="s">
        <v>925</v>
      </c>
      <c r="B574" s="121">
        <v>36161</v>
      </c>
      <c r="C574" s="121"/>
      <c r="D574" s="121"/>
      <c r="E574" s="121">
        <f t="shared" si="8"/>
        <v>35674</v>
      </c>
      <c r="F574" s="118" t="s">
        <v>909</v>
      </c>
      <c r="G574" s="119">
        <v>572</v>
      </c>
      <c r="H574" s="120">
        <v>8.067399</v>
      </c>
      <c r="J574" s="118">
        <v>9.3000000000000007</v>
      </c>
      <c r="K574" s="118">
        <v>8.8000000000000007</v>
      </c>
      <c r="L574" s="118">
        <v>6.1654109999999998</v>
      </c>
      <c r="M574" s="118">
        <v>5</v>
      </c>
      <c r="N574" s="118">
        <v>9.6999999999999993</v>
      </c>
      <c r="O574" s="118">
        <v>5.0999999999999996</v>
      </c>
      <c r="P574" s="118">
        <v>18.3</v>
      </c>
      <c r="Q574" s="118">
        <v>9.5</v>
      </c>
      <c r="R574" s="118">
        <v>12.2</v>
      </c>
      <c r="S574" s="118">
        <v>12.3</v>
      </c>
      <c r="T574" s="118">
        <v>6.5</v>
      </c>
      <c r="V574" s="118">
        <v>9</v>
      </c>
      <c r="W574" s="118">
        <v>9.4</v>
      </c>
      <c r="Z574" s="118">
        <v>11</v>
      </c>
      <c r="AA574" s="118">
        <v>3.5</v>
      </c>
      <c r="AB574" s="118">
        <v>2.5</v>
      </c>
      <c r="AC574" s="118">
        <v>2.8</v>
      </c>
      <c r="AE574" s="118">
        <v>3.4</v>
      </c>
      <c r="AF574" s="118">
        <v>6.2</v>
      </c>
      <c r="AG574" s="118">
        <v>3.7</v>
      </c>
      <c r="AI574" s="118">
        <v>10.5</v>
      </c>
      <c r="AJ574" s="118">
        <v>7.5</v>
      </c>
      <c r="AL574" s="118">
        <v>7.1</v>
      </c>
      <c r="AM574" s="118">
        <v>9.5</v>
      </c>
      <c r="AO574" s="118">
        <v>4.9000000000000004</v>
      </c>
      <c r="AP574" s="118">
        <v>10.7</v>
      </c>
      <c r="AR574" s="118">
        <v>6.4504830000000002</v>
      </c>
    </row>
    <row r="575" spans="1:44" x14ac:dyDescent="0.45">
      <c r="A575" s="118" t="s">
        <v>926</v>
      </c>
      <c r="B575" s="121">
        <v>36192</v>
      </c>
      <c r="C575" s="121"/>
      <c r="D575" s="121"/>
      <c r="E575" s="121">
        <f t="shared" si="8"/>
        <v>35704</v>
      </c>
      <c r="F575" s="118" t="s">
        <v>910</v>
      </c>
      <c r="G575" s="119">
        <v>573</v>
      </c>
      <c r="H575" s="120">
        <v>8.0329840000000008</v>
      </c>
      <c r="J575" s="118">
        <v>9.3000000000000007</v>
      </c>
      <c r="K575" s="118">
        <v>8.9</v>
      </c>
      <c r="L575" s="118">
        <v>6.0499140000000002</v>
      </c>
      <c r="M575" s="118">
        <v>5.2</v>
      </c>
      <c r="N575" s="118">
        <v>9.6999999999999993</v>
      </c>
      <c r="O575" s="118">
        <v>5.0999999999999996</v>
      </c>
      <c r="P575" s="118">
        <v>18</v>
      </c>
      <c r="Q575" s="118">
        <v>9.1999999999999993</v>
      </c>
      <c r="R575" s="118">
        <v>12.1</v>
      </c>
      <c r="S575" s="118">
        <v>12.2</v>
      </c>
      <c r="T575" s="118">
        <v>6.5</v>
      </c>
      <c r="V575" s="118">
        <v>9</v>
      </c>
      <c r="W575" s="118">
        <v>9.1999999999999993</v>
      </c>
      <c r="Z575" s="118">
        <v>11.3</v>
      </c>
      <c r="AA575" s="118">
        <v>3.5</v>
      </c>
      <c r="AB575" s="118">
        <v>2.4</v>
      </c>
      <c r="AC575" s="118">
        <v>2.8</v>
      </c>
      <c r="AE575" s="118">
        <v>3.3</v>
      </c>
      <c r="AF575" s="118">
        <v>6.1</v>
      </c>
      <c r="AG575" s="118">
        <v>3.5</v>
      </c>
      <c r="AI575" s="118">
        <v>10.4</v>
      </c>
      <c r="AJ575" s="118">
        <v>7.4</v>
      </c>
      <c r="AL575" s="118">
        <v>7.1</v>
      </c>
      <c r="AM575" s="118">
        <v>9.4</v>
      </c>
      <c r="AO575" s="118">
        <v>4.7</v>
      </c>
      <c r="AP575" s="118">
        <v>10.7</v>
      </c>
      <c r="AR575" s="118">
        <v>6.4167540000000001</v>
      </c>
    </row>
    <row r="576" spans="1:44" x14ac:dyDescent="0.45">
      <c r="A576" s="118" t="s">
        <v>927</v>
      </c>
      <c r="B576" s="121">
        <v>36220</v>
      </c>
      <c r="C576" s="121"/>
      <c r="D576" s="121"/>
      <c r="E576" s="121">
        <f t="shared" si="8"/>
        <v>35735</v>
      </c>
      <c r="F576" s="118" t="s">
        <v>911</v>
      </c>
      <c r="G576" s="119">
        <v>574</v>
      </c>
      <c r="H576" s="120">
        <v>7.9862690000000001</v>
      </c>
      <c r="J576" s="118">
        <v>9.3000000000000007</v>
      </c>
      <c r="K576" s="118">
        <v>8.9</v>
      </c>
      <c r="L576" s="118">
        <v>5.8235349999999997</v>
      </c>
      <c r="M576" s="118">
        <v>5.4</v>
      </c>
      <c r="N576" s="118">
        <v>9.6999999999999993</v>
      </c>
      <c r="O576" s="118">
        <v>5.0999999999999996</v>
      </c>
      <c r="P576" s="118">
        <v>17.8</v>
      </c>
      <c r="Q576" s="118">
        <v>9.1999999999999993</v>
      </c>
      <c r="R576" s="118">
        <v>12</v>
      </c>
      <c r="S576" s="118">
        <v>12.2</v>
      </c>
      <c r="T576" s="118">
        <v>6.4</v>
      </c>
      <c r="V576" s="118">
        <v>9.1</v>
      </c>
      <c r="W576" s="118">
        <v>9</v>
      </c>
      <c r="Z576" s="118">
        <v>11.3</v>
      </c>
      <c r="AA576" s="118">
        <v>3.5</v>
      </c>
      <c r="AB576" s="118">
        <v>2.9</v>
      </c>
      <c r="AC576" s="118">
        <v>2.8</v>
      </c>
      <c r="AE576" s="118">
        <v>3.4</v>
      </c>
      <c r="AF576" s="118">
        <v>5.9</v>
      </c>
      <c r="AG576" s="118">
        <v>3.5</v>
      </c>
      <c r="AI576" s="118">
        <v>10.199999999999999</v>
      </c>
      <c r="AJ576" s="118">
        <v>7.2</v>
      </c>
      <c r="AL576" s="118">
        <v>7.1</v>
      </c>
      <c r="AM576" s="118">
        <v>9.1999999999999993</v>
      </c>
      <c r="AO576" s="118">
        <v>4.5999999999999996</v>
      </c>
      <c r="AP576" s="118">
        <v>10.6</v>
      </c>
      <c r="AR576" s="118">
        <v>6.363613</v>
      </c>
    </row>
    <row r="577" spans="1:44" x14ac:dyDescent="0.45">
      <c r="A577" s="118" t="s">
        <v>928</v>
      </c>
      <c r="B577" s="121">
        <v>36251</v>
      </c>
      <c r="C577" s="121"/>
      <c r="D577" s="121"/>
      <c r="E577" s="121">
        <f t="shared" si="8"/>
        <v>35765</v>
      </c>
      <c r="F577" s="118" t="s">
        <v>912</v>
      </c>
      <c r="G577" s="119">
        <v>575</v>
      </c>
      <c r="H577" s="120">
        <v>7.910431</v>
      </c>
      <c r="J577" s="118">
        <v>9.4</v>
      </c>
      <c r="K577" s="118">
        <v>8.5</v>
      </c>
      <c r="L577" s="118">
        <v>5.7228789999999998</v>
      </c>
      <c r="M577" s="118">
        <v>5.6</v>
      </c>
      <c r="N577" s="118">
        <v>9.6999999999999993</v>
      </c>
      <c r="O577" s="118">
        <v>5.0999999999999996</v>
      </c>
      <c r="P577" s="118">
        <v>17.600000000000001</v>
      </c>
      <c r="Q577" s="118">
        <v>9.1999999999999993</v>
      </c>
      <c r="R577" s="118">
        <v>11.9</v>
      </c>
      <c r="S577" s="118">
        <v>12.1</v>
      </c>
      <c r="T577" s="118">
        <v>6.2</v>
      </c>
      <c r="V577" s="118">
        <v>9.1</v>
      </c>
      <c r="W577" s="118">
        <v>8.8000000000000007</v>
      </c>
      <c r="Z577" s="118">
        <v>11.3</v>
      </c>
      <c r="AA577" s="118">
        <v>3.5</v>
      </c>
      <c r="AB577" s="118">
        <v>3.1</v>
      </c>
      <c r="AC577" s="118">
        <v>2.9</v>
      </c>
      <c r="AE577" s="118">
        <v>3.1</v>
      </c>
      <c r="AF577" s="118">
        <v>5.8</v>
      </c>
      <c r="AG577" s="118">
        <v>3.4</v>
      </c>
      <c r="AI577" s="118">
        <v>10.1</v>
      </c>
      <c r="AJ577" s="118">
        <v>7</v>
      </c>
      <c r="AL577" s="118">
        <v>7.2</v>
      </c>
      <c r="AM577" s="118">
        <v>8.8000000000000007</v>
      </c>
      <c r="AO577" s="118">
        <v>4.7</v>
      </c>
      <c r="AP577" s="118">
        <v>10.6</v>
      </c>
      <c r="AR577" s="118">
        <v>6.3671220000000002</v>
      </c>
    </row>
    <row r="578" spans="1:44" x14ac:dyDescent="0.45">
      <c r="A578" s="118" t="s">
        <v>929</v>
      </c>
      <c r="B578" s="121">
        <v>36281</v>
      </c>
      <c r="C578" s="121"/>
      <c r="D578" s="121"/>
      <c r="E578" s="121">
        <f t="shared" ref="E578:E641" si="9">IF(F578&gt;0,VLOOKUP(F578,A:B,2,),"")</f>
        <v>35796</v>
      </c>
      <c r="F578" s="118" t="s">
        <v>913</v>
      </c>
      <c r="G578" s="119">
        <v>576</v>
      </c>
      <c r="H578" s="120">
        <v>7.8648210000000001</v>
      </c>
      <c r="J578" s="118">
        <v>9.4</v>
      </c>
      <c r="K578" s="118">
        <v>8.8000000000000007</v>
      </c>
      <c r="L578" s="118">
        <v>5.5598739999999998</v>
      </c>
      <c r="M578" s="118">
        <v>5.7</v>
      </c>
      <c r="N578" s="118">
        <v>9.6999999999999993</v>
      </c>
      <c r="O578" s="118">
        <v>5.0999999999999996</v>
      </c>
      <c r="P578" s="118">
        <v>17.100000000000001</v>
      </c>
      <c r="Q578" s="118">
        <v>9.1999999999999993</v>
      </c>
      <c r="R578" s="118">
        <v>11.8</v>
      </c>
      <c r="S578" s="118">
        <v>12.1</v>
      </c>
      <c r="T578" s="118">
        <v>6.2</v>
      </c>
      <c r="V578" s="118">
        <v>9.1</v>
      </c>
      <c r="W578" s="118">
        <v>8.6</v>
      </c>
      <c r="Z578" s="118">
        <v>11.1</v>
      </c>
      <c r="AA578" s="118">
        <v>3.6</v>
      </c>
      <c r="AB578" s="118">
        <v>4.0999999999999996</v>
      </c>
      <c r="AC578" s="118">
        <v>2.8</v>
      </c>
      <c r="AE578" s="118">
        <v>3.5</v>
      </c>
      <c r="AF578" s="118">
        <v>5.7</v>
      </c>
      <c r="AG578" s="118">
        <v>3.3</v>
      </c>
      <c r="AI578" s="118">
        <v>10</v>
      </c>
      <c r="AJ578" s="118">
        <v>7.1</v>
      </c>
      <c r="AK578" s="118">
        <v>12.1</v>
      </c>
      <c r="AL578" s="118">
        <v>7.3</v>
      </c>
      <c r="AM578" s="118">
        <v>8.8000000000000007</v>
      </c>
      <c r="AO578" s="118">
        <v>4.5999999999999996</v>
      </c>
      <c r="AP578" s="118">
        <v>10.5</v>
      </c>
      <c r="AR578" s="118">
        <v>6.3481800000000002</v>
      </c>
    </row>
    <row r="579" spans="1:44" x14ac:dyDescent="0.45">
      <c r="A579" s="118" t="s">
        <v>930</v>
      </c>
      <c r="B579" s="121">
        <v>36312</v>
      </c>
      <c r="C579" s="121"/>
      <c r="D579" s="121"/>
      <c r="E579" s="121">
        <f t="shared" si="9"/>
        <v>35827</v>
      </c>
      <c r="F579" s="118" t="s">
        <v>914</v>
      </c>
      <c r="G579" s="119">
        <v>577</v>
      </c>
      <c r="H579" s="120">
        <v>7.7723969999999998</v>
      </c>
      <c r="J579" s="118">
        <v>9.4</v>
      </c>
      <c r="K579" s="118">
        <v>8.6</v>
      </c>
      <c r="L579" s="118">
        <v>5.5435869999999996</v>
      </c>
      <c r="M579" s="118">
        <v>5.7</v>
      </c>
      <c r="N579" s="118">
        <v>9.6999999999999993</v>
      </c>
      <c r="O579" s="118">
        <v>4.9000000000000004</v>
      </c>
      <c r="P579" s="118">
        <v>16.7</v>
      </c>
      <c r="Q579" s="118">
        <v>9.1999999999999993</v>
      </c>
      <c r="R579" s="118">
        <v>11.7</v>
      </c>
      <c r="S579" s="118">
        <v>12</v>
      </c>
      <c r="T579" s="118">
        <v>6.2</v>
      </c>
      <c r="V579" s="118">
        <v>9.1</v>
      </c>
      <c r="W579" s="118">
        <v>8.3000000000000007</v>
      </c>
      <c r="Z579" s="118">
        <v>11.1</v>
      </c>
      <c r="AA579" s="118">
        <v>3.6</v>
      </c>
      <c r="AB579" s="118">
        <v>5</v>
      </c>
      <c r="AC579" s="118">
        <v>2.8</v>
      </c>
      <c r="AE579" s="118">
        <v>3.4</v>
      </c>
      <c r="AF579" s="118">
        <v>5.6</v>
      </c>
      <c r="AG579" s="118">
        <v>3.2</v>
      </c>
      <c r="AI579" s="118">
        <v>9.9</v>
      </c>
      <c r="AJ579" s="118">
        <v>6.8</v>
      </c>
      <c r="AK579" s="118">
        <v>12.2</v>
      </c>
      <c r="AL579" s="118">
        <v>7.3</v>
      </c>
      <c r="AM579" s="118">
        <v>8.8000000000000007</v>
      </c>
      <c r="AO579" s="118">
        <v>4.5999999999999996</v>
      </c>
      <c r="AP579" s="118">
        <v>10.5</v>
      </c>
      <c r="AR579" s="118">
        <v>6.3248990000000003</v>
      </c>
    </row>
    <row r="580" spans="1:44" x14ac:dyDescent="0.45">
      <c r="A580" s="118" t="s">
        <v>931</v>
      </c>
      <c r="B580" s="121">
        <v>36342</v>
      </c>
      <c r="C580" s="121"/>
      <c r="D580" s="121"/>
      <c r="E580" s="121">
        <f t="shared" si="9"/>
        <v>35855</v>
      </c>
      <c r="F580" s="118" t="s">
        <v>915</v>
      </c>
      <c r="G580" s="119">
        <v>578</v>
      </c>
      <c r="H580" s="120">
        <v>7.8833669999999998</v>
      </c>
      <c r="J580" s="118">
        <v>9.5</v>
      </c>
      <c r="K580" s="118">
        <v>8.4</v>
      </c>
      <c r="L580" s="118">
        <v>5.5030770000000002</v>
      </c>
      <c r="M580" s="118">
        <v>5.8</v>
      </c>
      <c r="N580" s="118">
        <v>9.6</v>
      </c>
      <c r="O580" s="118">
        <v>4.9000000000000004</v>
      </c>
      <c r="P580" s="118">
        <v>16.7</v>
      </c>
      <c r="Q580" s="118">
        <v>9.1999999999999993</v>
      </c>
      <c r="R580" s="118">
        <v>11.7</v>
      </c>
      <c r="S580" s="118">
        <v>12</v>
      </c>
      <c r="T580" s="118">
        <v>6.2</v>
      </c>
      <c r="V580" s="118">
        <v>9.1</v>
      </c>
      <c r="W580" s="118">
        <v>8.1</v>
      </c>
      <c r="Z580" s="118">
        <v>11.1</v>
      </c>
      <c r="AA580" s="118">
        <v>3.8</v>
      </c>
      <c r="AB580" s="118">
        <v>5.8</v>
      </c>
      <c r="AC580" s="118">
        <v>2.8</v>
      </c>
      <c r="AE580" s="118">
        <v>3.3</v>
      </c>
      <c r="AF580" s="118">
        <v>5.5</v>
      </c>
      <c r="AG580" s="118">
        <v>3.3</v>
      </c>
      <c r="AI580" s="118">
        <v>9.8000000000000007</v>
      </c>
      <c r="AJ580" s="118">
        <v>6.5</v>
      </c>
      <c r="AK580" s="118">
        <v>12.2</v>
      </c>
      <c r="AL580" s="118">
        <v>7.4</v>
      </c>
      <c r="AM580" s="118">
        <v>8.4</v>
      </c>
      <c r="AO580" s="118">
        <v>4.7</v>
      </c>
      <c r="AP580" s="118">
        <v>10.5</v>
      </c>
      <c r="AR580" s="118">
        <v>6.3849470000000004</v>
      </c>
    </row>
    <row r="581" spans="1:44" x14ac:dyDescent="0.45">
      <c r="A581" s="118" t="s">
        <v>932</v>
      </c>
      <c r="B581" s="121">
        <v>36373</v>
      </c>
      <c r="C581" s="121"/>
      <c r="D581" s="121"/>
      <c r="E581" s="121">
        <f t="shared" si="9"/>
        <v>35886</v>
      </c>
      <c r="F581" s="118" t="s">
        <v>916</v>
      </c>
      <c r="G581" s="119">
        <v>579</v>
      </c>
      <c r="H581" s="120">
        <v>7.6034300000000004</v>
      </c>
      <c r="J581" s="118">
        <v>9.5</v>
      </c>
      <c r="K581" s="118">
        <v>8.3000000000000007</v>
      </c>
      <c r="L581" s="118">
        <v>5.6074809999999999</v>
      </c>
      <c r="M581" s="118">
        <v>5.9</v>
      </c>
      <c r="N581" s="118">
        <v>9.6</v>
      </c>
      <c r="O581" s="118">
        <v>4.9000000000000004</v>
      </c>
      <c r="P581" s="118">
        <v>16.600000000000001</v>
      </c>
      <c r="Q581" s="118">
        <v>9.1</v>
      </c>
      <c r="R581" s="118">
        <v>11.7</v>
      </c>
      <c r="S581" s="118">
        <v>12</v>
      </c>
      <c r="T581" s="118">
        <v>6.2</v>
      </c>
      <c r="U581" s="118">
        <v>10.9</v>
      </c>
      <c r="V581" s="118">
        <v>9</v>
      </c>
      <c r="W581" s="118">
        <v>7.9</v>
      </c>
      <c r="Z581" s="118">
        <v>11.5</v>
      </c>
      <c r="AA581" s="118">
        <v>4</v>
      </c>
      <c r="AB581" s="118">
        <v>6.5</v>
      </c>
      <c r="AC581" s="118">
        <v>2.8</v>
      </c>
      <c r="AD581" s="118">
        <v>14.3</v>
      </c>
      <c r="AE581" s="118">
        <v>3.1</v>
      </c>
      <c r="AF581" s="118">
        <v>5.4</v>
      </c>
      <c r="AG581" s="118">
        <v>3.4</v>
      </c>
      <c r="AH581" s="118">
        <v>6.7400700000000002</v>
      </c>
      <c r="AI581" s="118">
        <v>9.8000000000000007</v>
      </c>
      <c r="AJ581" s="118">
        <v>6.3</v>
      </c>
      <c r="AK581" s="118">
        <v>12.2</v>
      </c>
      <c r="AL581" s="118">
        <v>7.4</v>
      </c>
      <c r="AM581" s="118">
        <v>8.6999999999999993</v>
      </c>
      <c r="AO581" s="118">
        <v>4.3</v>
      </c>
      <c r="AP581" s="118">
        <v>10.8</v>
      </c>
      <c r="AR581" s="118">
        <v>6.3022970000000003</v>
      </c>
    </row>
    <row r="582" spans="1:44" x14ac:dyDescent="0.45">
      <c r="A582" s="118" t="s">
        <v>933</v>
      </c>
      <c r="B582" s="121">
        <v>36404</v>
      </c>
      <c r="C582" s="121"/>
      <c r="D582" s="121"/>
      <c r="E582" s="121">
        <f t="shared" si="9"/>
        <v>35916</v>
      </c>
      <c r="F582" s="118" t="s">
        <v>917</v>
      </c>
      <c r="G582" s="119">
        <v>580</v>
      </c>
      <c r="H582" s="120">
        <v>7.7648039999999998</v>
      </c>
      <c r="J582" s="118">
        <v>9.4</v>
      </c>
      <c r="K582" s="118">
        <v>8.3000000000000007</v>
      </c>
      <c r="L582" s="118">
        <v>5.8342289999999997</v>
      </c>
      <c r="M582" s="118">
        <v>6.1</v>
      </c>
      <c r="N582" s="118">
        <v>9.5</v>
      </c>
      <c r="O582" s="118">
        <v>4.9000000000000004</v>
      </c>
      <c r="P582" s="118">
        <v>16.600000000000001</v>
      </c>
      <c r="Q582" s="118">
        <v>9.1</v>
      </c>
      <c r="R582" s="118">
        <v>11.7</v>
      </c>
      <c r="S582" s="118">
        <v>12.1</v>
      </c>
      <c r="T582" s="118">
        <v>6.1</v>
      </c>
      <c r="U582" s="118">
        <v>11</v>
      </c>
      <c r="V582" s="118">
        <v>8.9</v>
      </c>
      <c r="W582" s="118">
        <v>7.8</v>
      </c>
      <c r="Z582" s="118">
        <v>11.5</v>
      </c>
      <c r="AA582" s="118">
        <v>4.0999999999999996</v>
      </c>
      <c r="AB582" s="118">
        <v>7.1</v>
      </c>
      <c r="AC582" s="118">
        <v>2.8</v>
      </c>
      <c r="AD582" s="118">
        <v>14.4</v>
      </c>
      <c r="AE582" s="118">
        <v>3.3</v>
      </c>
      <c r="AF582" s="118">
        <v>5.3</v>
      </c>
      <c r="AG582" s="118">
        <v>3.3</v>
      </c>
      <c r="AH582" s="118">
        <v>6.7889119999999998</v>
      </c>
      <c r="AI582" s="118">
        <v>9.9</v>
      </c>
      <c r="AJ582" s="118">
        <v>6</v>
      </c>
      <c r="AK582" s="118">
        <v>12.3</v>
      </c>
      <c r="AL582" s="118">
        <v>7.4</v>
      </c>
      <c r="AM582" s="118">
        <v>8.9</v>
      </c>
      <c r="AO582" s="118">
        <v>4.4000000000000004</v>
      </c>
      <c r="AP582" s="118">
        <v>10.7</v>
      </c>
      <c r="AR582" s="118">
        <v>6.3288039999999999</v>
      </c>
    </row>
    <row r="583" spans="1:44" x14ac:dyDescent="0.45">
      <c r="A583" s="118" t="s">
        <v>934</v>
      </c>
      <c r="B583" s="121">
        <v>36434</v>
      </c>
      <c r="C583" s="121"/>
      <c r="D583" s="121"/>
      <c r="E583" s="121">
        <f t="shared" si="9"/>
        <v>35947</v>
      </c>
      <c r="F583" s="118" t="s">
        <v>918</v>
      </c>
      <c r="G583" s="119">
        <v>581</v>
      </c>
      <c r="H583" s="120">
        <v>7.8327460000000002</v>
      </c>
      <c r="J583" s="118">
        <v>9.4</v>
      </c>
      <c r="K583" s="118">
        <v>8.4</v>
      </c>
      <c r="L583" s="118">
        <v>5.9973150000000004</v>
      </c>
      <c r="M583" s="118">
        <v>6.3</v>
      </c>
      <c r="N583" s="118">
        <v>9.4</v>
      </c>
      <c r="O583" s="118">
        <v>4.8</v>
      </c>
      <c r="P583" s="118">
        <v>16.8</v>
      </c>
      <c r="Q583" s="118">
        <v>9.1</v>
      </c>
      <c r="R583" s="118">
        <v>11.6</v>
      </c>
      <c r="S583" s="118">
        <v>12.1</v>
      </c>
      <c r="T583" s="118">
        <v>6.1</v>
      </c>
      <c r="U583" s="118">
        <v>10.9</v>
      </c>
      <c r="V583" s="118">
        <v>8.8000000000000007</v>
      </c>
      <c r="W583" s="118">
        <v>7.6</v>
      </c>
      <c r="Z583" s="118">
        <v>11.5</v>
      </c>
      <c r="AA583" s="118">
        <v>4.0999999999999996</v>
      </c>
      <c r="AB583" s="118">
        <v>7.5</v>
      </c>
      <c r="AC583" s="118">
        <v>2.7</v>
      </c>
      <c r="AD583" s="118">
        <v>14.4</v>
      </c>
      <c r="AE583" s="118">
        <v>3.3</v>
      </c>
      <c r="AF583" s="118">
        <v>5.2</v>
      </c>
      <c r="AG583" s="118">
        <v>3.3</v>
      </c>
      <c r="AH583" s="118">
        <v>6.8459390000000004</v>
      </c>
      <c r="AI583" s="118">
        <v>10</v>
      </c>
      <c r="AJ583" s="118">
        <v>6.1</v>
      </c>
      <c r="AK583" s="118">
        <v>12.5</v>
      </c>
      <c r="AL583" s="118">
        <v>7.4</v>
      </c>
      <c r="AM583" s="118">
        <v>8.1999999999999993</v>
      </c>
      <c r="AO583" s="118">
        <v>4.5</v>
      </c>
      <c r="AP583" s="118">
        <v>10.7</v>
      </c>
      <c r="AR583" s="118">
        <v>6.379486</v>
      </c>
    </row>
    <row r="584" spans="1:44" x14ac:dyDescent="0.45">
      <c r="A584" s="118" t="s">
        <v>935</v>
      </c>
      <c r="B584" s="121">
        <v>36465</v>
      </c>
      <c r="C584" s="121"/>
      <c r="D584" s="121"/>
      <c r="E584" s="121">
        <f t="shared" si="9"/>
        <v>35977</v>
      </c>
      <c r="F584" s="118" t="s">
        <v>919</v>
      </c>
      <c r="G584" s="119">
        <v>582</v>
      </c>
      <c r="H584" s="120">
        <v>7.9743269999999997</v>
      </c>
      <c r="J584" s="118">
        <v>9.3000000000000007</v>
      </c>
      <c r="K584" s="118">
        <v>8.3000000000000007</v>
      </c>
      <c r="L584" s="118">
        <v>6.264888</v>
      </c>
      <c r="M584" s="118">
        <v>6.6</v>
      </c>
      <c r="N584" s="118">
        <v>9.4</v>
      </c>
      <c r="O584" s="118">
        <v>4.9000000000000004</v>
      </c>
      <c r="P584" s="118">
        <v>16.600000000000001</v>
      </c>
      <c r="Q584" s="118">
        <v>9.1</v>
      </c>
      <c r="R584" s="118">
        <v>11.5</v>
      </c>
      <c r="S584" s="118">
        <v>12.1</v>
      </c>
      <c r="T584" s="118">
        <v>6.1</v>
      </c>
      <c r="U584" s="118">
        <v>11</v>
      </c>
      <c r="V584" s="118">
        <v>8.6999999999999993</v>
      </c>
      <c r="W584" s="118">
        <v>7.5</v>
      </c>
      <c r="Z584" s="118">
        <v>11.3</v>
      </c>
      <c r="AA584" s="118">
        <v>4.0999999999999996</v>
      </c>
      <c r="AB584" s="118">
        <v>8.1999999999999993</v>
      </c>
      <c r="AC584" s="118">
        <v>2.7</v>
      </c>
      <c r="AD584" s="118">
        <v>14.3</v>
      </c>
      <c r="AE584" s="118">
        <v>3.3</v>
      </c>
      <c r="AF584" s="118">
        <v>5.0999999999999996</v>
      </c>
      <c r="AG584" s="118">
        <v>3.2</v>
      </c>
      <c r="AH584" s="118">
        <v>6.8604890000000003</v>
      </c>
      <c r="AI584" s="118">
        <v>10.1</v>
      </c>
      <c r="AJ584" s="118">
        <v>6.1</v>
      </c>
      <c r="AK584" s="118">
        <v>12.9</v>
      </c>
      <c r="AL584" s="118">
        <v>7.4</v>
      </c>
      <c r="AM584" s="118">
        <v>8.3000000000000007</v>
      </c>
      <c r="AO584" s="118">
        <v>4.5</v>
      </c>
      <c r="AP584" s="118">
        <v>10.6</v>
      </c>
      <c r="AR584" s="118">
        <v>6.3636030000000003</v>
      </c>
    </row>
    <row r="585" spans="1:44" x14ac:dyDescent="0.45">
      <c r="A585" s="118" t="s">
        <v>936</v>
      </c>
      <c r="B585" s="121">
        <v>36495</v>
      </c>
      <c r="C585" s="121"/>
      <c r="D585" s="121"/>
      <c r="E585" s="121">
        <f t="shared" si="9"/>
        <v>36008</v>
      </c>
      <c r="F585" s="118" t="s">
        <v>920</v>
      </c>
      <c r="G585" s="119">
        <v>583</v>
      </c>
      <c r="H585" s="120">
        <v>7.7553130000000001</v>
      </c>
      <c r="J585" s="118">
        <v>9.4</v>
      </c>
      <c r="K585" s="118">
        <v>8.1</v>
      </c>
      <c r="L585" s="118">
        <v>6.3156929999999996</v>
      </c>
      <c r="M585" s="118">
        <v>6.7</v>
      </c>
      <c r="N585" s="118">
        <v>9.3000000000000007</v>
      </c>
      <c r="O585" s="118">
        <v>4.9000000000000004</v>
      </c>
      <c r="P585" s="118">
        <v>16.399999999999999</v>
      </c>
      <c r="Q585" s="118">
        <v>9.1</v>
      </c>
      <c r="R585" s="118">
        <v>11.3</v>
      </c>
      <c r="S585" s="118">
        <v>12.1</v>
      </c>
      <c r="T585" s="118">
        <v>6.1</v>
      </c>
      <c r="U585" s="118">
        <v>11.2</v>
      </c>
      <c r="V585" s="118">
        <v>8.6</v>
      </c>
      <c r="W585" s="118">
        <v>7.3</v>
      </c>
      <c r="Z585" s="118">
        <v>11.3</v>
      </c>
      <c r="AA585" s="118">
        <v>4.4000000000000004</v>
      </c>
      <c r="AB585" s="118">
        <v>8</v>
      </c>
      <c r="AC585" s="118">
        <v>2.6</v>
      </c>
      <c r="AD585" s="118">
        <v>14.1</v>
      </c>
      <c r="AE585" s="118">
        <v>3.1</v>
      </c>
      <c r="AF585" s="118">
        <v>5</v>
      </c>
      <c r="AG585" s="118">
        <v>3</v>
      </c>
      <c r="AH585" s="118">
        <v>6.848236</v>
      </c>
      <c r="AI585" s="118">
        <v>10.199999999999999</v>
      </c>
      <c r="AJ585" s="118">
        <v>5.9</v>
      </c>
      <c r="AK585" s="118">
        <v>13</v>
      </c>
      <c r="AL585" s="118">
        <v>7.4</v>
      </c>
      <c r="AM585" s="118">
        <v>8.1</v>
      </c>
      <c r="AO585" s="118">
        <v>4.5</v>
      </c>
      <c r="AP585" s="118">
        <v>10.6</v>
      </c>
      <c r="AR585" s="118">
        <v>6.3741349999999999</v>
      </c>
    </row>
    <row r="586" spans="1:44" x14ac:dyDescent="0.45">
      <c r="A586" s="118" t="s">
        <v>937</v>
      </c>
      <c r="B586" s="121">
        <v>36526</v>
      </c>
      <c r="C586" s="121"/>
      <c r="D586" s="121"/>
      <c r="E586" s="121">
        <f t="shared" si="9"/>
        <v>36039</v>
      </c>
      <c r="F586" s="118" t="s">
        <v>921</v>
      </c>
      <c r="G586" s="119">
        <v>584</v>
      </c>
      <c r="H586" s="120">
        <v>7.6334569999999999</v>
      </c>
      <c r="J586" s="118">
        <v>9.4</v>
      </c>
      <c r="K586" s="118">
        <v>8.1999999999999993</v>
      </c>
      <c r="L586" s="118">
        <v>6.6828099999999999</v>
      </c>
      <c r="M586" s="118">
        <v>7</v>
      </c>
      <c r="N586" s="118">
        <v>9.1999999999999993</v>
      </c>
      <c r="O586" s="118">
        <v>4.8</v>
      </c>
      <c r="P586" s="118">
        <v>16.3</v>
      </c>
      <c r="Q586" s="118">
        <v>9.1</v>
      </c>
      <c r="R586" s="118">
        <v>11</v>
      </c>
      <c r="S586" s="118">
        <v>12.1</v>
      </c>
      <c r="T586" s="118">
        <v>6.1</v>
      </c>
      <c r="U586" s="118">
        <v>11.1</v>
      </c>
      <c r="V586" s="118">
        <v>8.4</v>
      </c>
      <c r="W586" s="118">
        <v>7.1</v>
      </c>
      <c r="Z586" s="118">
        <v>11.3</v>
      </c>
      <c r="AA586" s="118">
        <v>4.3</v>
      </c>
      <c r="AB586" s="118">
        <v>8.1999999999999993</v>
      </c>
      <c r="AC586" s="118">
        <v>2.6</v>
      </c>
      <c r="AD586" s="118">
        <v>13.9</v>
      </c>
      <c r="AE586" s="118">
        <v>3.2</v>
      </c>
      <c r="AF586" s="118">
        <v>4.9000000000000004</v>
      </c>
      <c r="AG586" s="118">
        <v>2.8</v>
      </c>
      <c r="AH586" s="118">
        <v>6.8669010000000004</v>
      </c>
      <c r="AI586" s="118">
        <v>10.4</v>
      </c>
      <c r="AJ586" s="118">
        <v>5.7</v>
      </c>
      <c r="AK586" s="118">
        <v>13.2</v>
      </c>
      <c r="AL586" s="118">
        <v>7.4</v>
      </c>
      <c r="AM586" s="118">
        <v>7.6</v>
      </c>
      <c r="AO586" s="118">
        <v>4.5999999999999996</v>
      </c>
      <c r="AP586" s="118">
        <v>10.5</v>
      </c>
      <c r="AR586" s="118">
        <v>6.3869720000000001</v>
      </c>
    </row>
    <row r="587" spans="1:44" x14ac:dyDescent="0.45">
      <c r="A587" s="118" t="s">
        <v>938</v>
      </c>
      <c r="B587" s="121">
        <v>36557</v>
      </c>
      <c r="C587" s="121"/>
      <c r="D587" s="121"/>
      <c r="E587" s="121">
        <f t="shared" si="9"/>
        <v>36069</v>
      </c>
      <c r="F587" s="118" t="s">
        <v>922</v>
      </c>
      <c r="G587" s="119">
        <v>585</v>
      </c>
      <c r="H587" s="120">
        <v>7.313434</v>
      </c>
      <c r="J587" s="118">
        <v>9.1999999999999993</v>
      </c>
      <c r="K587" s="118">
        <v>8</v>
      </c>
      <c r="L587" s="118">
        <v>7.3402839999999996</v>
      </c>
      <c r="M587" s="118">
        <v>7.2</v>
      </c>
      <c r="N587" s="118">
        <v>9.1</v>
      </c>
      <c r="O587" s="118">
        <v>4.8</v>
      </c>
      <c r="P587" s="118">
        <v>16</v>
      </c>
      <c r="Q587" s="118">
        <v>9.3000000000000007</v>
      </c>
      <c r="R587" s="118">
        <v>10.9</v>
      </c>
      <c r="S587" s="118">
        <v>12</v>
      </c>
      <c r="T587" s="118">
        <v>6</v>
      </c>
      <c r="U587" s="118">
        <v>11.1</v>
      </c>
      <c r="V587" s="118">
        <v>8.3000000000000007</v>
      </c>
      <c r="W587" s="118">
        <v>7</v>
      </c>
      <c r="Z587" s="118">
        <v>11.5</v>
      </c>
      <c r="AA587" s="118">
        <v>4.3</v>
      </c>
      <c r="AB587" s="118">
        <v>8.1</v>
      </c>
      <c r="AC587" s="118">
        <v>2.6</v>
      </c>
      <c r="AD587" s="118">
        <v>13.8</v>
      </c>
      <c r="AE587" s="118">
        <v>3.1</v>
      </c>
      <c r="AF587" s="118">
        <v>4.8</v>
      </c>
      <c r="AG587" s="118">
        <v>2.7</v>
      </c>
      <c r="AH587" s="118">
        <v>6.8426600000000004</v>
      </c>
      <c r="AI587" s="118">
        <v>10.6</v>
      </c>
      <c r="AJ587" s="118">
        <v>5.6</v>
      </c>
      <c r="AK587" s="118">
        <v>13.2</v>
      </c>
      <c r="AL587" s="118">
        <v>7.4</v>
      </c>
      <c r="AM587" s="118">
        <v>7.4</v>
      </c>
      <c r="AO587" s="118">
        <v>4.5</v>
      </c>
      <c r="AP587" s="118">
        <v>10.5</v>
      </c>
      <c r="AR587" s="118">
        <v>6.3620859999999997</v>
      </c>
    </row>
    <row r="588" spans="1:44" x14ac:dyDescent="0.45">
      <c r="A588" s="118" t="s">
        <v>939</v>
      </c>
      <c r="B588" s="121">
        <v>36586</v>
      </c>
      <c r="C588" s="121"/>
      <c r="D588" s="121"/>
      <c r="E588" s="121">
        <f t="shared" si="9"/>
        <v>36100</v>
      </c>
      <c r="F588" s="118" t="s">
        <v>923</v>
      </c>
      <c r="G588" s="119">
        <v>586</v>
      </c>
      <c r="H588" s="120">
        <v>7.6273160000000004</v>
      </c>
      <c r="J588" s="118">
        <v>9.1</v>
      </c>
      <c r="K588" s="118">
        <v>8</v>
      </c>
      <c r="L588" s="118">
        <v>7.9600850000000003</v>
      </c>
      <c r="M588" s="118">
        <v>7.3</v>
      </c>
      <c r="N588" s="118">
        <v>9.1</v>
      </c>
      <c r="O588" s="118">
        <v>4.8</v>
      </c>
      <c r="P588" s="118">
        <v>15.7</v>
      </c>
      <c r="Q588" s="118">
        <v>9.3000000000000007</v>
      </c>
      <c r="R588" s="118">
        <v>10.8</v>
      </c>
      <c r="S588" s="118">
        <v>12</v>
      </c>
      <c r="T588" s="118">
        <v>6</v>
      </c>
      <c r="U588" s="118">
        <v>11.4</v>
      </c>
      <c r="V588" s="118">
        <v>8.1</v>
      </c>
      <c r="W588" s="118">
        <v>6.8</v>
      </c>
      <c r="Z588" s="118">
        <v>11.4</v>
      </c>
      <c r="AA588" s="118">
        <v>4.5</v>
      </c>
      <c r="AB588" s="118">
        <v>7.9</v>
      </c>
      <c r="AC588" s="118">
        <v>2.5</v>
      </c>
      <c r="AD588" s="118">
        <v>13.7</v>
      </c>
      <c r="AE588" s="118">
        <v>3</v>
      </c>
      <c r="AF588" s="118">
        <v>4.7</v>
      </c>
      <c r="AG588" s="118">
        <v>2.9</v>
      </c>
      <c r="AH588" s="118">
        <v>6.8375110000000001</v>
      </c>
      <c r="AI588" s="118">
        <v>10.8</v>
      </c>
      <c r="AJ588" s="118">
        <v>5.8</v>
      </c>
      <c r="AK588" s="118">
        <v>13.3</v>
      </c>
      <c r="AL588" s="118">
        <v>7.4</v>
      </c>
      <c r="AM588" s="118">
        <v>7.6</v>
      </c>
      <c r="AO588" s="118">
        <v>4.4000000000000004</v>
      </c>
      <c r="AP588" s="118">
        <v>10.4</v>
      </c>
      <c r="AR588" s="118">
        <v>6.336951</v>
      </c>
    </row>
    <row r="589" spans="1:44" x14ac:dyDescent="0.45">
      <c r="A589" s="118" t="s">
        <v>940</v>
      </c>
      <c r="B589" s="121">
        <v>36617</v>
      </c>
      <c r="C589" s="121"/>
      <c r="D589" s="121"/>
      <c r="E589" s="121">
        <f t="shared" si="9"/>
        <v>36130</v>
      </c>
      <c r="F589" s="118" t="s">
        <v>924</v>
      </c>
      <c r="G589" s="119">
        <v>587</v>
      </c>
      <c r="H589" s="120">
        <v>7.1835529999999999</v>
      </c>
      <c r="J589" s="118">
        <v>9.1</v>
      </c>
      <c r="K589" s="118">
        <v>8.1</v>
      </c>
      <c r="L589" s="118">
        <v>8.3297629999999998</v>
      </c>
      <c r="M589" s="118">
        <v>7.4</v>
      </c>
      <c r="N589" s="118">
        <v>9</v>
      </c>
      <c r="O589" s="118">
        <v>4.9000000000000004</v>
      </c>
      <c r="P589" s="118">
        <v>15.4</v>
      </c>
      <c r="Q589" s="118">
        <v>9.3000000000000007</v>
      </c>
      <c r="R589" s="118">
        <v>10.8</v>
      </c>
      <c r="S589" s="118">
        <v>12</v>
      </c>
      <c r="T589" s="118">
        <v>6.1</v>
      </c>
      <c r="U589" s="118">
        <v>11.4</v>
      </c>
      <c r="V589" s="118">
        <v>7.8</v>
      </c>
      <c r="W589" s="118">
        <v>6.6</v>
      </c>
      <c r="Z589" s="118">
        <v>11.4</v>
      </c>
      <c r="AA589" s="118">
        <v>4.4000000000000004</v>
      </c>
      <c r="AB589" s="118">
        <v>7.9</v>
      </c>
      <c r="AC589" s="118">
        <v>2.4</v>
      </c>
      <c r="AD589" s="118">
        <v>13.7</v>
      </c>
      <c r="AE589" s="118">
        <v>3.1</v>
      </c>
      <c r="AF589" s="118">
        <v>4.5999999999999996</v>
      </c>
      <c r="AG589" s="118">
        <v>2.8</v>
      </c>
      <c r="AH589" s="118">
        <v>6.7942549999999997</v>
      </c>
      <c r="AI589" s="118">
        <v>11</v>
      </c>
      <c r="AJ589" s="118">
        <v>5.7</v>
      </c>
      <c r="AK589" s="118">
        <v>13.6</v>
      </c>
      <c r="AL589" s="118">
        <v>7.4</v>
      </c>
      <c r="AM589" s="118">
        <v>7.4</v>
      </c>
      <c r="AO589" s="118">
        <v>4.4000000000000004</v>
      </c>
      <c r="AP589" s="118">
        <v>10.3</v>
      </c>
      <c r="AR589" s="118">
        <v>6.3010979999999996</v>
      </c>
    </row>
    <row r="590" spans="1:44" x14ac:dyDescent="0.45">
      <c r="A590" s="118" t="s">
        <v>941</v>
      </c>
      <c r="B590" s="121">
        <v>36647</v>
      </c>
      <c r="C590" s="121"/>
      <c r="D590" s="121"/>
      <c r="E590" s="121">
        <f t="shared" si="9"/>
        <v>36161</v>
      </c>
      <c r="F590" s="118" t="s">
        <v>925</v>
      </c>
      <c r="G590" s="119">
        <v>588</v>
      </c>
      <c r="H590" s="120">
        <v>7.1189369999999998</v>
      </c>
      <c r="J590" s="118">
        <v>8.9</v>
      </c>
      <c r="K590" s="118">
        <v>7.9</v>
      </c>
      <c r="L590" s="118">
        <v>8.3949379999999998</v>
      </c>
      <c r="M590" s="118">
        <v>7.8</v>
      </c>
      <c r="N590" s="118">
        <v>8.9</v>
      </c>
      <c r="O590" s="118">
        <v>5</v>
      </c>
      <c r="P590" s="118">
        <v>14.8</v>
      </c>
      <c r="Q590" s="118">
        <v>10.1</v>
      </c>
      <c r="R590" s="118">
        <v>10.7</v>
      </c>
      <c r="S590" s="118">
        <v>12</v>
      </c>
      <c r="T590" s="118">
        <v>6.1</v>
      </c>
      <c r="U590" s="118">
        <v>11.4</v>
      </c>
      <c r="V590" s="118">
        <v>7.2</v>
      </c>
      <c r="W590" s="118">
        <v>6.5</v>
      </c>
      <c r="Z590" s="118">
        <v>11.1</v>
      </c>
      <c r="AA590" s="118">
        <v>4.5</v>
      </c>
      <c r="AB590" s="118">
        <v>7.6</v>
      </c>
      <c r="AC590" s="118">
        <v>2.4</v>
      </c>
      <c r="AD590" s="118">
        <v>13.7</v>
      </c>
      <c r="AE590" s="118">
        <v>2.6</v>
      </c>
      <c r="AF590" s="118">
        <v>4.5999999999999996</v>
      </c>
      <c r="AG590" s="118">
        <v>2.7</v>
      </c>
      <c r="AH590" s="118">
        <v>6.7032129999999999</v>
      </c>
      <c r="AI590" s="118">
        <v>11.5</v>
      </c>
      <c r="AJ590" s="118">
        <v>5.6</v>
      </c>
      <c r="AK590" s="118">
        <v>14.2</v>
      </c>
      <c r="AL590" s="118">
        <v>7.3</v>
      </c>
      <c r="AM590" s="118">
        <v>7.3</v>
      </c>
      <c r="AO590" s="118">
        <v>4.3</v>
      </c>
      <c r="AP590" s="118">
        <v>10.199999999999999</v>
      </c>
      <c r="AR590" s="118">
        <v>6.2523080000000002</v>
      </c>
    </row>
    <row r="591" spans="1:44" x14ac:dyDescent="0.45">
      <c r="A591" s="118" t="s">
        <v>942</v>
      </c>
      <c r="B591" s="121">
        <v>36678</v>
      </c>
      <c r="C591" s="121"/>
      <c r="D591" s="121"/>
      <c r="E591" s="121">
        <f t="shared" si="9"/>
        <v>36192</v>
      </c>
      <c r="F591" s="118" t="s">
        <v>926</v>
      </c>
      <c r="G591" s="119">
        <v>589</v>
      </c>
      <c r="H591" s="120">
        <v>7.1150529999999996</v>
      </c>
      <c r="J591" s="118">
        <v>9</v>
      </c>
      <c r="K591" s="118">
        <v>7.9</v>
      </c>
      <c r="L591" s="118">
        <v>8.8370189999999997</v>
      </c>
      <c r="M591" s="118">
        <v>8.1</v>
      </c>
      <c r="N591" s="118">
        <v>8.8000000000000007</v>
      </c>
      <c r="O591" s="118">
        <v>5</v>
      </c>
      <c r="P591" s="118">
        <v>14.3</v>
      </c>
      <c r="Q591" s="118">
        <v>10.1</v>
      </c>
      <c r="R591" s="118">
        <v>10.6</v>
      </c>
      <c r="S591" s="118">
        <v>12</v>
      </c>
      <c r="T591" s="118">
        <v>6</v>
      </c>
      <c r="U591" s="118">
        <v>11.4</v>
      </c>
      <c r="V591" s="118">
        <v>7.2</v>
      </c>
      <c r="W591" s="118">
        <v>6.3</v>
      </c>
      <c r="Z591" s="118">
        <v>11.1</v>
      </c>
      <c r="AA591" s="118">
        <v>4.5999999999999996</v>
      </c>
      <c r="AB591" s="118">
        <v>7.4</v>
      </c>
      <c r="AC591" s="118">
        <v>2.4</v>
      </c>
      <c r="AD591" s="118">
        <v>13.8</v>
      </c>
      <c r="AE591" s="118">
        <v>3.1</v>
      </c>
      <c r="AF591" s="118">
        <v>4.5</v>
      </c>
      <c r="AG591" s="118">
        <v>2.7</v>
      </c>
      <c r="AH591" s="118">
        <v>6.7194450000000003</v>
      </c>
      <c r="AI591" s="118">
        <v>12</v>
      </c>
      <c r="AJ591" s="118">
        <v>5.7</v>
      </c>
      <c r="AK591" s="118">
        <v>14.8</v>
      </c>
      <c r="AL591" s="118">
        <v>7.2</v>
      </c>
      <c r="AM591" s="118">
        <v>7</v>
      </c>
      <c r="AO591" s="118">
        <v>4.4000000000000004</v>
      </c>
      <c r="AP591" s="118">
        <v>10.1</v>
      </c>
      <c r="AR591" s="118">
        <v>6.2960510000000003</v>
      </c>
    </row>
    <row r="592" spans="1:44" x14ac:dyDescent="0.45">
      <c r="A592" s="118" t="s">
        <v>943</v>
      </c>
      <c r="B592" s="121">
        <v>36708</v>
      </c>
      <c r="C592" s="121"/>
      <c r="D592" s="121"/>
      <c r="E592" s="121">
        <f t="shared" si="9"/>
        <v>36220</v>
      </c>
      <c r="F592" s="118" t="s">
        <v>927</v>
      </c>
      <c r="G592" s="119">
        <v>590</v>
      </c>
      <c r="H592" s="120">
        <v>7.0126939999999998</v>
      </c>
      <c r="J592" s="118">
        <v>9</v>
      </c>
      <c r="K592" s="118">
        <v>7.9</v>
      </c>
      <c r="L592" s="118">
        <v>9.3365480000000005</v>
      </c>
      <c r="M592" s="118">
        <v>8.5</v>
      </c>
      <c r="N592" s="118">
        <v>8.8000000000000007</v>
      </c>
      <c r="O592" s="118">
        <v>5</v>
      </c>
      <c r="P592" s="118">
        <v>13.9</v>
      </c>
      <c r="Q592" s="118">
        <v>10.1</v>
      </c>
      <c r="R592" s="118">
        <v>10.5</v>
      </c>
      <c r="S592" s="118">
        <v>11.8</v>
      </c>
      <c r="T592" s="118">
        <v>6</v>
      </c>
      <c r="U592" s="118">
        <v>11.4</v>
      </c>
      <c r="V592" s="118">
        <v>7.1</v>
      </c>
      <c r="W592" s="118">
        <v>6.2</v>
      </c>
      <c r="Z592" s="118">
        <v>11.1</v>
      </c>
      <c r="AA592" s="118">
        <v>4.7</v>
      </c>
      <c r="AB592" s="118">
        <v>7.2</v>
      </c>
      <c r="AC592" s="118">
        <v>2.4</v>
      </c>
      <c r="AD592" s="118">
        <v>13.8</v>
      </c>
      <c r="AE592" s="118">
        <v>2.7</v>
      </c>
      <c r="AF592" s="118">
        <v>4.4000000000000004</v>
      </c>
      <c r="AG592" s="118">
        <v>2.9</v>
      </c>
      <c r="AH592" s="118">
        <v>6.6619570000000001</v>
      </c>
      <c r="AI592" s="118">
        <v>12.3</v>
      </c>
      <c r="AJ592" s="118">
        <v>5.7</v>
      </c>
      <c r="AK592" s="118">
        <v>15.4</v>
      </c>
      <c r="AL592" s="118">
        <v>7.2</v>
      </c>
      <c r="AM592" s="118">
        <v>7</v>
      </c>
      <c r="AO592" s="118">
        <v>4.2</v>
      </c>
      <c r="AP592" s="118">
        <v>10.1</v>
      </c>
      <c r="AR592" s="118">
        <v>6.2023929999999998</v>
      </c>
    </row>
    <row r="593" spans="1:44" x14ac:dyDescent="0.45">
      <c r="A593" s="118" t="s">
        <v>944</v>
      </c>
      <c r="B593" s="121">
        <v>36739</v>
      </c>
      <c r="C593" s="121"/>
      <c r="D593" s="121"/>
      <c r="E593" s="121">
        <f t="shared" si="9"/>
        <v>36251</v>
      </c>
      <c r="F593" s="118" t="s">
        <v>928</v>
      </c>
      <c r="G593" s="119">
        <v>591</v>
      </c>
      <c r="H593" s="120">
        <v>6.9793560000000001</v>
      </c>
      <c r="J593" s="118">
        <v>9</v>
      </c>
      <c r="K593" s="118">
        <v>8.1999999999999993</v>
      </c>
      <c r="L593" s="118">
        <v>10.04838</v>
      </c>
      <c r="M593" s="118">
        <v>8.6</v>
      </c>
      <c r="N593" s="118">
        <v>8.6999999999999993</v>
      </c>
      <c r="O593" s="118">
        <v>5</v>
      </c>
      <c r="P593" s="118">
        <v>13.6</v>
      </c>
      <c r="Q593" s="118">
        <v>11.1</v>
      </c>
      <c r="R593" s="118">
        <v>10.4</v>
      </c>
      <c r="S593" s="118">
        <v>11.7</v>
      </c>
      <c r="T593" s="118">
        <v>6</v>
      </c>
      <c r="U593" s="118">
        <v>12.1</v>
      </c>
      <c r="V593" s="118">
        <v>7</v>
      </c>
      <c r="W593" s="118">
        <v>6.2</v>
      </c>
      <c r="Z593" s="118">
        <v>11.1</v>
      </c>
      <c r="AA593" s="118">
        <v>4.7</v>
      </c>
      <c r="AB593" s="118">
        <v>7</v>
      </c>
      <c r="AC593" s="118">
        <v>2.4</v>
      </c>
      <c r="AD593" s="118">
        <v>13.8</v>
      </c>
      <c r="AE593" s="118">
        <v>2.8</v>
      </c>
      <c r="AF593" s="118">
        <v>4.4000000000000004</v>
      </c>
      <c r="AG593" s="118">
        <v>2.9</v>
      </c>
      <c r="AH593" s="118">
        <v>6.7143179999999996</v>
      </c>
      <c r="AI593" s="118">
        <v>12.7</v>
      </c>
      <c r="AJ593" s="118">
        <v>5.9</v>
      </c>
      <c r="AK593" s="118">
        <v>15.7</v>
      </c>
      <c r="AL593" s="118">
        <v>7.5</v>
      </c>
      <c r="AM593" s="118">
        <v>6.9</v>
      </c>
      <c r="AO593" s="118">
        <v>4.3</v>
      </c>
      <c r="AP593" s="118">
        <v>10</v>
      </c>
      <c r="AR593" s="118">
        <v>6.2636380000000003</v>
      </c>
    </row>
    <row r="594" spans="1:44" x14ac:dyDescent="0.45">
      <c r="A594" s="118" t="s">
        <v>945</v>
      </c>
      <c r="B594" s="121">
        <v>36770</v>
      </c>
      <c r="C594" s="121"/>
      <c r="D594" s="121"/>
      <c r="E594" s="121">
        <f t="shared" si="9"/>
        <v>36281</v>
      </c>
      <c r="F594" s="118" t="s">
        <v>929</v>
      </c>
      <c r="G594" s="119">
        <v>592</v>
      </c>
      <c r="H594" s="120">
        <v>7.0250890000000004</v>
      </c>
      <c r="J594" s="118">
        <v>9</v>
      </c>
      <c r="K594" s="118">
        <v>7.9</v>
      </c>
      <c r="L594" s="118">
        <v>10.63748</v>
      </c>
      <c r="M594" s="118">
        <v>8.6999999999999993</v>
      </c>
      <c r="N594" s="118">
        <v>8.6</v>
      </c>
      <c r="O594" s="118">
        <v>5</v>
      </c>
      <c r="P594" s="118">
        <v>13.5</v>
      </c>
      <c r="Q594" s="118">
        <v>11.1</v>
      </c>
      <c r="R594" s="118">
        <v>10.3</v>
      </c>
      <c r="S594" s="118">
        <v>11.5</v>
      </c>
      <c r="T594" s="118">
        <v>6</v>
      </c>
      <c r="U594" s="118">
        <v>12</v>
      </c>
      <c r="V594" s="118">
        <v>6.9</v>
      </c>
      <c r="W594" s="118">
        <v>6.2</v>
      </c>
      <c r="Z594" s="118">
        <v>11.1</v>
      </c>
      <c r="AA594" s="118">
        <v>4.7</v>
      </c>
      <c r="AB594" s="118">
        <v>6.8</v>
      </c>
      <c r="AC594" s="118">
        <v>2.4</v>
      </c>
      <c r="AD594" s="118">
        <v>13.8</v>
      </c>
      <c r="AE594" s="118">
        <v>2.6</v>
      </c>
      <c r="AF594" s="118">
        <v>4.3</v>
      </c>
      <c r="AG594" s="118">
        <v>2.9</v>
      </c>
      <c r="AH594" s="118">
        <v>6.6440960000000002</v>
      </c>
      <c r="AI594" s="118">
        <v>12.9</v>
      </c>
      <c r="AJ594" s="118">
        <v>5.9</v>
      </c>
      <c r="AK594" s="118">
        <v>16.100000000000001</v>
      </c>
      <c r="AL594" s="118">
        <v>7.5</v>
      </c>
      <c r="AM594" s="118">
        <v>6.7</v>
      </c>
      <c r="AO594" s="118">
        <v>4.2</v>
      </c>
      <c r="AP594" s="118">
        <v>9.9</v>
      </c>
      <c r="AR594" s="118">
        <v>6.1518189999999997</v>
      </c>
    </row>
    <row r="595" spans="1:44" x14ac:dyDescent="0.45">
      <c r="A595" s="118" t="s">
        <v>946</v>
      </c>
      <c r="B595" s="121">
        <v>36800</v>
      </c>
      <c r="C595" s="121"/>
      <c r="D595" s="121"/>
      <c r="E595" s="121">
        <f t="shared" si="9"/>
        <v>36312</v>
      </c>
      <c r="F595" s="118" t="s">
        <v>930</v>
      </c>
      <c r="G595" s="119">
        <v>593</v>
      </c>
      <c r="H595" s="120">
        <v>6.6536600000000004</v>
      </c>
      <c r="J595" s="118">
        <v>8.6999999999999993</v>
      </c>
      <c r="K595" s="118">
        <v>7.6</v>
      </c>
      <c r="L595" s="118">
        <v>10.728389999999999</v>
      </c>
      <c r="M595" s="118">
        <v>8.5</v>
      </c>
      <c r="N595" s="118">
        <v>8.6</v>
      </c>
      <c r="O595" s="118">
        <v>4.9000000000000004</v>
      </c>
      <c r="P595" s="118">
        <v>13.5</v>
      </c>
      <c r="Q595" s="118">
        <v>11.1</v>
      </c>
      <c r="R595" s="118">
        <v>10.3</v>
      </c>
      <c r="S595" s="118">
        <v>11.4</v>
      </c>
      <c r="T595" s="118">
        <v>5.9</v>
      </c>
      <c r="U595" s="118">
        <v>12</v>
      </c>
      <c r="V595" s="118">
        <v>6.9</v>
      </c>
      <c r="W595" s="118">
        <v>5.9</v>
      </c>
      <c r="Z595" s="118">
        <v>11</v>
      </c>
      <c r="AA595" s="118">
        <v>4.8</v>
      </c>
      <c r="AB595" s="118">
        <v>7.1</v>
      </c>
      <c r="AC595" s="118">
        <v>2.4</v>
      </c>
      <c r="AD595" s="118">
        <v>13.9</v>
      </c>
      <c r="AE595" s="118">
        <v>2.7</v>
      </c>
      <c r="AF595" s="118">
        <v>4.3</v>
      </c>
      <c r="AG595" s="118">
        <v>2.8</v>
      </c>
      <c r="AH595" s="118">
        <v>6.6774250000000004</v>
      </c>
      <c r="AI595" s="118">
        <v>13.2</v>
      </c>
      <c r="AJ595" s="118">
        <v>5.7</v>
      </c>
      <c r="AK595" s="118">
        <v>16.5</v>
      </c>
      <c r="AL595" s="118">
        <v>7.6</v>
      </c>
      <c r="AM595" s="118">
        <v>6.7</v>
      </c>
      <c r="AO595" s="118">
        <v>4.3</v>
      </c>
      <c r="AP595" s="118">
        <v>9.9</v>
      </c>
      <c r="AR595" s="118">
        <v>6.1760849999999996</v>
      </c>
    </row>
    <row r="596" spans="1:44" x14ac:dyDescent="0.45">
      <c r="A596" s="118" t="s">
        <v>947</v>
      </c>
      <c r="B596" s="121">
        <v>36831</v>
      </c>
      <c r="C596" s="121"/>
      <c r="D596" s="121"/>
      <c r="E596" s="121">
        <f t="shared" si="9"/>
        <v>36342</v>
      </c>
      <c r="F596" s="118" t="s">
        <v>931</v>
      </c>
      <c r="G596" s="119">
        <v>594</v>
      </c>
      <c r="H596" s="120">
        <v>6.6751050000000003</v>
      </c>
      <c r="J596" s="118">
        <v>8.3000000000000007</v>
      </c>
      <c r="K596" s="118">
        <v>7.6</v>
      </c>
      <c r="L596" s="118">
        <v>10.917999999999999</v>
      </c>
      <c r="M596" s="118">
        <v>8.8000000000000007</v>
      </c>
      <c r="N596" s="118">
        <v>8.5</v>
      </c>
      <c r="O596" s="118">
        <v>5</v>
      </c>
      <c r="P596" s="118">
        <v>13.5</v>
      </c>
      <c r="Q596" s="118">
        <v>11.8</v>
      </c>
      <c r="R596" s="118">
        <v>10.199999999999999</v>
      </c>
      <c r="S596" s="118">
        <v>11.3</v>
      </c>
      <c r="T596" s="118">
        <v>5.9</v>
      </c>
      <c r="U596" s="118">
        <v>12</v>
      </c>
      <c r="V596" s="118">
        <v>6.8</v>
      </c>
      <c r="W596" s="118">
        <v>5.7</v>
      </c>
      <c r="Z596" s="118">
        <v>11</v>
      </c>
      <c r="AA596" s="118">
        <v>4.8</v>
      </c>
      <c r="AB596" s="118">
        <v>7</v>
      </c>
      <c r="AC596" s="118">
        <v>2.4</v>
      </c>
      <c r="AD596" s="118">
        <v>14</v>
      </c>
      <c r="AE596" s="118">
        <v>2.2999999999999998</v>
      </c>
      <c r="AF596" s="118">
        <v>4.2</v>
      </c>
      <c r="AG596" s="118">
        <v>2.9</v>
      </c>
      <c r="AH596" s="118">
        <v>6.6884880000000004</v>
      </c>
      <c r="AI596" s="118">
        <v>13.5</v>
      </c>
      <c r="AJ596" s="118">
        <v>5.6</v>
      </c>
      <c r="AK596" s="118">
        <v>16.7</v>
      </c>
      <c r="AL596" s="118">
        <v>7.6</v>
      </c>
      <c r="AM596" s="118">
        <v>6.6</v>
      </c>
      <c r="AO596" s="118">
        <v>4.3</v>
      </c>
      <c r="AP596" s="118">
        <v>9.8000000000000007</v>
      </c>
      <c r="AR596" s="118">
        <v>6.185543</v>
      </c>
    </row>
    <row r="597" spans="1:44" x14ac:dyDescent="0.45">
      <c r="A597" s="118" t="s">
        <v>948</v>
      </c>
      <c r="B597" s="121">
        <v>36861</v>
      </c>
      <c r="C597" s="121"/>
      <c r="D597" s="121"/>
      <c r="E597" s="121">
        <f t="shared" si="9"/>
        <v>36373</v>
      </c>
      <c r="F597" s="118" t="s">
        <v>932</v>
      </c>
      <c r="G597" s="119">
        <v>595</v>
      </c>
      <c r="H597" s="120">
        <v>6.9058580000000003</v>
      </c>
      <c r="J597" s="118">
        <v>8.1999999999999993</v>
      </c>
      <c r="K597" s="118">
        <v>7.4</v>
      </c>
      <c r="L597" s="118">
        <v>10.93934</v>
      </c>
      <c r="M597" s="118">
        <v>9</v>
      </c>
      <c r="N597" s="118">
        <v>8.5</v>
      </c>
      <c r="O597" s="118">
        <v>5.3</v>
      </c>
      <c r="P597" s="118">
        <v>13.5</v>
      </c>
      <c r="Q597" s="118">
        <v>11.8</v>
      </c>
      <c r="R597" s="118">
        <v>10.1</v>
      </c>
      <c r="S597" s="118">
        <v>11.1</v>
      </c>
      <c r="T597" s="118">
        <v>5.8</v>
      </c>
      <c r="U597" s="118">
        <v>12.1</v>
      </c>
      <c r="V597" s="118">
        <v>6.7</v>
      </c>
      <c r="W597" s="118">
        <v>5.5</v>
      </c>
      <c r="Z597" s="118">
        <v>10.9</v>
      </c>
      <c r="AA597" s="118">
        <v>4.7</v>
      </c>
      <c r="AB597" s="118">
        <v>6.5</v>
      </c>
      <c r="AC597" s="118">
        <v>2.4</v>
      </c>
      <c r="AD597" s="118">
        <v>14.1</v>
      </c>
      <c r="AE597" s="118">
        <v>2.5</v>
      </c>
      <c r="AF597" s="118">
        <v>4.2</v>
      </c>
      <c r="AG597" s="118">
        <v>3.1</v>
      </c>
      <c r="AH597" s="118">
        <v>6.6172409999999999</v>
      </c>
      <c r="AI597" s="118">
        <v>13.8</v>
      </c>
      <c r="AJ597" s="118">
        <v>5.4</v>
      </c>
      <c r="AK597" s="118">
        <v>17.100000000000001</v>
      </c>
      <c r="AL597" s="118">
        <v>7.6</v>
      </c>
      <c r="AM597" s="118">
        <v>6.7</v>
      </c>
      <c r="AO597" s="118">
        <v>4.2</v>
      </c>
      <c r="AP597" s="118">
        <v>9.6999999999999993</v>
      </c>
      <c r="AR597" s="118">
        <v>6.0721360000000004</v>
      </c>
    </row>
    <row r="598" spans="1:44" x14ac:dyDescent="0.45">
      <c r="A598" s="118" t="s">
        <v>949</v>
      </c>
      <c r="B598" s="121">
        <v>36892</v>
      </c>
      <c r="C598" s="121"/>
      <c r="D598" s="121"/>
      <c r="E598" s="121">
        <f t="shared" si="9"/>
        <v>36404</v>
      </c>
      <c r="F598" s="118" t="s">
        <v>933</v>
      </c>
      <c r="G598" s="119">
        <v>596</v>
      </c>
      <c r="H598" s="120">
        <v>7.0413410000000001</v>
      </c>
      <c r="J598" s="118">
        <v>7.9</v>
      </c>
      <c r="K598" s="118">
        <v>7.5</v>
      </c>
      <c r="L598" s="118">
        <v>10.956950000000001</v>
      </c>
      <c r="M598" s="118">
        <v>9.1</v>
      </c>
      <c r="N598" s="118">
        <v>8.4</v>
      </c>
      <c r="O598" s="118">
        <v>5.2</v>
      </c>
      <c r="P598" s="118">
        <v>13.4</v>
      </c>
      <c r="Q598" s="118">
        <v>11.8</v>
      </c>
      <c r="R598" s="118">
        <v>10</v>
      </c>
      <c r="S598" s="118">
        <v>11</v>
      </c>
      <c r="T598" s="118">
        <v>5.7</v>
      </c>
      <c r="U598" s="118">
        <v>12</v>
      </c>
      <c r="V598" s="118">
        <v>6.7</v>
      </c>
      <c r="W598" s="118">
        <v>5.5</v>
      </c>
      <c r="Z598" s="118">
        <v>10.9</v>
      </c>
      <c r="AA598" s="118">
        <v>4.5999999999999996</v>
      </c>
      <c r="AB598" s="118">
        <v>5.7</v>
      </c>
      <c r="AC598" s="118">
        <v>2.4</v>
      </c>
      <c r="AD598" s="118">
        <v>14.3</v>
      </c>
      <c r="AE598" s="118">
        <v>2.2999999999999998</v>
      </c>
      <c r="AF598" s="118">
        <v>4.0999999999999996</v>
      </c>
      <c r="AG598" s="118">
        <v>3.4</v>
      </c>
      <c r="AH598" s="118">
        <v>6.5799849999999998</v>
      </c>
      <c r="AI598" s="118">
        <v>14.2</v>
      </c>
      <c r="AJ598" s="118">
        <v>5.4</v>
      </c>
      <c r="AK598" s="118">
        <v>17.3</v>
      </c>
      <c r="AL598" s="118">
        <v>7.6</v>
      </c>
      <c r="AM598" s="118">
        <v>6.6</v>
      </c>
      <c r="AO598" s="118">
        <v>4.2</v>
      </c>
      <c r="AP598" s="118">
        <v>9.6</v>
      </c>
      <c r="AR598" s="118">
        <v>6.0478300000000003</v>
      </c>
    </row>
    <row r="599" spans="1:44" x14ac:dyDescent="0.45">
      <c r="A599" s="118" t="s">
        <v>950</v>
      </c>
      <c r="B599" s="121">
        <v>36923</v>
      </c>
      <c r="C599" s="121"/>
      <c r="D599" s="121"/>
      <c r="E599" s="121">
        <f t="shared" si="9"/>
        <v>36434</v>
      </c>
      <c r="F599" s="118" t="s">
        <v>934</v>
      </c>
      <c r="G599" s="119">
        <v>597</v>
      </c>
      <c r="H599" s="120">
        <v>6.7761649999999998</v>
      </c>
      <c r="J599" s="118">
        <v>7.8</v>
      </c>
      <c r="K599" s="118">
        <v>7.2</v>
      </c>
      <c r="L599" s="118">
        <v>10.5989</v>
      </c>
      <c r="M599" s="118">
        <v>9.1</v>
      </c>
      <c r="N599" s="118">
        <v>8.4</v>
      </c>
      <c r="O599" s="118">
        <v>5.3</v>
      </c>
      <c r="P599" s="118">
        <v>13.2</v>
      </c>
      <c r="Q599" s="118">
        <v>12.4</v>
      </c>
      <c r="R599" s="118">
        <v>10.1</v>
      </c>
      <c r="S599" s="118">
        <v>10.8</v>
      </c>
      <c r="T599" s="118">
        <v>5.8</v>
      </c>
      <c r="U599" s="118">
        <v>12.3</v>
      </c>
      <c r="V599" s="118">
        <v>6.7</v>
      </c>
      <c r="W599" s="118">
        <v>5.7</v>
      </c>
      <c r="Z599" s="118">
        <v>10.7</v>
      </c>
      <c r="AA599" s="118">
        <v>4.5999999999999996</v>
      </c>
      <c r="AB599" s="118">
        <v>5.5</v>
      </c>
      <c r="AC599" s="118">
        <v>2.4</v>
      </c>
      <c r="AD599" s="118">
        <v>14.4</v>
      </c>
      <c r="AE599" s="118">
        <v>2.4</v>
      </c>
      <c r="AF599" s="118">
        <v>4.0999999999999996</v>
      </c>
      <c r="AG599" s="118">
        <v>3.4</v>
      </c>
      <c r="AH599" s="118">
        <v>6.5228590000000004</v>
      </c>
      <c r="AI599" s="118">
        <v>14.5</v>
      </c>
      <c r="AJ599" s="118">
        <v>5.2</v>
      </c>
      <c r="AK599" s="118">
        <v>17.7</v>
      </c>
      <c r="AL599" s="118">
        <v>7.5</v>
      </c>
      <c r="AM599" s="118">
        <v>6.4</v>
      </c>
      <c r="AO599" s="118">
        <v>4.0999999999999996</v>
      </c>
      <c r="AP599" s="118">
        <v>9.6</v>
      </c>
      <c r="AR599" s="118">
        <v>5.9741499999999998</v>
      </c>
    </row>
    <row r="600" spans="1:44" x14ac:dyDescent="0.45">
      <c r="A600" s="118" t="s">
        <v>951</v>
      </c>
      <c r="B600" s="121">
        <v>36951</v>
      </c>
      <c r="C600" s="121"/>
      <c r="D600" s="121"/>
      <c r="E600" s="121">
        <f t="shared" si="9"/>
        <v>36465</v>
      </c>
      <c r="F600" s="118" t="s">
        <v>935</v>
      </c>
      <c r="G600" s="119">
        <v>598</v>
      </c>
      <c r="H600" s="120">
        <v>6.4393609999999999</v>
      </c>
      <c r="J600" s="118">
        <v>7.7</v>
      </c>
      <c r="K600" s="118">
        <v>6.9</v>
      </c>
      <c r="L600" s="118">
        <v>10.167450000000001</v>
      </c>
      <c r="M600" s="118">
        <v>9.1</v>
      </c>
      <c r="N600" s="118">
        <v>8.3000000000000007</v>
      </c>
      <c r="O600" s="118">
        <v>5.3</v>
      </c>
      <c r="P600" s="118">
        <v>13.1</v>
      </c>
      <c r="Q600" s="118">
        <v>12.4</v>
      </c>
      <c r="R600" s="118">
        <v>10.1</v>
      </c>
      <c r="S600" s="118">
        <v>10.7</v>
      </c>
      <c r="T600" s="118">
        <v>5.7</v>
      </c>
      <c r="U600" s="118">
        <v>12.4</v>
      </c>
      <c r="V600" s="118">
        <v>6.7</v>
      </c>
      <c r="W600" s="118">
        <v>5.6</v>
      </c>
      <c r="Z600" s="118">
        <v>10.7</v>
      </c>
      <c r="AA600" s="118">
        <v>4.5999999999999996</v>
      </c>
      <c r="AB600" s="118">
        <v>5.2</v>
      </c>
      <c r="AC600" s="118">
        <v>2.4</v>
      </c>
      <c r="AD600" s="118">
        <v>14.5</v>
      </c>
      <c r="AE600" s="118">
        <v>2.2999999999999998</v>
      </c>
      <c r="AF600" s="118">
        <v>4</v>
      </c>
      <c r="AG600" s="118">
        <v>3.4</v>
      </c>
      <c r="AH600" s="118">
        <v>6.4541180000000002</v>
      </c>
      <c r="AI600" s="118">
        <v>14.8</v>
      </c>
      <c r="AJ600" s="118">
        <v>5.2</v>
      </c>
      <c r="AK600" s="118">
        <v>18.100000000000001</v>
      </c>
      <c r="AL600" s="118">
        <v>7.4</v>
      </c>
      <c r="AM600" s="118">
        <v>6.3</v>
      </c>
      <c r="AO600" s="118">
        <v>4.0999999999999996</v>
      </c>
      <c r="AP600" s="118">
        <v>9.5</v>
      </c>
      <c r="AR600" s="118">
        <v>5.8944900000000002</v>
      </c>
    </row>
    <row r="601" spans="1:44" x14ac:dyDescent="0.45">
      <c r="A601" s="118" t="s">
        <v>952</v>
      </c>
      <c r="B601" s="121">
        <v>36982</v>
      </c>
      <c r="C601" s="121"/>
      <c r="D601" s="121"/>
      <c r="E601" s="121">
        <f t="shared" si="9"/>
        <v>36495</v>
      </c>
      <c r="F601" s="118" t="s">
        <v>936</v>
      </c>
      <c r="G601" s="119">
        <v>599</v>
      </c>
      <c r="H601" s="120">
        <v>6.6843979999999998</v>
      </c>
      <c r="J601" s="118">
        <v>7.6</v>
      </c>
      <c r="K601" s="118">
        <v>6.8</v>
      </c>
      <c r="L601" s="118">
        <v>9.6175270000000008</v>
      </c>
      <c r="M601" s="118">
        <v>9.1</v>
      </c>
      <c r="N601" s="118">
        <v>8.1999999999999993</v>
      </c>
      <c r="O601" s="118">
        <v>5.3</v>
      </c>
      <c r="P601" s="118">
        <v>12.9</v>
      </c>
      <c r="Q601" s="118">
        <v>12.4</v>
      </c>
      <c r="R601" s="118">
        <v>10.1</v>
      </c>
      <c r="S601" s="118">
        <v>10.5</v>
      </c>
      <c r="T601" s="118">
        <v>5.8</v>
      </c>
      <c r="U601" s="118">
        <v>12.3</v>
      </c>
      <c r="V601" s="118">
        <v>6.6</v>
      </c>
      <c r="W601" s="118">
        <v>5.5</v>
      </c>
      <c r="Z601" s="118">
        <v>10.6</v>
      </c>
      <c r="AA601" s="118">
        <v>4.7</v>
      </c>
      <c r="AB601" s="118">
        <v>5.2</v>
      </c>
      <c r="AC601" s="118">
        <v>2.4</v>
      </c>
      <c r="AD601" s="118">
        <v>14.4</v>
      </c>
      <c r="AE601" s="118">
        <v>2.4</v>
      </c>
      <c r="AF601" s="118">
        <v>4</v>
      </c>
      <c r="AG601" s="118">
        <v>3.4</v>
      </c>
      <c r="AH601" s="118">
        <v>6.4369589999999999</v>
      </c>
      <c r="AI601" s="118">
        <v>15.1</v>
      </c>
      <c r="AJ601" s="118">
        <v>5.3</v>
      </c>
      <c r="AK601" s="118">
        <v>18.3</v>
      </c>
      <c r="AL601" s="118">
        <v>7.1</v>
      </c>
      <c r="AM601" s="118">
        <v>6.3</v>
      </c>
      <c r="AO601" s="118">
        <v>4</v>
      </c>
      <c r="AP601" s="118">
        <v>9.4</v>
      </c>
      <c r="AR601" s="118">
        <v>5.8641589999999999</v>
      </c>
    </row>
    <row r="602" spans="1:44" x14ac:dyDescent="0.45">
      <c r="A602" s="118" t="s">
        <v>953</v>
      </c>
      <c r="B602" s="121">
        <v>37012</v>
      </c>
      <c r="C602" s="121"/>
      <c r="D602" s="121"/>
      <c r="E602" s="121">
        <f t="shared" si="9"/>
        <v>36526</v>
      </c>
      <c r="F602" s="118" t="s">
        <v>937</v>
      </c>
      <c r="G602" s="119">
        <v>600</v>
      </c>
      <c r="H602" s="120">
        <v>6.7680629999999997</v>
      </c>
      <c r="J602" s="118">
        <v>7.3</v>
      </c>
      <c r="K602" s="118">
        <v>6.8</v>
      </c>
      <c r="L602" s="118">
        <v>9.1941249999999997</v>
      </c>
      <c r="M602" s="118">
        <v>9.1999999999999993</v>
      </c>
      <c r="N602" s="118">
        <v>8.1999999999999993</v>
      </c>
      <c r="O602" s="118">
        <v>5</v>
      </c>
      <c r="P602" s="118">
        <v>12.8</v>
      </c>
      <c r="Q602" s="118">
        <v>14</v>
      </c>
      <c r="R602" s="118">
        <v>10.1</v>
      </c>
      <c r="S602" s="118">
        <v>10.4</v>
      </c>
      <c r="T602" s="118">
        <v>5.7</v>
      </c>
      <c r="U602" s="118">
        <v>11.5</v>
      </c>
      <c r="V602" s="118">
        <v>6.6</v>
      </c>
      <c r="W602" s="118">
        <v>5</v>
      </c>
      <c r="Z602" s="118">
        <v>10.6</v>
      </c>
      <c r="AA602" s="118">
        <v>4.7</v>
      </c>
      <c r="AB602" s="118">
        <v>5.0999999999999996</v>
      </c>
      <c r="AC602" s="118">
        <v>2.2999999999999998</v>
      </c>
      <c r="AD602" s="118">
        <v>14.4</v>
      </c>
      <c r="AE602" s="118">
        <v>2.2999999999999998</v>
      </c>
      <c r="AF602" s="118">
        <v>3.9</v>
      </c>
      <c r="AG602" s="118">
        <v>3.4</v>
      </c>
      <c r="AH602" s="118">
        <v>6.378959</v>
      </c>
      <c r="AI602" s="118">
        <v>15.5</v>
      </c>
      <c r="AJ602" s="118">
        <v>5.5</v>
      </c>
      <c r="AK602" s="118">
        <v>18.3</v>
      </c>
      <c r="AL602" s="118">
        <v>6.8</v>
      </c>
      <c r="AM602" s="118">
        <v>6.2</v>
      </c>
      <c r="AO602" s="118">
        <v>4</v>
      </c>
      <c r="AP602" s="118">
        <v>9.4</v>
      </c>
      <c r="AQ602" s="118">
        <v>9.1999999999999993</v>
      </c>
      <c r="AR602" s="118">
        <v>5.8345560000000001</v>
      </c>
    </row>
    <row r="603" spans="1:44" x14ac:dyDescent="0.45">
      <c r="A603" s="118" t="s">
        <v>954</v>
      </c>
      <c r="B603" s="121">
        <v>37043</v>
      </c>
      <c r="C603" s="121"/>
      <c r="D603" s="121"/>
      <c r="E603" s="121">
        <f t="shared" si="9"/>
        <v>36557</v>
      </c>
      <c r="F603" s="118" t="s">
        <v>938</v>
      </c>
      <c r="G603" s="119">
        <v>601</v>
      </c>
      <c r="H603" s="120">
        <v>6.6191570000000004</v>
      </c>
      <c r="J603" s="118">
        <v>7.1</v>
      </c>
      <c r="K603" s="118">
        <v>6.9</v>
      </c>
      <c r="L603" s="118">
        <v>9.0361969999999996</v>
      </c>
      <c r="M603" s="118">
        <v>9.3000000000000007</v>
      </c>
      <c r="N603" s="118">
        <v>8.1</v>
      </c>
      <c r="O603" s="118">
        <v>4.5999999999999996</v>
      </c>
      <c r="P603" s="118">
        <v>12.4</v>
      </c>
      <c r="Q603" s="118">
        <v>14.9</v>
      </c>
      <c r="R603" s="118">
        <v>10.199999999999999</v>
      </c>
      <c r="S603" s="118">
        <v>10.199999999999999</v>
      </c>
      <c r="T603" s="118">
        <v>5.7</v>
      </c>
      <c r="U603" s="118">
        <v>11.6</v>
      </c>
      <c r="V603" s="118">
        <v>6.6</v>
      </c>
      <c r="W603" s="118">
        <v>4.9000000000000004</v>
      </c>
      <c r="Z603" s="118">
        <v>10.6</v>
      </c>
      <c r="AA603" s="118">
        <v>4.9000000000000004</v>
      </c>
      <c r="AB603" s="118">
        <v>4.8</v>
      </c>
      <c r="AC603" s="118">
        <v>2.2999999999999998</v>
      </c>
      <c r="AD603" s="118">
        <v>14.3</v>
      </c>
      <c r="AE603" s="118">
        <v>2.1</v>
      </c>
      <c r="AF603" s="118">
        <v>3.9</v>
      </c>
      <c r="AG603" s="118">
        <v>3.4</v>
      </c>
      <c r="AH603" s="118">
        <v>6.3911660000000001</v>
      </c>
      <c r="AI603" s="118">
        <v>15.8</v>
      </c>
      <c r="AJ603" s="118">
        <v>5.3</v>
      </c>
      <c r="AK603" s="118">
        <v>18.5</v>
      </c>
      <c r="AL603" s="118">
        <v>6.8</v>
      </c>
      <c r="AM603" s="118">
        <v>6.1</v>
      </c>
      <c r="AO603" s="118">
        <v>4.0999999999999996</v>
      </c>
      <c r="AP603" s="118">
        <v>9.3000000000000007</v>
      </c>
      <c r="AQ603" s="118">
        <v>9.1999999999999993</v>
      </c>
      <c r="AR603" s="118">
        <v>5.8842759999999998</v>
      </c>
    </row>
    <row r="604" spans="1:44" x14ac:dyDescent="0.45">
      <c r="A604" s="118" t="s">
        <v>955</v>
      </c>
      <c r="B604" s="121">
        <v>37073</v>
      </c>
      <c r="C604" s="121"/>
      <c r="D604" s="121"/>
      <c r="E604" s="121">
        <f t="shared" si="9"/>
        <v>36586</v>
      </c>
      <c r="F604" s="118" t="s">
        <v>939</v>
      </c>
      <c r="G604" s="119">
        <v>602</v>
      </c>
      <c r="H604" s="120">
        <v>6.5651729999999997</v>
      </c>
      <c r="J604" s="118">
        <v>6.9</v>
      </c>
      <c r="K604" s="118">
        <v>6.9</v>
      </c>
      <c r="L604" s="118">
        <v>9.2620760000000004</v>
      </c>
      <c r="M604" s="118">
        <v>9.3000000000000007</v>
      </c>
      <c r="N604" s="118">
        <v>8.1</v>
      </c>
      <c r="O604" s="118">
        <v>4.4000000000000004</v>
      </c>
      <c r="P604" s="118">
        <v>12.2</v>
      </c>
      <c r="Q604" s="118">
        <v>14.2</v>
      </c>
      <c r="R604" s="118">
        <v>10.199999999999999</v>
      </c>
      <c r="S604" s="118">
        <v>10.1</v>
      </c>
      <c r="T604" s="118">
        <v>5.6</v>
      </c>
      <c r="U604" s="118">
        <v>11.6</v>
      </c>
      <c r="V604" s="118">
        <v>6.5</v>
      </c>
      <c r="W604" s="118">
        <v>4.8</v>
      </c>
      <c r="Z604" s="118">
        <v>10.5</v>
      </c>
      <c r="AA604" s="118">
        <v>4.9000000000000004</v>
      </c>
      <c r="AB604" s="118">
        <v>4.5</v>
      </c>
      <c r="AC604" s="118">
        <v>2.2999999999999998</v>
      </c>
      <c r="AD604" s="118">
        <v>14.3</v>
      </c>
      <c r="AE604" s="118">
        <v>2.2000000000000002</v>
      </c>
      <c r="AF604" s="118">
        <v>3.8</v>
      </c>
      <c r="AG604" s="118">
        <v>3.3</v>
      </c>
      <c r="AH604" s="118">
        <v>6.3333389999999996</v>
      </c>
      <c r="AI604" s="118">
        <v>16.100000000000001</v>
      </c>
      <c r="AJ604" s="118">
        <v>5.0999999999999996</v>
      </c>
      <c r="AK604" s="118">
        <v>18.7</v>
      </c>
      <c r="AL604" s="118">
        <v>6.8</v>
      </c>
      <c r="AM604" s="118">
        <v>5.9</v>
      </c>
      <c r="AO604" s="118">
        <v>4</v>
      </c>
      <c r="AP604" s="118">
        <v>9.1999999999999993</v>
      </c>
      <c r="AQ604" s="118">
        <v>9.1999999999999993</v>
      </c>
      <c r="AR604" s="118">
        <v>5.823709</v>
      </c>
    </row>
    <row r="605" spans="1:44" x14ac:dyDescent="0.45">
      <c r="A605" s="118" t="s">
        <v>956</v>
      </c>
      <c r="B605" s="121">
        <v>37104</v>
      </c>
      <c r="C605" s="121"/>
      <c r="D605" s="121"/>
      <c r="E605" s="121">
        <f t="shared" si="9"/>
        <v>36617</v>
      </c>
      <c r="F605" s="118" t="s">
        <v>940</v>
      </c>
      <c r="G605" s="119">
        <v>603</v>
      </c>
      <c r="H605" s="120">
        <v>6.376436</v>
      </c>
      <c r="J605" s="118">
        <v>6.9</v>
      </c>
      <c r="K605" s="118">
        <v>6.7</v>
      </c>
      <c r="L605" s="118">
        <v>9.2440689999999996</v>
      </c>
      <c r="M605" s="118">
        <v>9.1</v>
      </c>
      <c r="N605" s="118">
        <v>8</v>
      </c>
      <c r="O605" s="118">
        <v>4.4000000000000004</v>
      </c>
      <c r="P605" s="118">
        <v>12</v>
      </c>
      <c r="Q605" s="118">
        <v>14.5</v>
      </c>
      <c r="R605" s="118">
        <v>10</v>
      </c>
      <c r="S605" s="118">
        <v>9.9</v>
      </c>
      <c r="T605" s="118">
        <v>5.6</v>
      </c>
      <c r="U605" s="118">
        <v>11.5</v>
      </c>
      <c r="V605" s="118">
        <v>6.5</v>
      </c>
      <c r="W605" s="118">
        <v>4.8</v>
      </c>
      <c r="Z605" s="118">
        <v>10.3</v>
      </c>
      <c r="AA605" s="118">
        <v>4.8</v>
      </c>
      <c r="AB605" s="118">
        <v>4.4000000000000004</v>
      </c>
      <c r="AC605" s="118">
        <v>2.2999999999999998</v>
      </c>
      <c r="AD605" s="118">
        <v>14.3</v>
      </c>
      <c r="AE605" s="118">
        <v>2.792068</v>
      </c>
      <c r="AF605" s="118">
        <v>3.8</v>
      </c>
      <c r="AG605" s="118">
        <v>3.2</v>
      </c>
      <c r="AH605" s="118">
        <v>6.2132889999999996</v>
      </c>
      <c r="AI605" s="118">
        <v>16.2</v>
      </c>
      <c r="AJ605" s="118">
        <v>5</v>
      </c>
      <c r="AK605" s="118">
        <v>18.899999999999999</v>
      </c>
      <c r="AL605" s="118">
        <v>7.1</v>
      </c>
      <c r="AM605" s="118">
        <v>5.9</v>
      </c>
      <c r="AO605" s="118">
        <v>3.8</v>
      </c>
      <c r="AP605" s="118">
        <v>9.1</v>
      </c>
      <c r="AQ605" s="118">
        <v>9.1</v>
      </c>
      <c r="AR605" s="118">
        <v>5.6890169999999998</v>
      </c>
    </row>
    <row r="606" spans="1:44" x14ac:dyDescent="0.45">
      <c r="A606" s="118" t="s">
        <v>957</v>
      </c>
      <c r="B606" s="121">
        <v>37135</v>
      </c>
      <c r="C606" s="121"/>
      <c r="D606" s="121"/>
      <c r="E606" s="121">
        <f t="shared" si="9"/>
        <v>36647</v>
      </c>
      <c r="F606" s="118" t="s">
        <v>941</v>
      </c>
      <c r="G606" s="119">
        <v>604</v>
      </c>
      <c r="H606" s="120">
        <v>6.4145859999999999</v>
      </c>
      <c r="J606" s="118">
        <v>6.8</v>
      </c>
      <c r="K606" s="118">
        <v>6.6</v>
      </c>
      <c r="L606" s="118">
        <v>9.3910909999999994</v>
      </c>
      <c r="M606" s="118">
        <v>8.9</v>
      </c>
      <c r="N606" s="118">
        <v>8</v>
      </c>
      <c r="O606" s="118">
        <v>4.5</v>
      </c>
      <c r="P606" s="118">
        <v>11.9</v>
      </c>
      <c r="Q606" s="118">
        <v>13.9</v>
      </c>
      <c r="R606" s="118">
        <v>9.8000000000000007</v>
      </c>
      <c r="S606" s="118">
        <v>9.6999999999999993</v>
      </c>
      <c r="T606" s="118">
        <v>5.5</v>
      </c>
      <c r="U606" s="118">
        <v>11.5</v>
      </c>
      <c r="V606" s="118">
        <v>6.4</v>
      </c>
      <c r="W606" s="118">
        <v>4.7</v>
      </c>
      <c r="Z606" s="118">
        <v>10.3</v>
      </c>
      <c r="AA606" s="118">
        <v>4.5999999999999996</v>
      </c>
      <c r="AB606" s="118">
        <v>4.3</v>
      </c>
      <c r="AC606" s="118">
        <v>2.2999999999999998</v>
      </c>
      <c r="AD606" s="118">
        <v>14.4</v>
      </c>
      <c r="AE606" s="118">
        <v>2.7226469999999998</v>
      </c>
      <c r="AF606" s="118">
        <v>3.7</v>
      </c>
      <c r="AG606" s="118">
        <v>3</v>
      </c>
      <c r="AH606" s="118">
        <v>6.2216279999999999</v>
      </c>
      <c r="AI606" s="118">
        <v>16.3</v>
      </c>
      <c r="AJ606" s="118">
        <v>5.0999999999999996</v>
      </c>
      <c r="AK606" s="118">
        <v>19.2</v>
      </c>
      <c r="AL606" s="118">
        <v>7.2</v>
      </c>
      <c r="AM606" s="118">
        <v>5.6</v>
      </c>
      <c r="AO606" s="118">
        <v>4</v>
      </c>
      <c r="AP606" s="118">
        <v>9</v>
      </c>
      <c r="AQ606" s="118">
        <v>9.1</v>
      </c>
      <c r="AR606" s="118">
        <v>5.7137799999999999</v>
      </c>
    </row>
    <row r="607" spans="1:44" x14ac:dyDescent="0.45">
      <c r="A607" s="118" t="s">
        <v>958</v>
      </c>
      <c r="B607" s="121">
        <v>37165</v>
      </c>
      <c r="C607" s="121"/>
      <c r="D607" s="121"/>
      <c r="E607" s="121">
        <f t="shared" si="9"/>
        <v>36678</v>
      </c>
      <c r="F607" s="118" t="s">
        <v>942</v>
      </c>
      <c r="G607" s="119">
        <v>605</v>
      </c>
      <c r="H607" s="120">
        <v>6.115265</v>
      </c>
      <c r="J607" s="118">
        <v>6.7</v>
      </c>
      <c r="K607" s="118">
        <v>6.7</v>
      </c>
      <c r="L607" s="118">
        <v>9.9637419999999999</v>
      </c>
      <c r="M607" s="118">
        <v>8.6999999999999993</v>
      </c>
      <c r="N607" s="118">
        <v>8</v>
      </c>
      <c r="O607" s="118">
        <v>4.4000000000000004</v>
      </c>
      <c r="P607" s="118">
        <v>11.9</v>
      </c>
      <c r="Q607" s="118">
        <v>14</v>
      </c>
      <c r="R607" s="118">
        <v>9.6</v>
      </c>
      <c r="S607" s="118">
        <v>9.5</v>
      </c>
      <c r="T607" s="118">
        <v>5.3</v>
      </c>
      <c r="U607" s="118">
        <v>11.4</v>
      </c>
      <c r="V607" s="118">
        <v>6.3</v>
      </c>
      <c r="W607" s="118">
        <v>4.5999999999999996</v>
      </c>
      <c r="Z607" s="118">
        <v>10.199999999999999</v>
      </c>
      <c r="AA607" s="118">
        <v>4.7</v>
      </c>
      <c r="AB607" s="118">
        <v>4.0999999999999996</v>
      </c>
      <c r="AC607" s="118">
        <v>2.2999999999999998</v>
      </c>
      <c r="AD607" s="118">
        <v>14.4</v>
      </c>
      <c r="AE607" s="118">
        <v>2.72309</v>
      </c>
      <c r="AF607" s="118">
        <v>3.7</v>
      </c>
      <c r="AG607" s="118">
        <v>3</v>
      </c>
      <c r="AH607" s="118">
        <v>6.1690699999999996</v>
      </c>
      <c r="AI607" s="118">
        <v>16.100000000000001</v>
      </c>
      <c r="AJ607" s="118">
        <v>5</v>
      </c>
      <c r="AK607" s="118">
        <v>19.399999999999999</v>
      </c>
      <c r="AL607" s="118">
        <v>7.2</v>
      </c>
      <c r="AM607" s="118">
        <v>5.8</v>
      </c>
      <c r="AO607" s="118">
        <v>4</v>
      </c>
      <c r="AP607" s="118">
        <v>8.9</v>
      </c>
      <c r="AQ607" s="118">
        <v>9</v>
      </c>
      <c r="AR607" s="118">
        <v>5.655354</v>
      </c>
    </row>
    <row r="608" spans="1:44" x14ac:dyDescent="0.45">
      <c r="A608" s="118" t="s">
        <v>959</v>
      </c>
      <c r="B608" s="121">
        <v>37196</v>
      </c>
      <c r="C608" s="121"/>
      <c r="D608" s="121"/>
      <c r="E608" s="121">
        <f t="shared" si="9"/>
        <v>36708</v>
      </c>
      <c r="F608" s="118" t="s">
        <v>943</v>
      </c>
      <c r="G608" s="119">
        <v>606</v>
      </c>
      <c r="H608" s="120">
        <v>5.9540230000000003</v>
      </c>
      <c r="J608" s="118">
        <v>6.8</v>
      </c>
      <c r="K608" s="118">
        <v>6.8</v>
      </c>
      <c r="L608" s="118">
        <v>10.227830000000001</v>
      </c>
      <c r="M608" s="118">
        <v>8.6</v>
      </c>
      <c r="N608" s="118">
        <v>7.9</v>
      </c>
      <c r="O608" s="118">
        <v>4.2</v>
      </c>
      <c r="P608" s="118">
        <v>11.9</v>
      </c>
      <c r="Q608" s="118">
        <v>13.9</v>
      </c>
      <c r="R608" s="118">
        <v>9.6</v>
      </c>
      <c r="S608" s="118">
        <v>9.4</v>
      </c>
      <c r="T608" s="118">
        <v>5.2</v>
      </c>
      <c r="U608" s="118">
        <v>11.3</v>
      </c>
      <c r="V608" s="118">
        <v>6.2</v>
      </c>
      <c r="W608" s="118">
        <v>4.5</v>
      </c>
      <c r="Z608" s="118">
        <v>10</v>
      </c>
      <c r="AA608" s="118">
        <v>4.7</v>
      </c>
      <c r="AB608" s="118">
        <v>4.0999999999999996</v>
      </c>
      <c r="AC608" s="118">
        <v>2.2000000000000002</v>
      </c>
      <c r="AD608" s="118">
        <v>14.3</v>
      </c>
      <c r="AE608" s="118">
        <v>2.4574569999999998</v>
      </c>
      <c r="AF608" s="118">
        <v>3.6</v>
      </c>
      <c r="AG608" s="118">
        <v>3.1</v>
      </c>
      <c r="AH608" s="118">
        <v>6.135834</v>
      </c>
      <c r="AI608" s="118">
        <v>16</v>
      </c>
      <c r="AJ608" s="118">
        <v>5.0999999999999996</v>
      </c>
      <c r="AK608" s="118">
        <v>19.7</v>
      </c>
      <c r="AL608" s="118">
        <v>7</v>
      </c>
      <c r="AM608" s="118">
        <v>5.6</v>
      </c>
      <c r="AO608" s="118">
        <v>4</v>
      </c>
      <c r="AP608" s="118">
        <v>8.8000000000000007</v>
      </c>
      <c r="AQ608" s="118">
        <v>9</v>
      </c>
      <c r="AR608" s="118">
        <v>5.6477089999999999</v>
      </c>
    </row>
    <row r="609" spans="1:44" x14ac:dyDescent="0.45">
      <c r="A609" s="118" t="s">
        <v>960</v>
      </c>
      <c r="B609" s="121">
        <v>37226</v>
      </c>
      <c r="C609" s="121"/>
      <c r="D609" s="121"/>
      <c r="E609" s="121">
        <f t="shared" si="9"/>
        <v>36739</v>
      </c>
      <c r="F609" s="118" t="s">
        <v>944</v>
      </c>
      <c r="G609" s="119">
        <v>607</v>
      </c>
      <c r="H609" s="120">
        <v>6.0512499999999996</v>
      </c>
      <c r="J609" s="118">
        <v>7</v>
      </c>
      <c r="K609" s="118">
        <v>7</v>
      </c>
      <c r="L609" s="118">
        <v>10.501300000000001</v>
      </c>
      <c r="M609" s="118">
        <v>8.5</v>
      </c>
      <c r="N609" s="118">
        <v>7.9</v>
      </c>
      <c r="O609" s="118">
        <v>4.0999999999999996</v>
      </c>
      <c r="P609" s="118">
        <v>11.8</v>
      </c>
      <c r="Q609" s="118">
        <v>14.3</v>
      </c>
      <c r="R609" s="118">
        <v>9.6</v>
      </c>
      <c r="S609" s="118">
        <v>9.3000000000000007</v>
      </c>
      <c r="T609" s="118">
        <v>5.3</v>
      </c>
      <c r="U609" s="118">
        <v>11.2</v>
      </c>
      <c r="V609" s="118">
        <v>6.1</v>
      </c>
      <c r="W609" s="118">
        <v>4.4000000000000004</v>
      </c>
      <c r="Z609" s="118">
        <v>10</v>
      </c>
      <c r="AA609" s="118">
        <v>4.5999999999999996</v>
      </c>
      <c r="AB609" s="118">
        <v>4.3</v>
      </c>
      <c r="AC609" s="118">
        <v>2.2999999999999998</v>
      </c>
      <c r="AD609" s="118">
        <v>14.4</v>
      </c>
      <c r="AE609" s="118">
        <v>2.7291599999999998</v>
      </c>
      <c r="AF609" s="118">
        <v>3.6</v>
      </c>
      <c r="AG609" s="118">
        <v>3.3</v>
      </c>
      <c r="AH609" s="118">
        <v>6.1550099999999999</v>
      </c>
      <c r="AI609" s="118">
        <v>15.9</v>
      </c>
      <c r="AJ609" s="118">
        <v>5.0999999999999996</v>
      </c>
      <c r="AK609" s="118">
        <v>18.600000000000001</v>
      </c>
      <c r="AL609" s="118">
        <v>6.8</v>
      </c>
      <c r="AM609" s="118">
        <v>5.5</v>
      </c>
      <c r="AO609" s="118">
        <v>4.0999999999999996</v>
      </c>
      <c r="AP609" s="118">
        <v>8.8000000000000007</v>
      </c>
      <c r="AQ609" s="118">
        <v>8.9</v>
      </c>
      <c r="AR609" s="118">
        <v>5.6792360000000004</v>
      </c>
    </row>
    <row r="610" spans="1:44" x14ac:dyDescent="0.45">
      <c r="A610" s="118" t="s">
        <v>961</v>
      </c>
      <c r="B610" s="121">
        <v>37257</v>
      </c>
      <c r="C610" s="121"/>
      <c r="D610" s="121"/>
      <c r="E610" s="121">
        <f t="shared" si="9"/>
        <v>36770</v>
      </c>
      <c r="F610" s="118" t="s">
        <v>945</v>
      </c>
      <c r="G610" s="119">
        <v>608</v>
      </c>
      <c r="H610" s="120">
        <v>5.9631280000000002</v>
      </c>
      <c r="J610" s="118">
        <v>6.9</v>
      </c>
      <c r="K610" s="118">
        <v>6.9</v>
      </c>
      <c r="L610" s="118">
        <v>10.12053</v>
      </c>
      <c r="M610" s="118">
        <v>8.5</v>
      </c>
      <c r="N610" s="118">
        <v>7.9</v>
      </c>
      <c r="O610" s="118">
        <v>4</v>
      </c>
      <c r="P610" s="118">
        <v>11.7</v>
      </c>
      <c r="Q610" s="118">
        <v>14.2</v>
      </c>
      <c r="R610" s="118">
        <v>9.6</v>
      </c>
      <c r="S610" s="118">
        <v>9.1</v>
      </c>
      <c r="T610" s="118">
        <v>5.3</v>
      </c>
      <c r="U610" s="118">
        <v>11.2</v>
      </c>
      <c r="V610" s="118">
        <v>6</v>
      </c>
      <c r="W610" s="118">
        <v>4.2</v>
      </c>
      <c r="Z610" s="118">
        <v>9.9</v>
      </c>
      <c r="AA610" s="118">
        <v>4.7</v>
      </c>
      <c r="AB610" s="118">
        <v>4.4000000000000004</v>
      </c>
      <c r="AC610" s="118">
        <v>2.2000000000000002</v>
      </c>
      <c r="AD610" s="118">
        <v>14.4</v>
      </c>
      <c r="AE610" s="118">
        <v>2.6192579999999999</v>
      </c>
      <c r="AF610" s="118">
        <v>3.5</v>
      </c>
      <c r="AG610" s="118">
        <v>3.3</v>
      </c>
      <c r="AH610" s="118">
        <v>6.0985360000000002</v>
      </c>
      <c r="AI610" s="118">
        <v>16</v>
      </c>
      <c r="AJ610" s="118">
        <v>5.0999999999999996</v>
      </c>
      <c r="AK610" s="118">
        <v>18.600000000000001</v>
      </c>
      <c r="AL610" s="118">
        <v>6.6</v>
      </c>
      <c r="AM610" s="118">
        <v>5.2</v>
      </c>
      <c r="AO610" s="118">
        <v>3.9</v>
      </c>
      <c r="AP610" s="118">
        <v>8.6999999999999993</v>
      </c>
      <c r="AQ610" s="118">
        <v>8.9</v>
      </c>
      <c r="AR610" s="118">
        <v>5.5994089999999996</v>
      </c>
    </row>
    <row r="611" spans="1:44" x14ac:dyDescent="0.45">
      <c r="A611" s="118" t="s">
        <v>962</v>
      </c>
      <c r="B611" s="121">
        <v>37288</v>
      </c>
      <c r="C611" s="121"/>
      <c r="D611" s="121"/>
      <c r="E611" s="121">
        <f t="shared" si="9"/>
        <v>36800</v>
      </c>
      <c r="F611" s="118" t="s">
        <v>946</v>
      </c>
      <c r="G611" s="119">
        <v>609</v>
      </c>
      <c r="H611" s="120">
        <v>6.0095299999999998</v>
      </c>
      <c r="J611" s="118">
        <v>6.8</v>
      </c>
      <c r="K611" s="118">
        <v>7</v>
      </c>
      <c r="L611" s="118">
        <v>10.18314</v>
      </c>
      <c r="M611" s="118">
        <v>8.4</v>
      </c>
      <c r="N611" s="118">
        <v>7.8</v>
      </c>
      <c r="O611" s="118">
        <v>4</v>
      </c>
      <c r="P611" s="118">
        <v>11.7</v>
      </c>
      <c r="Q611" s="118">
        <v>14.1</v>
      </c>
      <c r="R611" s="118">
        <v>9.5</v>
      </c>
      <c r="S611" s="118">
        <v>9</v>
      </c>
      <c r="T611" s="118">
        <v>5.2</v>
      </c>
      <c r="U611" s="118">
        <v>10.6</v>
      </c>
      <c r="V611" s="118">
        <v>6</v>
      </c>
      <c r="W611" s="118">
        <v>4</v>
      </c>
      <c r="Z611" s="118">
        <v>9.6</v>
      </c>
      <c r="AA611" s="118">
        <v>4.7</v>
      </c>
      <c r="AB611" s="118">
        <v>4.0999999999999996</v>
      </c>
      <c r="AC611" s="118">
        <v>2.1</v>
      </c>
      <c r="AD611" s="118">
        <v>14.5</v>
      </c>
      <c r="AE611" s="118">
        <v>2.4877009999999999</v>
      </c>
      <c r="AF611" s="118">
        <v>3.4</v>
      </c>
      <c r="AG611" s="118">
        <v>3.2</v>
      </c>
      <c r="AH611" s="118">
        <v>6.0240869999999997</v>
      </c>
      <c r="AI611" s="118">
        <v>16.2</v>
      </c>
      <c r="AJ611" s="118">
        <v>5</v>
      </c>
      <c r="AK611" s="118">
        <v>18.8</v>
      </c>
      <c r="AL611" s="118">
        <v>6.3</v>
      </c>
      <c r="AM611" s="118">
        <v>5.2</v>
      </c>
      <c r="AO611" s="118">
        <v>3.9</v>
      </c>
      <c r="AP611" s="118">
        <v>8.6</v>
      </c>
      <c r="AQ611" s="118">
        <v>8.8000000000000007</v>
      </c>
      <c r="AR611" s="118">
        <v>5.5269680000000001</v>
      </c>
    </row>
    <row r="612" spans="1:44" x14ac:dyDescent="0.45">
      <c r="A612" s="118" t="s">
        <v>963</v>
      </c>
      <c r="B612" s="121">
        <v>37316</v>
      </c>
      <c r="C612" s="121"/>
      <c r="D612" s="121"/>
      <c r="E612" s="121">
        <f t="shared" si="9"/>
        <v>36831</v>
      </c>
      <c r="F612" s="118" t="s">
        <v>947</v>
      </c>
      <c r="G612" s="119">
        <v>610</v>
      </c>
      <c r="H612" s="120">
        <v>6.2609599999999999</v>
      </c>
      <c r="J612" s="118">
        <v>6.7</v>
      </c>
      <c r="K612" s="118">
        <v>6.9</v>
      </c>
      <c r="L612" s="118">
        <v>9.7334720000000008</v>
      </c>
      <c r="M612" s="118">
        <v>8.4</v>
      </c>
      <c r="N612" s="118">
        <v>7.8</v>
      </c>
      <c r="O612" s="118">
        <v>4.0999999999999996</v>
      </c>
      <c r="P612" s="118">
        <v>11.5</v>
      </c>
      <c r="Q612" s="118">
        <v>14.4</v>
      </c>
      <c r="R612" s="118">
        <v>9.4</v>
      </c>
      <c r="S612" s="118">
        <v>8.9</v>
      </c>
      <c r="T612" s="118">
        <v>5.0999999999999996</v>
      </c>
      <c r="U612" s="118">
        <v>10.7</v>
      </c>
      <c r="V612" s="118">
        <v>5.9</v>
      </c>
      <c r="W612" s="118">
        <v>3.9</v>
      </c>
      <c r="Z612" s="118">
        <v>9.6</v>
      </c>
      <c r="AA612" s="118">
        <v>4.7</v>
      </c>
      <c r="AB612" s="118">
        <v>4.2</v>
      </c>
      <c r="AC612" s="118">
        <v>2</v>
      </c>
      <c r="AD612" s="118">
        <v>14.5</v>
      </c>
      <c r="AE612" s="118">
        <v>2.3592789999999999</v>
      </c>
      <c r="AF612" s="118">
        <v>3.4</v>
      </c>
      <c r="AG612" s="118">
        <v>3.3</v>
      </c>
      <c r="AH612" s="118">
        <v>6.0403890000000002</v>
      </c>
      <c r="AI612" s="118">
        <v>16.5</v>
      </c>
      <c r="AJ612" s="118">
        <v>4.8</v>
      </c>
      <c r="AK612" s="118">
        <v>19</v>
      </c>
      <c r="AL612" s="118">
        <v>6.2</v>
      </c>
      <c r="AM612" s="118">
        <v>5.2</v>
      </c>
      <c r="AO612" s="118">
        <v>3.9</v>
      </c>
      <c r="AP612" s="118">
        <v>8.5</v>
      </c>
      <c r="AQ612" s="118">
        <v>8.8000000000000007</v>
      </c>
      <c r="AR612" s="118">
        <v>5.544435</v>
      </c>
    </row>
    <row r="613" spans="1:44" x14ac:dyDescent="0.45">
      <c r="A613" s="118" t="s">
        <v>964</v>
      </c>
      <c r="B613" s="121">
        <v>37347</v>
      </c>
      <c r="C613" s="121"/>
      <c r="D613" s="121"/>
      <c r="E613" s="121">
        <f t="shared" si="9"/>
        <v>36861</v>
      </c>
      <c r="F613" s="118" t="s">
        <v>948</v>
      </c>
      <c r="G613" s="119">
        <v>611</v>
      </c>
      <c r="H613" s="120">
        <v>6.2438339999999997</v>
      </c>
      <c r="J613" s="118">
        <v>6.4</v>
      </c>
      <c r="K613" s="118">
        <v>6.8</v>
      </c>
      <c r="L613" s="118">
        <v>9.8357659999999996</v>
      </c>
      <c r="M613" s="118">
        <v>8.3000000000000007</v>
      </c>
      <c r="N613" s="118">
        <v>7.7</v>
      </c>
      <c r="O613" s="118">
        <v>4.0999999999999996</v>
      </c>
      <c r="P613" s="118">
        <v>11.2</v>
      </c>
      <c r="Q613" s="118">
        <v>14.3</v>
      </c>
      <c r="R613" s="118">
        <v>9.3000000000000007</v>
      </c>
      <c r="S613" s="118">
        <v>8.8000000000000007</v>
      </c>
      <c r="T613" s="118">
        <v>5.0999999999999996</v>
      </c>
      <c r="U613" s="118">
        <v>10.6</v>
      </c>
      <c r="V613" s="118">
        <v>5.8</v>
      </c>
      <c r="W613" s="118">
        <v>4</v>
      </c>
      <c r="Z613" s="118">
        <v>9.6</v>
      </c>
      <c r="AA613" s="118">
        <v>4.8</v>
      </c>
      <c r="AB613" s="118">
        <v>4.4000000000000004</v>
      </c>
      <c r="AC613" s="118">
        <v>2</v>
      </c>
      <c r="AD613" s="118">
        <v>14.3</v>
      </c>
      <c r="AE613" s="118">
        <v>2.5472410000000001</v>
      </c>
      <c r="AF613" s="118">
        <v>3.3</v>
      </c>
      <c r="AG613" s="118">
        <v>3.4</v>
      </c>
      <c r="AH613" s="118">
        <v>6.0252590000000001</v>
      </c>
      <c r="AI613" s="118">
        <v>16.8</v>
      </c>
      <c r="AJ613" s="118">
        <v>4.8</v>
      </c>
      <c r="AK613" s="118">
        <v>19.100000000000001</v>
      </c>
      <c r="AL613" s="118">
        <v>6.2</v>
      </c>
      <c r="AM613" s="118">
        <v>4.9000000000000004</v>
      </c>
      <c r="AO613" s="118">
        <v>3.9</v>
      </c>
      <c r="AP613" s="118">
        <v>8.4</v>
      </c>
      <c r="AQ613" s="118">
        <v>8.6999999999999993</v>
      </c>
      <c r="AR613" s="118">
        <v>5.52346</v>
      </c>
    </row>
    <row r="614" spans="1:44" x14ac:dyDescent="0.45">
      <c r="A614" s="118" t="s">
        <v>965</v>
      </c>
      <c r="B614" s="121">
        <v>37377</v>
      </c>
      <c r="C614" s="121"/>
      <c r="D614" s="121"/>
      <c r="E614" s="121">
        <f t="shared" si="9"/>
        <v>36892</v>
      </c>
      <c r="F614" s="118" t="s">
        <v>949</v>
      </c>
      <c r="G614" s="119">
        <v>612</v>
      </c>
      <c r="H614" s="120">
        <v>6.1404750000000003</v>
      </c>
      <c r="J614" s="118">
        <v>6.1</v>
      </c>
      <c r="K614" s="118">
        <v>6.9</v>
      </c>
      <c r="L614" s="118">
        <v>9.8349039999999999</v>
      </c>
      <c r="M614" s="118">
        <v>8.3000000000000007</v>
      </c>
      <c r="N614" s="118">
        <v>7.7</v>
      </c>
      <c r="O614" s="118">
        <v>4.3</v>
      </c>
      <c r="P614" s="118">
        <v>10.8</v>
      </c>
      <c r="Q614" s="118">
        <v>14.4</v>
      </c>
      <c r="R614" s="118">
        <v>9.3000000000000007</v>
      </c>
      <c r="S614" s="118">
        <v>8.6999999999999993</v>
      </c>
      <c r="T614" s="118">
        <v>5.0999999999999996</v>
      </c>
      <c r="U614" s="118">
        <v>10.5</v>
      </c>
      <c r="V614" s="118">
        <v>5.7</v>
      </c>
      <c r="W614" s="118">
        <v>4</v>
      </c>
      <c r="Z614" s="118">
        <v>9.4</v>
      </c>
      <c r="AA614" s="118">
        <v>4.8</v>
      </c>
      <c r="AB614" s="118">
        <v>4.5</v>
      </c>
      <c r="AC614" s="118">
        <v>1.9</v>
      </c>
      <c r="AD614" s="118">
        <v>14.1</v>
      </c>
      <c r="AE614" s="118">
        <v>2.544988</v>
      </c>
      <c r="AF614" s="118">
        <v>3.2</v>
      </c>
      <c r="AG614" s="118">
        <v>3.4</v>
      </c>
      <c r="AH614" s="118">
        <v>6.1453439999999997</v>
      </c>
      <c r="AI614" s="118">
        <v>17.100000000000001</v>
      </c>
      <c r="AJ614" s="118">
        <v>4.9000000000000004</v>
      </c>
      <c r="AK614" s="118">
        <v>19.399999999999999</v>
      </c>
      <c r="AL614" s="118">
        <v>6.1</v>
      </c>
      <c r="AM614" s="118">
        <v>6</v>
      </c>
      <c r="AO614" s="118">
        <v>4.2</v>
      </c>
      <c r="AP614" s="118">
        <v>8.3000000000000007</v>
      </c>
      <c r="AQ614" s="118">
        <v>8.6999999999999993</v>
      </c>
      <c r="AR614" s="118">
        <v>5.6133559999999996</v>
      </c>
    </row>
    <row r="615" spans="1:44" x14ac:dyDescent="0.45">
      <c r="A615" s="118" t="s">
        <v>966</v>
      </c>
      <c r="B615" s="121">
        <v>37408</v>
      </c>
      <c r="C615" s="121"/>
      <c r="D615" s="121"/>
      <c r="E615" s="121">
        <f t="shared" si="9"/>
        <v>36923</v>
      </c>
      <c r="F615" s="118" t="s">
        <v>950</v>
      </c>
      <c r="G615" s="119">
        <v>613</v>
      </c>
      <c r="H615" s="120">
        <v>6.5018459999999996</v>
      </c>
      <c r="J615" s="118">
        <v>6</v>
      </c>
      <c r="K615" s="118">
        <v>7</v>
      </c>
      <c r="L615" s="118">
        <v>9.9611909999999995</v>
      </c>
      <c r="M615" s="118">
        <v>8.1999999999999993</v>
      </c>
      <c r="N615" s="118">
        <v>7.7</v>
      </c>
      <c r="O615" s="118">
        <v>4.4000000000000004</v>
      </c>
      <c r="P615" s="118">
        <v>10.7</v>
      </c>
      <c r="Q615" s="118">
        <v>13.9</v>
      </c>
      <c r="R615" s="118">
        <v>9.1999999999999993</v>
      </c>
      <c r="S615" s="118">
        <v>8.6999999999999993</v>
      </c>
      <c r="T615" s="118">
        <v>5</v>
      </c>
      <c r="U615" s="118">
        <v>10.5</v>
      </c>
      <c r="V615" s="118">
        <v>5.7</v>
      </c>
      <c r="W615" s="118">
        <v>4</v>
      </c>
      <c r="Z615" s="118">
        <v>9.4</v>
      </c>
      <c r="AA615" s="118">
        <v>4.7</v>
      </c>
      <c r="AB615" s="118">
        <v>4.5999999999999996</v>
      </c>
      <c r="AC615" s="118">
        <v>1.8</v>
      </c>
      <c r="AD615" s="118">
        <v>13.8</v>
      </c>
      <c r="AE615" s="118">
        <v>3.2090510000000001</v>
      </c>
      <c r="AF615" s="118">
        <v>3.2</v>
      </c>
      <c r="AG615" s="118">
        <v>3.4</v>
      </c>
      <c r="AH615" s="118">
        <v>6.1611909999999996</v>
      </c>
      <c r="AI615" s="118">
        <v>17.399999999999999</v>
      </c>
      <c r="AJ615" s="118">
        <v>5.0999999999999996</v>
      </c>
      <c r="AK615" s="118">
        <v>19.3</v>
      </c>
      <c r="AL615" s="118">
        <v>6</v>
      </c>
      <c r="AM615" s="118">
        <v>5.9</v>
      </c>
      <c r="AO615" s="118">
        <v>4.2</v>
      </c>
      <c r="AP615" s="118">
        <v>8.3000000000000007</v>
      </c>
      <c r="AQ615" s="118">
        <v>8.6999999999999993</v>
      </c>
      <c r="AR615" s="118">
        <v>5.6099459999999999</v>
      </c>
    </row>
    <row r="616" spans="1:44" x14ac:dyDescent="0.45">
      <c r="A616" s="118" t="s">
        <v>967</v>
      </c>
      <c r="B616" s="121">
        <v>37438</v>
      </c>
      <c r="C616" s="121"/>
      <c r="D616" s="121"/>
      <c r="E616" s="121">
        <f t="shared" si="9"/>
        <v>36951</v>
      </c>
      <c r="F616" s="118" t="s">
        <v>951</v>
      </c>
      <c r="G616" s="119">
        <v>614</v>
      </c>
      <c r="H616" s="120">
        <v>6.4588179999999999</v>
      </c>
      <c r="J616" s="118">
        <v>6.1</v>
      </c>
      <c r="K616" s="118">
        <v>7.1</v>
      </c>
      <c r="L616" s="118">
        <v>10.046430000000001</v>
      </c>
      <c r="M616" s="118">
        <v>8.1999999999999993</v>
      </c>
      <c r="N616" s="118">
        <v>7.6</v>
      </c>
      <c r="O616" s="118">
        <v>4.4000000000000004</v>
      </c>
      <c r="P616" s="118">
        <v>10.5</v>
      </c>
      <c r="Q616" s="118">
        <v>14</v>
      </c>
      <c r="R616" s="118">
        <v>9.1999999999999993</v>
      </c>
      <c r="S616" s="118">
        <v>8.6999999999999993</v>
      </c>
      <c r="T616" s="118">
        <v>4.8</v>
      </c>
      <c r="U616" s="118">
        <v>10.5</v>
      </c>
      <c r="V616" s="118">
        <v>5.6</v>
      </c>
      <c r="W616" s="118">
        <v>3.9</v>
      </c>
      <c r="Z616" s="118">
        <v>9.3000000000000007</v>
      </c>
      <c r="AA616" s="118">
        <v>4.8</v>
      </c>
      <c r="AB616" s="118">
        <v>4.5999999999999996</v>
      </c>
      <c r="AC616" s="118">
        <v>1.9</v>
      </c>
      <c r="AD616" s="118">
        <v>13.5</v>
      </c>
      <c r="AE616" s="118">
        <v>2.663894</v>
      </c>
      <c r="AF616" s="118">
        <v>3.2</v>
      </c>
      <c r="AG616" s="118">
        <v>3.2</v>
      </c>
      <c r="AH616" s="118">
        <v>6.1569830000000003</v>
      </c>
      <c r="AI616" s="118">
        <v>17.7</v>
      </c>
      <c r="AJ616" s="118">
        <v>5.0999999999999996</v>
      </c>
      <c r="AK616" s="118">
        <v>19.399999999999999</v>
      </c>
      <c r="AL616" s="118">
        <v>6.1</v>
      </c>
      <c r="AM616" s="118">
        <v>5.8</v>
      </c>
      <c r="AO616" s="118">
        <v>4.3</v>
      </c>
      <c r="AP616" s="118">
        <v>8.3000000000000007</v>
      </c>
      <c r="AQ616" s="118">
        <v>8.6999999999999993</v>
      </c>
      <c r="AR616" s="118">
        <v>5.6057309999999996</v>
      </c>
    </row>
    <row r="617" spans="1:44" x14ac:dyDescent="0.45">
      <c r="A617" s="118" t="s">
        <v>968</v>
      </c>
      <c r="B617" s="121">
        <v>37469</v>
      </c>
      <c r="C617" s="121"/>
      <c r="D617" s="121"/>
      <c r="E617" s="121">
        <f t="shared" si="9"/>
        <v>36982</v>
      </c>
      <c r="F617" s="118" t="s">
        <v>952</v>
      </c>
      <c r="G617" s="119">
        <v>615</v>
      </c>
      <c r="H617" s="120">
        <v>6.7826380000000004</v>
      </c>
      <c r="J617" s="118">
        <v>6.5</v>
      </c>
      <c r="K617" s="118">
        <v>7.1</v>
      </c>
      <c r="L617" s="118">
        <v>10.15099</v>
      </c>
      <c r="M617" s="118">
        <v>8.1999999999999993</v>
      </c>
      <c r="N617" s="118">
        <v>7.6</v>
      </c>
      <c r="O617" s="118">
        <v>4.3</v>
      </c>
      <c r="P617" s="118">
        <v>10.4</v>
      </c>
      <c r="Q617" s="118">
        <v>14.2</v>
      </c>
      <c r="R617" s="118">
        <v>9.1999999999999993</v>
      </c>
      <c r="S617" s="118">
        <v>8.6999999999999993</v>
      </c>
      <c r="T617" s="118">
        <v>4.8</v>
      </c>
      <c r="U617" s="118">
        <v>10.7</v>
      </c>
      <c r="V617" s="118">
        <v>5.6</v>
      </c>
      <c r="W617" s="118">
        <v>3.9</v>
      </c>
      <c r="Z617" s="118">
        <v>9.1999999999999993</v>
      </c>
      <c r="AA617" s="118">
        <v>4.8</v>
      </c>
      <c r="AB617" s="118">
        <v>4</v>
      </c>
      <c r="AC617" s="118">
        <v>1.9</v>
      </c>
      <c r="AD617" s="118">
        <v>13.2</v>
      </c>
      <c r="AE617" s="118">
        <v>2.7034720000000001</v>
      </c>
      <c r="AF617" s="118">
        <v>3.1</v>
      </c>
      <c r="AG617" s="118">
        <v>3.2</v>
      </c>
      <c r="AH617" s="118">
        <v>6.1865019999999999</v>
      </c>
      <c r="AI617" s="118">
        <v>18.100000000000001</v>
      </c>
      <c r="AJ617" s="118">
        <v>5.2</v>
      </c>
      <c r="AK617" s="118">
        <v>19.600000000000001</v>
      </c>
      <c r="AL617" s="118">
        <v>6</v>
      </c>
      <c r="AM617" s="118">
        <v>5.7</v>
      </c>
      <c r="AO617" s="118">
        <v>4.4000000000000004</v>
      </c>
      <c r="AP617" s="118">
        <v>8.3000000000000007</v>
      </c>
      <c r="AQ617" s="118">
        <v>8.6999999999999993</v>
      </c>
      <c r="AR617" s="118">
        <v>5.6557750000000002</v>
      </c>
    </row>
    <row r="618" spans="1:44" x14ac:dyDescent="0.45">
      <c r="A618" s="118" t="s">
        <v>969</v>
      </c>
      <c r="B618" s="121">
        <v>37500</v>
      </c>
      <c r="C618" s="121"/>
      <c r="D618" s="121"/>
      <c r="E618" s="121">
        <f t="shared" si="9"/>
        <v>37012</v>
      </c>
      <c r="F618" s="118" t="s">
        <v>953</v>
      </c>
      <c r="G618" s="119">
        <v>616</v>
      </c>
      <c r="H618" s="120">
        <v>6.8932960000000003</v>
      </c>
      <c r="J618" s="118">
        <v>6.6</v>
      </c>
      <c r="K618" s="118">
        <v>7</v>
      </c>
      <c r="L618" s="118">
        <v>9.8791379999999993</v>
      </c>
      <c r="M618" s="118">
        <v>8.1</v>
      </c>
      <c r="N618" s="118">
        <v>7.7</v>
      </c>
      <c r="O618" s="118">
        <v>4.3</v>
      </c>
      <c r="P618" s="118">
        <v>10.6</v>
      </c>
      <c r="Q618" s="118">
        <v>13.6</v>
      </c>
      <c r="R618" s="118">
        <v>9.1</v>
      </c>
      <c r="S618" s="118">
        <v>8.6999999999999993</v>
      </c>
      <c r="T618" s="118">
        <v>4.9000000000000004</v>
      </c>
      <c r="U618" s="118">
        <v>10.7</v>
      </c>
      <c r="V618" s="118">
        <v>5.6</v>
      </c>
      <c r="W618" s="118">
        <v>4</v>
      </c>
      <c r="Z618" s="118">
        <v>9.1</v>
      </c>
      <c r="AA618" s="118">
        <v>4.9000000000000004</v>
      </c>
      <c r="AB618" s="118">
        <v>3.9</v>
      </c>
      <c r="AC618" s="118">
        <v>1.8</v>
      </c>
      <c r="AD618" s="118">
        <v>13.1</v>
      </c>
      <c r="AE618" s="118">
        <v>2.7801420000000001</v>
      </c>
      <c r="AF618" s="118">
        <v>3.1</v>
      </c>
      <c r="AG618" s="118">
        <v>3.2</v>
      </c>
      <c r="AH618" s="118">
        <v>6.2090990000000001</v>
      </c>
      <c r="AI618" s="118">
        <v>18.399999999999999</v>
      </c>
      <c r="AJ618" s="118">
        <v>5.2</v>
      </c>
      <c r="AK618" s="118">
        <v>19.5</v>
      </c>
      <c r="AL618" s="118">
        <v>5.9</v>
      </c>
      <c r="AM618" s="118">
        <v>5.7</v>
      </c>
      <c r="AO618" s="118">
        <v>4.3</v>
      </c>
      <c r="AP618" s="118">
        <v>8.3000000000000007</v>
      </c>
      <c r="AQ618" s="118">
        <v>8.6999999999999993</v>
      </c>
      <c r="AR618" s="118">
        <v>5.6782260000000004</v>
      </c>
    </row>
    <row r="619" spans="1:44" x14ac:dyDescent="0.45">
      <c r="A619" s="118" t="s">
        <v>970</v>
      </c>
      <c r="B619" s="121">
        <v>37530</v>
      </c>
      <c r="C619" s="121"/>
      <c r="D619" s="121"/>
      <c r="E619" s="121">
        <f t="shared" si="9"/>
        <v>37043</v>
      </c>
      <c r="F619" s="118" t="s">
        <v>954</v>
      </c>
      <c r="G619" s="119">
        <v>617</v>
      </c>
      <c r="H619" s="120">
        <v>6.933014</v>
      </c>
      <c r="J619" s="118">
        <v>6.4</v>
      </c>
      <c r="K619" s="118">
        <v>7.2</v>
      </c>
      <c r="L619" s="118">
        <v>9.7892890000000001</v>
      </c>
      <c r="M619" s="118">
        <v>8.1</v>
      </c>
      <c r="N619" s="118">
        <v>7.7</v>
      </c>
      <c r="O619" s="118">
        <v>4.4000000000000004</v>
      </c>
      <c r="P619" s="118">
        <v>10.5</v>
      </c>
      <c r="Q619" s="118">
        <v>12.9</v>
      </c>
      <c r="R619" s="118">
        <v>9.1</v>
      </c>
      <c r="S619" s="118">
        <v>8.8000000000000007</v>
      </c>
      <c r="T619" s="118">
        <v>5</v>
      </c>
      <c r="U619" s="118">
        <v>10.7</v>
      </c>
      <c r="V619" s="118">
        <v>5.6</v>
      </c>
      <c r="W619" s="118">
        <v>4.0999999999999996</v>
      </c>
      <c r="Z619" s="118">
        <v>9.1</v>
      </c>
      <c r="AA619" s="118">
        <v>5</v>
      </c>
      <c r="AB619" s="118">
        <v>3.8</v>
      </c>
      <c r="AC619" s="118">
        <v>1.9</v>
      </c>
      <c r="AD619" s="118">
        <v>13</v>
      </c>
      <c r="AE619" s="118">
        <v>2.737625</v>
      </c>
      <c r="AF619" s="118">
        <v>3.1</v>
      </c>
      <c r="AG619" s="118">
        <v>3.4</v>
      </c>
      <c r="AH619" s="118">
        <v>6.2682019999999996</v>
      </c>
      <c r="AI619" s="118">
        <v>18.5</v>
      </c>
      <c r="AJ619" s="118">
        <v>5.2</v>
      </c>
      <c r="AK619" s="118">
        <v>19.5</v>
      </c>
      <c r="AL619" s="118">
        <v>5.9</v>
      </c>
      <c r="AM619" s="118">
        <v>5.7</v>
      </c>
      <c r="AO619" s="118">
        <v>4.5</v>
      </c>
      <c r="AP619" s="118">
        <v>8.3000000000000007</v>
      </c>
      <c r="AQ619" s="118">
        <v>8.6999999999999993</v>
      </c>
      <c r="AR619" s="118">
        <v>5.7781469999999997</v>
      </c>
    </row>
    <row r="620" spans="1:44" x14ac:dyDescent="0.45">
      <c r="A620" s="118" t="s">
        <v>971</v>
      </c>
      <c r="B620" s="121">
        <v>37561</v>
      </c>
      <c r="C620" s="121"/>
      <c r="D620" s="121"/>
      <c r="E620" s="121">
        <f t="shared" si="9"/>
        <v>37073</v>
      </c>
      <c r="F620" s="118" t="s">
        <v>955</v>
      </c>
      <c r="G620" s="119">
        <v>618</v>
      </c>
      <c r="H620" s="120">
        <v>6.8799020000000004</v>
      </c>
      <c r="J620" s="118">
        <v>6.1</v>
      </c>
      <c r="K620" s="118">
        <v>7.1</v>
      </c>
      <c r="L620" s="118">
        <v>9.6323240000000006</v>
      </c>
      <c r="M620" s="118">
        <v>8.1</v>
      </c>
      <c r="N620" s="118">
        <v>7.8</v>
      </c>
      <c r="O620" s="118">
        <v>4.5</v>
      </c>
      <c r="P620" s="118">
        <v>10.5</v>
      </c>
      <c r="Q620" s="118">
        <v>13.1</v>
      </c>
      <c r="R620" s="118">
        <v>9.1</v>
      </c>
      <c r="S620" s="118">
        <v>8.8000000000000007</v>
      </c>
      <c r="T620" s="118">
        <v>5.0999999999999996</v>
      </c>
      <c r="U620" s="118">
        <v>10.7</v>
      </c>
      <c r="V620" s="118">
        <v>5.6</v>
      </c>
      <c r="W620" s="118">
        <v>4.3</v>
      </c>
      <c r="Z620" s="118">
        <v>9.1</v>
      </c>
      <c r="AA620" s="118">
        <v>5</v>
      </c>
      <c r="AB620" s="118">
        <v>3.8</v>
      </c>
      <c r="AC620" s="118">
        <v>1.9</v>
      </c>
      <c r="AD620" s="118">
        <v>13.1</v>
      </c>
      <c r="AE620" s="118">
        <v>2.82023</v>
      </c>
      <c r="AF620" s="118">
        <v>3.1</v>
      </c>
      <c r="AG620" s="118">
        <v>3.4</v>
      </c>
      <c r="AH620" s="118">
        <v>6.3543479999999999</v>
      </c>
      <c r="AI620" s="118">
        <v>18.399999999999999</v>
      </c>
      <c r="AJ620" s="118">
        <v>5.2</v>
      </c>
      <c r="AK620" s="118">
        <v>19.399999999999999</v>
      </c>
      <c r="AL620" s="118">
        <v>5.9</v>
      </c>
      <c r="AM620" s="118">
        <v>5.9</v>
      </c>
      <c r="AO620" s="118">
        <v>4.5999999999999996</v>
      </c>
      <c r="AP620" s="118">
        <v>8.3000000000000007</v>
      </c>
      <c r="AQ620" s="118">
        <v>8.6999999999999993</v>
      </c>
      <c r="AR620" s="118">
        <v>5.8259080000000001</v>
      </c>
    </row>
    <row r="621" spans="1:44" x14ac:dyDescent="0.45">
      <c r="A621" s="118" t="s">
        <v>972</v>
      </c>
      <c r="B621" s="121">
        <v>37591</v>
      </c>
      <c r="C621" s="121"/>
      <c r="D621" s="121"/>
      <c r="E621" s="121">
        <f t="shared" si="9"/>
        <v>37104</v>
      </c>
      <c r="F621" s="118" t="s">
        <v>956</v>
      </c>
      <c r="G621" s="119">
        <v>619</v>
      </c>
      <c r="H621" s="120">
        <v>6.8807530000000003</v>
      </c>
      <c r="J621" s="118">
        <v>6.2</v>
      </c>
      <c r="K621" s="118">
        <v>7.2</v>
      </c>
      <c r="L621" s="118">
        <v>10.087300000000001</v>
      </c>
      <c r="M621" s="118">
        <v>8.3000000000000007</v>
      </c>
      <c r="N621" s="118">
        <v>7.8</v>
      </c>
      <c r="O621" s="118">
        <v>4.7</v>
      </c>
      <c r="P621" s="118">
        <v>10.6</v>
      </c>
      <c r="Q621" s="118">
        <v>12.6</v>
      </c>
      <c r="R621" s="118">
        <v>9.1</v>
      </c>
      <c r="S621" s="118">
        <v>8.8000000000000007</v>
      </c>
      <c r="T621" s="118">
        <v>5</v>
      </c>
      <c r="U621" s="118">
        <v>10.6</v>
      </c>
      <c r="V621" s="118">
        <v>5.5</v>
      </c>
      <c r="W621" s="118">
        <v>4.4000000000000004</v>
      </c>
      <c r="Z621" s="118">
        <v>9</v>
      </c>
      <c r="AA621" s="118">
        <v>5.0999999999999996</v>
      </c>
      <c r="AB621" s="118">
        <v>3.8</v>
      </c>
      <c r="AC621" s="118">
        <v>1.9</v>
      </c>
      <c r="AD621" s="118">
        <v>13.1</v>
      </c>
      <c r="AE621" s="118">
        <v>2.3071799999999998</v>
      </c>
      <c r="AF621" s="118">
        <v>3.1</v>
      </c>
      <c r="AG621" s="118">
        <v>3.4</v>
      </c>
      <c r="AH621" s="118">
        <v>6.454256</v>
      </c>
      <c r="AI621" s="118">
        <v>18.399999999999999</v>
      </c>
      <c r="AJ621" s="118">
        <v>5.2</v>
      </c>
      <c r="AK621" s="118">
        <v>19.5</v>
      </c>
      <c r="AL621" s="118">
        <v>6</v>
      </c>
      <c r="AM621" s="118">
        <v>5.8</v>
      </c>
      <c r="AO621" s="118">
        <v>4.9000000000000004</v>
      </c>
      <c r="AP621" s="118">
        <v>8.3000000000000007</v>
      </c>
      <c r="AQ621" s="118">
        <v>8.6999999999999993</v>
      </c>
      <c r="AR621" s="118">
        <v>5.9683359999999999</v>
      </c>
    </row>
    <row r="622" spans="1:44" x14ac:dyDescent="0.45">
      <c r="A622" s="118" t="s">
        <v>973</v>
      </c>
      <c r="B622" s="121">
        <v>37622</v>
      </c>
      <c r="C622" s="121"/>
      <c r="D622" s="121"/>
      <c r="E622" s="121">
        <f t="shared" si="9"/>
        <v>37135</v>
      </c>
      <c r="F622" s="118" t="s">
        <v>957</v>
      </c>
      <c r="G622" s="119">
        <v>620</v>
      </c>
      <c r="H622" s="120">
        <v>6.8412350000000002</v>
      </c>
      <c r="J622" s="118">
        <v>6.6</v>
      </c>
      <c r="K622" s="118">
        <v>7.2</v>
      </c>
      <c r="L622" s="118">
        <v>9.9651720000000008</v>
      </c>
      <c r="M622" s="118">
        <v>8.1999999999999993</v>
      </c>
      <c r="N622" s="118">
        <v>7.9</v>
      </c>
      <c r="O622" s="118">
        <v>4.7</v>
      </c>
      <c r="P622" s="118">
        <v>10.5</v>
      </c>
      <c r="Q622" s="118">
        <v>12.7</v>
      </c>
      <c r="R622" s="118">
        <v>9.1999999999999993</v>
      </c>
      <c r="S622" s="118">
        <v>8.8000000000000007</v>
      </c>
      <c r="T622" s="118">
        <v>5</v>
      </c>
      <c r="U622" s="118">
        <v>10.6</v>
      </c>
      <c r="V622" s="118">
        <v>5.5</v>
      </c>
      <c r="W622" s="118">
        <v>4.4000000000000004</v>
      </c>
      <c r="Z622" s="118">
        <v>9</v>
      </c>
      <c r="AA622" s="118">
        <v>5.3</v>
      </c>
      <c r="AB622" s="118">
        <v>3.7</v>
      </c>
      <c r="AC622" s="118">
        <v>1.9</v>
      </c>
      <c r="AD622" s="118">
        <v>13.2</v>
      </c>
      <c r="AE622" s="118">
        <v>2.5037829999999999</v>
      </c>
      <c r="AF622" s="118">
        <v>3.1</v>
      </c>
      <c r="AG622" s="118">
        <v>3.6</v>
      </c>
      <c r="AH622" s="118">
        <v>6.4929009999999998</v>
      </c>
      <c r="AI622" s="118">
        <v>18.600000000000001</v>
      </c>
      <c r="AJ622" s="118">
        <v>5.0999999999999996</v>
      </c>
      <c r="AK622" s="118">
        <v>19.5</v>
      </c>
      <c r="AL622" s="118">
        <v>6.3</v>
      </c>
      <c r="AM622" s="118">
        <v>5.8</v>
      </c>
      <c r="AO622" s="118">
        <v>5</v>
      </c>
      <c r="AP622" s="118">
        <v>8.3000000000000007</v>
      </c>
      <c r="AQ622" s="118">
        <v>8.8000000000000007</v>
      </c>
      <c r="AR622" s="118">
        <v>6.0341509999999996</v>
      </c>
    </row>
    <row r="623" spans="1:44" x14ac:dyDescent="0.45">
      <c r="A623" s="118" t="s">
        <v>974</v>
      </c>
      <c r="B623" s="121">
        <v>37653</v>
      </c>
      <c r="C623" s="121"/>
      <c r="D623" s="121"/>
      <c r="E623" s="121">
        <f t="shared" si="9"/>
        <v>37165</v>
      </c>
      <c r="F623" s="118" t="s">
        <v>958</v>
      </c>
      <c r="G623" s="119">
        <v>621</v>
      </c>
      <c r="H623" s="120">
        <v>7.1932910000000003</v>
      </c>
      <c r="J623" s="118">
        <v>7.3</v>
      </c>
      <c r="K623" s="118">
        <v>7.3</v>
      </c>
      <c r="L623" s="118">
        <v>9.7846039999999999</v>
      </c>
      <c r="M623" s="118">
        <v>8</v>
      </c>
      <c r="N623" s="118">
        <v>8</v>
      </c>
      <c r="O623" s="118">
        <v>4.7</v>
      </c>
      <c r="P623" s="118">
        <v>10.5</v>
      </c>
      <c r="Q623" s="118">
        <v>11.6</v>
      </c>
      <c r="R623" s="118">
        <v>9.1999999999999993</v>
      </c>
      <c r="S623" s="118">
        <v>8.8000000000000007</v>
      </c>
      <c r="T623" s="118">
        <v>5</v>
      </c>
      <c r="U623" s="118">
        <v>10.9</v>
      </c>
      <c r="V623" s="118">
        <v>5.5</v>
      </c>
      <c r="W623" s="118">
        <v>4.4000000000000004</v>
      </c>
      <c r="Z623" s="118">
        <v>8.9</v>
      </c>
      <c r="AA623" s="118">
        <v>5.3</v>
      </c>
      <c r="AB623" s="118">
        <v>3.7</v>
      </c>
      <c r="AC623" s="118">
        <v>2</v>
      </c>
      <c r="AD623" s="118">
        <v>14</v>
      </c>
      <c r="AE623" s="118">
        <v>2.8632689999999998</v>
      </c>
      <c r="AF623" s="118">
        <v>3.1</v>
      </c>
      <c r="AG623" s="118">
        <v>3.7</v>
      </c>
      <c r="AH623" s="118">
        <v>6.6799710000000001</v>
      </c>
      <c r="AI623" s="118">
        <v>18.8</v>
      </c>
      <c r="AJ623" s="118">
        <v>5.0999999999999996</v>
      </c>
      <c r="AK623" s="118">
        <v>19.600000000000001</v>
      </c>
      <c r="AL623" s="118">
        <v>6.5</v>
      </c>
      <c r="AM623" s="118">
        <v>6.2</v>
      </c>
      <c r="AO623" s="118">
        <v>5.3</v>
      </c>
      <c r="AP623" s="118">
        <v>8.3000000000000007</v>
      </c>
      <c r="AQ623" s="118">
        <v>8.8000000000000007</v>
      </c>
      <c r="AR623" s="118">
        <v>6.2004700000000001</v>
      </c>
    </row>
    <row r="624" spans="1:44" x14ac:dyDescent="0.45">
      <c r="A624" s="118" t="s">
        <v>975</v>
      </c>
      <c r="B624" s="121">
        <v>37681</v>
      </c>
      <c r="C624" s="121"/>
      <c r="D624" s="121"/>
      <c r="E624" s="121">
        <f t="shared" si="9"/>
        <v>37196</v>
      </c>
      <c r="F624" s="118" t="s">
        <v>959</v>
      </c>
      <c r="G624" s="119">
        <v>622</v>
      </c>
      <c r="H624" s="120">
        <v>6.8838429999999997</v>
      </c>
      <c r="J624" s="118">
        <v>7.4</v>
      </c>
      <c r="K624" s="118">
        <v>7.5</v>
      </c>
      <c r="L624" s="118">
        <v>9.4737329999999993</v>
      </c>
      <c r="M624" s="118">
        <v>7.9</v>
      </c>
      <c r="N624" s="118">
        <v>8</v>
      </c>
      <c r="O624" s="118">
        <v>4.7</v>
      </c>
      <c r="P624" s="118">
        <v>10.6</v>
      </c>
      <c r="Q624" s="118">
        <v>11.9</v>
      </c>
      <c r="R624" s="118">
        <v>9.1</v>
      </c>
      <c r="S624" s="118">
        <v>8.8000000000000007</v>
      </c>
      <c r="T624" s="118">
        <v>5.0999999999999996</v>
      </c>
      <c r="U624" s="118">
        <v>10.9</v>
      </c>
      <c r="V624" s="118">
        <v>5.5</v>
      </c>
      <c r="W624" s="118">
        <v>4.4000000000000004</v>
      </c>
      <c r="Z624" s="118">
        <v>8.9</v>
      </c>
      <c r="AA624" s="118">
        <v>5.4</v>
      </c>
      <c r="AB624" s="118">
        <v>3.7</v>
      </c>
      <c r="AC624" s="118">
        <v>2</v>
      </c>
      <c r="AD624" s="118">
        <v>13.9</v>
      </c>
      <c r="AE624" s="118">
        <v>2.9964219999999999</v>
      </c>
      <c r="AF624" s="118">
        <v>3.1</v>
      </c>
      <c r="AG624" s="118">
        <v>3.6</v>
      </c>
      <c r="AH624" s="118">
        <v>6.7557270000000003</v>
      </c>
      <c r="AI624" s="118">
        <v>19.100000000000001</v>
      </c>
      <c r="AJ624" s="118">
        <v>5.0999999999999996</v>
      </c>
      <c r="AK624" s="118">
        <v>19.5</v>
      </c>
      <c r="AL624" s="118">
        <v>6.8</v>
      </c>
      <c r="AM624" s="118">
        <v>5.8</v>
      </c>
      <c r="AO624" s="118">
        <v>5.5</v>
      </c>
      <c r="AP624" s="118">
        <v>8.4</v>
      </c>
      <c r="AQ624" s="118">
        <v>8.9</v>
      </c>
      <c r="AR624" s="118">
        <v>6.3254020000000004</v>
      </c>
    </row>
    <row r="625" spans="1:44" x14ac:dyDescent="0.45">
      <c r="A625" s="118" t="s">
        <v>976</v>
      </c>
      <c r="B625" s="121">
        <v>37712</v>
      </c>
      <c r="C625" s="121"/>
      <c r="D625" s="121"/>
      <c r="E625" s="121">
        <f t="shared" si="9"/>
        <v>37226</v>
      </c>
      <c r="F625" s="118" t="s">
        <v>960</v>
      </c>
      <c r="G625" s="119">
        <v>623</v>
      </c>
      <c r="H625" s="120">
        <v>6.8613249999999999</v>
      </c>
      <c r="J625" s="118">
        <v>7.5</v>
      </c>
      <c r="K625" s="118">
        <v>8.1</v>
      </c>
      <c r="L625" s="118">
        <v>9.6458119999999994</v>
      </c>
      <c r="M625" s="118">
        <v>7.8</v>
      </c>
      <c r="N625" s="118">
        <v>8.1</v>
      </c>
      <c r="O625" s="118">
        <v>4.7</v>
      </c>
      <c r="P625" s="118">
        <v>10.7</v>
      </c>
      <c r="Q625" s="118">
        <v>11.5</v>
      </c>
      <c r="R625" s="118">
        <v>9.1</v>
      </c>
      <c r="S625" s="118">
        <v>8.8000000000000007</v>
      </c>
      <c r="T625" s="118">
        <v>5.0999999999999996</v>
      </c>
      <c r="U625" s="118">
        <v>10.8</v>
      </c>
      <c r="V625" s="118">
        <v>5.5</v>
      </c>
      <c r="W625" s="118">
        <v>4.4000000000000004</v>
      </c>
      <c r="Z625" s="118">
        <v>8.8000000000000007</v>
      </c>
      <c r="AA625" s="118">
        <v>5.4</v>
      </c>
      <c r="AB625" s="118">
        <v>3.7</v>
      </c>
      <c r="AC625" s="118">
        <v>2</v>
      </c>
      <c r="AD625" s="118">
        <v>13.4</v>
      </c>
      <c r="AE625" s="118">
        <v>3.0861649999999998</v>
      </c>
      <c r="AF625" s="118">
        <v>3.2</v>
      </c>
      <c r="AG625" s="118">
        <v>3.6</v>
      </c>
      <c r="AH625" s="118">
        <v>6.8369759999999999</v>
      </c>
      <c r="AI625" s="118">
        <v>19.2</v>
      </c>
      <c r="AJ625" s="118">
        <v>5.0999999999999996</v>
      </c>
      <c r="AK625" s="118">
        <v>19.3</v>
      </c>
      <c r="AL625" s="118">
        <v>6.8</v>
      </c>
      <c r="AM625" s="118">
        <v>5.9</v>
      </c>
      <c r="AO625" s="118">
        <v>5.7</v>
      </c>
      <c r="AP625" s="118">
        <v>8.4</v>
      </c>
      <c r="AQ625" s="118">
        <v>8.9</v>
      </c>
      <c r="AR625" s="118">
        <v>6.4386640000000002</v>
      </c>
    </row>
    <row r="626" spans="1:44" x14ac:dyDescent="0.45">
      <c r="A626" s="118" t="s">
        <v>977</v>
      </c>
      <c r="B626" s="121">
        <v>37742</v>
      </c>
      <c r="C626" s="121"/>
      <c r="D626" s="121"/>
      <c r="E626" s="121">
        <f t="shared" si="9"/>
        <v>37257</v>
      </c>
      <c r="F626" s="118" t="s">
        <v>961</v>
      </c>
      <c r="G626" s="119">
        <v>624</v>
      </c>
      <c r="H626" s="120">
        <v>6.9128889999999998</v>
      </c>
      <c r="J626" s="118">
        <v>7.4</v>
      </c>
      <c r="K626" s="118">
        <v>8</v>
      </c>
      <c r="L626" s="118">
        <v>9.9008579999999995</v>
      </c>
      <c r="M626" s="118">
        <v>7.6</v>
      </c>
      <c r="N626" s="118">
        <v>8.1</v>
      </c>
      <c r="O626" s="118">
        <v>4.5999999999999996</v>
      </c>
      <c r="P626" s="118">
        <v>11.1</v>
      </c>
      <c r="Q626" s="118">
        <v>11.6</v>
      </c>
      <c r="R626" s="118">
        <v>9.1</v>
      </c>
      <c r="S626" s="118">
        <v>8.8000000000000007</v>
      </c>
      <c r="T626" s="118">
        <v>5</v>
      </c>
      <c r="U626" s="118">
        <v>10.7</v>
      </c>
      <c r="V626" s="118">
        <v>5.5</v>
      </c>
      <c r="W626" s="118">
        <v>4.4000000000000004</v>
      </c>
      <c r="Z626" s="118">
        <v>8.6</v>
      </c>
      <c r="AA626" s="118">
        <v>5.2</v>
      </c>
      <c r="AB626" s="118">
        <v>3.7</v>
      </c>
      <c r="AC626" s="118">
        <v>2.1</v>
      </c>
      <c r="AD626" s="118">
        <v>12.7</v>
      </c>
      <c r="AE626" s="118">
        <v>3.3601290000000001</v>
      </c>
      <c r="AF626" s="118">
        <v>3.2</v>
      </c>
      <c r="AG626" s="118">
        <v>3.6</v>
      </c>
      <c r="AH626" s="118">
        <v>6.8234959999999996</v>
      </c>
      <c r="AI626" s="118">
        <v>19.399999999999999</v>
      </c>
      <c r="AJ626" s="118">
        <v>5.3</v>
      </c>
      <c r="AK626" s="118">
        <v>19.100000000000001</v>
      </c>
      <c r="AL626" s="118">
        <v>6.7</v>
      </c>
      <c r="AM626" s="118">
        <v>5.8</v>
      </c>
      <c r="AO626" s="118">
        <v>5.7</v>
      </c>
      <c r="AP626" s="118">
        <v>8.4</v>
      </c>
      <c r="AQ626" s="118">
        <v>8.9</v>
      </c>
      <c r="AR626" s="118">
        <v>6.3616130000000002</v>
      </c>
    </row>
    <row r="627" spans="1:44" x14ac:dyDescent="0.45">
      <c r="A627" s="118" t="s">
        <v>978</v>
      </c>
      <c r="B627" s="121">
        <v>37773</v>
      </c>
      <c r="C627" s="121"/>
      <c r="D627" s="121"/>
      <c r="E627" s="121">
        <f t="shared" si="9"/>
        <v>37288</v>
      </c>
      <c r="F627" s="118" t="s">
        <v>962</v>
      </c>
      <c r="G627" s="119">
        <v>625</v>
      </c>
      <c r="H627" s="120">
        <v>6.536486</v>
      </c>
      <c r="J627" s="118">
        <v>7.3</v>
      </c>
      <c r="K627" s="118">
        <v>7.9</v>
      </c>
      <c r="L627" s="118">
        <v>10.02735</v>
      </c>
      <c r="M627" s="118">
        <v>7.5</v>
      </c>
      <c r="N627" s="118">
        <v>8.1999999999999993</v>
      </c>
      <c r="O627" s="118">
        <v>4.4000000000000004</v>
      </c>
      <c r="P627" s="118">
        <v>11.5</v>
      </c>
      <c r="Q627" s="118">
        <v>11.6</v>
      </c>
      <c r="R627" s="118">
        <v>9.1</v>
      </c>
      <c r="S627" s="118">
        <v>8.8000000000000007</v>
      </c>
      <c r="T627" s="118">
        <v>5.0999999999999996</v>
      </c>
      <c r="U627" s="118">
        <v>10.7</v>
      </c>
      <c r="V627" s="118">
        <v>5.5</v>
      </c>
      <c r="W627" s="118">
        <v>4.5</v>
      </c>
      <c r="Z627" s="118">
        <v>8.5</v>
      </c>
      <c r="AA627" s="118">
        <v>5.3</v>
      </c>
      <c r="AB627" s="118">
        <v>3.5</v>
      </c>
      <c r="AC627" s="118">
        <v>2.1</v>
      </c>
      <c r="AD627" s="118">
        <v>12.4</v>
      </c>
      <c r="AE627" s="118">
        <v>3.0352899999999998</v>
      </c>
      <c r="AF627" s="118">
        <v>3.3</v>
      </c>
      <c r="AG627" s="118">
        <v>3.8</v>
      </c>
      <c r="AH627" s="118">
        <v>6.8361320000000001</v>
      </c>
      <c r="AI627" s="118">
        <v>19.399999999999999</v>
      </c>
      <c r="AJ627" s="118">
        <v>5.3</v>
      </c>
      <c r="AK627" s="118">
        <v>19</v>
      </c>
      <c r="AL627" s="118">
        <v>6.6</v>
      </c>
      <c r="AM627" s="118">
        <v>5.8</v>
      </c>
      <c r="AO627" s="118">
        <v>5.7</v>
      </c>
      <c r="AP627" s="118">
        <v>8.5</v>
      </c>
      <c r="AQ627" s="118">
        <v>9</v>
      </c>
      <c r="AR627" s="118">
        <v>6.3843560000000004</v>
      </c>
    </row>
    <row r="628" spans="1:44" x14ac:dyDescent="0.45">
      <c r="A628" s="118" t="s">
        <v>979</v>
      </c>
      <c r="B628" s="121">
        <v>37803</v>
      </c>
      <c r="C628" s="121"/>
      <c r="D628" s="121"/>
      <c r="E628" s="121">
        <f t="shared" si="9"/>
        <v>37316</v>
      </c>
      <c r="F628" s="118" t="s">
        <v>963</v>
      </c>
      <c r="G628" s="119">
        <v>626</v>
      </c>
      <c r="H628" s="120">
        <v>6.4305149999999998</v>
      </c>
      <c r="J628" s="118">
        <v>7.3</v>
      </c>
      <c r="K628" s="118">
        <v>7.9</v>
      </c>
      <c r="L628" s="118">
        <v>9.9170639999999999</v>
      </c>
      <c r="M628" s="118">
        <v>7.3</v>
      </c>
      <c r="N628" s="118">
        <v>8.1999999999999993</v>
      </c>
      <c r="O628" s="118">
        <v>4.3</v>
      </c>
      <c r="P628" s="118">
        <v>11.2</v>
      </c>
      <c r="Q628" s="118">
        <v>11.2</v>
      </c>
      <c r="R628" s="118">
        <v>9</v>
      </c>
      <c r="S628" s="118">
        <v>8.6999999999999993</v>
      </c>
      <c r="T628" s="118">
        <v>5.2</v>
      </c>
      <c r="U628" s="118">
        <v>10.7</v>
      </c>
      <c r="V628" s="118">
        <v>5.5</v>
      </c>
      <c r="W628" s="118">
        <v>4.5999999999999996</v>
      </c>
      <c r="Z628" s="118">
        <v>8.5</v>
      </c>
      <c r="AA628" s="118">
        <v>5.3</v>
      </c>
      <c r="AB628" s="118">
        <v>3.4</v>
      </c>
      <c r="AC628" s="118">
        <v>2.2000000000000002</v>
      </c>
      <c r="AD628" s="118">
        <v>12.8</v>
      </c>
      <c r="AE628" s="118">
        <v>3.022208</v>
      </c>
      <c r="AF628" s="118">
        <v>3.4</v>
      </c>
      <c r="AG628" s="118">
        <v>3.7</v>
      </c>
      <c r="AH628" s="118">
        <v>6.8441879999999999</v>
      </c>
      <c r="AI628" s="118">
        <v>19.600000000000001</v>
      </c>
      <c r="AJ628" s="118">
        <v>5.5</v>
      </c>
      <c r="AK628" s="118">
        <v>18.899999999999999</v>
      </c>
      <c r="AL628" s="118">
        <v>6.4</v>
      </c>
      <c r="AM628" s="118">
        <v>5.8</v>
      </c>
      <c r="AO628" s="118">
        <v>5.7</v>
      </c>
      <c r="AP628" s="118">
        <v>8.5</v>
      </c>
      <c r="AQ628" s="118">
        <v>9</v>
      </c>
      <c r="AR628" s="118">
        <v>6.4160060000000003</v>
      </c>
    </row>
    <row r="629" spans="1:44" x14ac:dyDescent="0.45">
      <c r="A629" s="118" t="s">
        <v>980</v>
      </c>
      <c r="B629" s="121">
        <v>37834</v>
      </c>
      <c r="C629" s="121"/>
      <c r="D629" s="121"/>
      <c r="E629" s="121">
        <f t="shared" si="9"/>
        <v>37347</v>
      </c>
      <c r="F629" s="118" t="s">
        <v>964</v>
      </c>
      <c r="G629" s="119">
        <v>627</v>
      </c>
      <c r="H629" s="120">
        <v>6.3461800000000004</v>
      </c>
      <c r="J629" s="118">
        <v>7.3</v>
      </c>
      <c r="K629" s="118">
        <v>7.7</v>
      </c>
      <c r="L629" s="118">
        <v>9.7853919999999999</v>
      </c>
      <c r="M629" s="118">
        <v>7.2</v>
      </c>
      <c r="N629" s="118">
        <v>8.3000000000000007</v>
      </c>
      <c r="O629" s="118">
        <v>4.3</v>
      </c>
      <c r="P629" s="118">
        <v>11.2</v>
      </c>
      <c r="Q629" s="118">
        <v>10.7</v>
      </c>
      <c r="R629" s="118">
        <v>9.1</v>
      </c>
      <c r="S629" s="118">
        <v>8.6999999999999993</v>
      </c>
      <c r="T629" s="118">
        <v>5.2</v>
      </c>
      <c r="U629" s="118">
        <v>10.3</v>
      </c>
      <c r="V629" s="118">
        <v>5.5</v>
      </c>
      <c r="W629" s="118">
        <v>4.5999999999999996</v>
      </c>
      <c r="Z629" s="118">
        <v>8.9</v>
      </c>
      <c r="AA629" s="118">
        <v>5.3</v>
      </c>
      <c r="AB629" s="118">
        <v>3.4</v>
      </c>
      <c r="AC629" s="118">
        <v>2.2999999999999998</v>
      </c>
      <c r="AD629" s="118">
        <v>13.6</v>
      </c>
      <c r="AE629" s="118">
        <v>3.0523600000000002</v>
      </c>
      <c r="AF629" s="118">
        <v>3.4</v>
      </c>
      <c r="AG629" s="118">
        <v>3.8</v>
      </c>
      <c r="AH629" s="118">
        <v>6.9148379999999996</v>
      </c>
      <c r="AI629" s="118">
        <v>19.899999999999999</v>
      </c>
      <c r="AJ629" s="118">
        <v>5.6</v>
      </c>
      <c r="AK629" s="118">
        <v>18.899999999999999</v>
      </c>
      <c r="AL629" s="118">
        <v>6.3</v>
      </c>
      <c r="AM629" s="118">
        <v>6</v>
      </c>
      <c r="AO629" s="118">
        <v>5.9</v>
      </c>
      <c r="AP629" s="118">
        <v>8.6</v>
      </c>
      <c r="AQ629" s="118">
        <v>9.1</v>
      </c>
      <c r="AR629" s="118">
        <v>6.5178330000000004</v>
      </c>
    </row>
    <row r="630" spans="1:44" x14ac:dyDescent="0.45">
      <c r="A630" s="118" t="s">
        <v>981</v>
      </c>
      <c r="B630" s="121">
        <v>37865</v>
      </c>
      <c r="C630" s="121"/>
      <c r="D630" s="121"/>
      <c r="E630" s="121">
        <f t="shared" si="9"/>
        <v>37377</v>
      </c>
      <c r="F630" s="118" t="s">
        <v>965</v>
      </c>
      <c r="G630" s="119">
        <v>628</v>
      </c>
      <c r="H630" s="120">
        <v>6.3729129999999996</v>
      </c>
      <c r="J630" s="118">
        <v>7.3</v>
      </c>
      <c r="K630" s="118">
        <v>7.7</v>
      </c>
      <c r="L630" s="118">
        <v>9.7785620000000009</v>
      </c>
      <c r="M630" s="118">
        <v>7.2</v>
      </c>
      <c r="N630" s="118">
        <v>8.4</v>
      </c>
      <c r="O630" s="118">
        <v>4.4000000000000004</v>
      </c>
      <c r="P630" s="118">
        <v>11.2</v>
      </c>
      <c r="Q630" s="118">
        <v>10.5</v>
      </c>
      <c r="R630" s="118">
        <v>9.1</v>
      </c>
      <c r="S630" s="118">
        <v>8.6</v>
      </c>
      <c r="T630" s="118">
        <v>5.0999999999999996</v>
      </c>
      <c r="U630" s="118">
        <v>10.3</v>
      </c>
      <c r="V630" s="118">
        <v>5.5</v>
      </c>
      <c r="W630" s="118">
        <v>4.7</v>
      </c>
      <c r="Z630" s="118">
        <v>8.8000000000000007</v>
      </c>
      <c r="AA630" s="118">
        <v>5.4</v>
      </c>
      <c r="AB630" s="118">
        <v>3.3</v>
      </c>
      <c r="AC630" s="118">
        <v>2.5</v>
      </c>
      <c r="AD630" s="118">
        <v>13.8</v>
      </c>
      <c r="AE630" s="118">
        <v>3.1289370000000001</v>
      </c>
      <c r="AF630" s="118">
        <v>3.5</v>
      </c>
      <c r="AG630" s="118">
        <v>3.7</v>
      </c>
      <c r="AH630" s="118">
        <v>6.884036</v>
      </c>
      <c r="AI630" s="118">
        <v>19.8</v>
      </c>
      <c r="AJ630" s="118">
        <v>5.9</v>
      </c>
      <c r="AK630" s="118">
        <v>19</v>
      </c>
      <c r="AL630" s="118">
        <v>6.3</v>
      </c>
      <c r="AM630" s="118">
        <v>5.8</v>
      </c>
      <c r="AO630" s="118">
        <v>5.8</v>
      </c>
      <c r="AP630" s="118">
        <v>8.6</v>
      </c>
      <c r="AQ630" s="118">
        <v>9</v>
      </c>
      <c r="AR630" s="118">
        <v>6.4748720000000004</v>
      </c>
    </row>
    <row r="631" spans="1:44" x14ac:dyDescent="0.45">
      <c r="A631" s="118" t="s">
        <v>982</v>
      </c>
      <c r="B631" s="121">
        <v>37895</v>
      </c>
      <c r="C631" s="121"/>
      <c r="D631" s="121"/>
      <c r="E631" s="121">
        <f t="shared" si="9"/>
        <v>37408</v>
      </c>
      <c r="F631" s="118" t="s">
        <v>966</v>
      </c>
      <c r="G631" s="119">
        <v>629</v>
      </c>
      <c r="H631" s="120">
        <v>6.4959150000000001</v>
      </c>
      <c r="J631" s="118">
        <v>7.3</v>
      </c>
      <c r="K631" s="118">
        <v>7.7</v>
      </c>
      <c r="L631" s="118">
        <v>9.5666670000000007</v>
      </c>
      <c r="M631" s="118">
        <v>7.2</v>
      </c>
      <c r="N631" s="118">
        <v>8.5</v>
      </c>
      <c r="O631" s="118">
        <v>4.5</v>
      </c>
      <c r="P631" s="118">
        <v>11.4</v>
      </c>
      <c r="Q631" s="118">
        <v>11.2</v>
      </c>
      <c r="R631" s="118">
        <v>9.1</v>
      </c>
      <c r="S631" s="118">
        <v>8.6</v>
      </c>
      <c r="T631" s="118">
        <v>5.0999999999999996</v>
      </c>
      <c r="U631" s="118">
        <v>10.3</v>
      </c>
      <c r="V631" s="118">
        <v>5.6</v>
      </c>
      <c r="W631" s="118">
        <v>4.5999999999999996</v>
      </c>
      <c r="Z631" s="118">
        <v>8.8000000000000007</v>
      </c>
      <c r="AA631" s="118">
        <v>5.5</v>
      </c>
      <c r="AB631" s="118">
        <v>3.1</v>
      </c>
      <c r="AC631" s="118">
        <v>2.5</v>
      </c>
      <c r="AD631" s="118">
        <v>13.2</v>
      </c>
      <c r="AE631" s="118">
        <v>3.0393780000000001</v>
      </c>
      <c r="AF631" s="118">
        <v>3.6</v>
      </c>
      <c r="AG631" s="118">
        <v>3.5</v>
      </c>
      <c r="AH631" s="118">
        <v>6.9075300000000004</v>
      </c>
      <c r="AI631" s="118">
        <v>20.2</v>
      </c>
      <c r="AJ631" s="118">
        <v>6.1</v>
      </c>
      <c r="AK631" s="118">
        <v>18.899999999999999</v>
      </c>
      <c r="AL631" s="118">
        <v>6.1</v>
      </c>
      <c r="AM631" s="118">
        <v>5.6</v>
      </c>
      <c r="AO631" s="118">
        <v>5.8</v>
      </c>
      <c r="AP631" s="118">
        <v>8.6</v>
      </c>
      <c r="AQ631" s="118">
        <v>9</v>
      </c>
      <c r="AR631" s="118">
        <v>6.4956300000000002</v>
      </c>
    </row>
    <row r="632" spans="1:44" x14ac:dyDescent="0.45">
      <c r="A632" s="118" t="s">
        <v>983</v>
      </c>
      <c r="B632" s="121">
        <v>37926</v>
      </c>
      <c r="C632" s="121"/>
      <c r="D632" s="121"/>
      <c r="E632" s="121">
        <f t="shared" si="9"/>
        <v>37438</v>
      </c>
      <c r="F632" s="118" t="s">
        <v>967</v>
      </c>
      <c r="G632" s="119">
        <v>630</v>
      </c>
      <c r="H632" s="120">
        <v>6.1797709999999997</v>
      </c>
      <c r="J632" s="118">
        <v>7.5</v>
      </c>
      <c r="K632" s="118">
        <v>7.6</v>
      </c>
      <c r="L632" s="118">
        <v>9.658258</v>
      </c>
      <c r="M632" s="118">
        <v>7.2</v>
      </c>
      <c r="N632" s="118">
        <v>8.6</v>
      </c>
      <c r="O632" s="118">
        <v>4.8</v>
      </c>
      <c r="P632" s="118">
        <v>11.7</v>
      </c>
      <c r="Q632" s="118">
        <v>11.4</v>
      </c>
      <c r="R632" s="118">
        <v>9.1</v>
      </c>
      <c r="S632" s="118">
        <v>8.6</v>
      </c>
      <c r="T632" s="118">
        <v>5.2</v>
      </c>
      <c r="U632" s="118">
        <v>10.3</v>
      </c>
      <c r="V632" s="118">
        <v>5.6</v>
      </c>
      <c r="W632" s="118">
        <v>4.4000000000000004</v>
      </c>
      <c r="Z632" s="118">
        <v>8.6</v>
      </c>
      <c r="AA632" s="118">
        <v>5.4</v>
      </c>
      <c r="AB632" s="118">
        <v>3.1</v>
      </c>
      <c r="AC632" s="118">
        <v>2.6</v>
      </c>
      <c r="AD632" s="118">
        <v>11.8</v>
      </c>
      <c r="AE632" s="118">
        <v>2.9074949999999999</v>
      </c>
      <c r="AF632" s="118">
        <v>3.7</v>
      </c>
      <c r="AG632" s="118">
        <v>3.4</v>
      </c>
      <c r="AH632" s="118">
        <v>6.936318</v>
      </c>
      <c r="AI632" s="118">
        <v>20.399999999999999</v>
      </c>
      <c r="AJ632" s="118">
        <v>6.3</v>
      </c>
      <c r="AK632" s="118">
        <v>18.8</v>
      </c>
      <c r="AL632" s="118">
        <v>6.1</v>
      </c>
      <c r="AM632" s="118">
        <v>6.1</v>
      </c>
      <c r="AO632" s="118">
        <v>5.8</v>
      </c>
      <c r="AP632" s="118">
        <v>8.6</v>
      </c>
      <c r="AQ632" s="118">
        <v>9.1</v>
      </c>
      <c r="AR632" s="118">
        <v>6.4786929999999998</v>
      </c>
    </row>
    <row r="633" spans="1:44" x14ac:dyDescent="0.45">
      <c r="A633" s="118" t="s">
        <v>984</v>
      </c>
      <c r="B633" s="121">
        <v>37956</v>
      </c>
      <c r="C633" s="121"/>
      <c r="D633" s="121"/>
      <c r="E633" s="121">
        <f t="shared" si="9"/>
        <v>37469</v>
      </c>
      <c r="F633" s="118" t="s">
        <v>968</v>
      </c>
      <c r="G633" s="119">
        <v>631</v>
      </c>
      <c r="H633" s="120">
        <v>6.3485500000000004</v>
      </c>
      <c r="J633" s="118">
        <v>7.4</v>
      </c>
      <c r="K633" s="118">
        <v>7.4</v>
      </c>
      <c r="L633" s="118">
        <v>9.8612909999999996</v>
      </c>
      <c r="M633" s="118">
        <v>7.2</v>
      </c>
      <c r="N633" s="118">
        <v>8.6999999999999993</v>
      </c>
      <c r="O633" s="118">
        <v>5</v>
      </c>
      <c r="P633" s="118">
        <v>11.8</v>
      </c>
      <c r="Q633" s="118">
        <v>11.2</v>
      </c>
      <c r="R633" s="118">
        <v>9.1</v>
      </c>
      <c r="S633" s="118">
        <v>8.6</v>
      </c>
      <c r="T633" s="118">
        <v>5.2</v>
      </c>
      <c r="U633" s="118">
        <v>10.199999999999999</v>
      </c>
      <c r="V633" s="118">
        <v>5.6</v>
      </c>
      <c r="W633" s="118">
        <v>4.4000000000000004</v>
      </c>
      <c r="Z633" s="118">
        <v>8.6</v>
      </c>
      <c r="AA633" s="118">
        <v>5.5</v>
      </c>
      <c r="AB633" s="118">
        <v>3.3</v>
      </c>
      <c r="AC633" s="118">
        <v>2.7</v>
      </c>
      <c r="AD633" s="118">
        <v>11.3</v>
      </c>
      <c r="AE633" s="118">
        <v>2.7774079999999999</v>
      </c>
      <c r="AF633" s="118">
        <v>3.8</v>
      </c>
      <c r="AG633" s="118">
        <v>3.6</v>
      </c>
      <c r="AH633" s="118">
        <v>6.9530209999999997</v>
      </c>
      <c r="AI633" s="118">
        <v>20.5</v>
      </c>
      <c r="AJ633" s="118">
        <v>6.2</v>
      </c>
      <c r="AK633" s="118">
        <v>18.8</v>
      </c>
      <c r="AL633" s="118">
        <v>6.3</v>
      </c>
      <c r="AM633" s="118">
        <v>5.9</v>
      </c>
      <c r="AO633" s="118">
        <v>5.7</v>
      </c>
      <c r="AP633" s="118">
        <v>8.6999999999999993</v>
      </c>
      <c r="AQ633" s="118">
        <v>9.1</v>
      </c>
      <c r="AR633" s="118">
        <v>6.4774180000000001</v>
      </c>
    </row>
    <row r="634" spans="1:44" x14ac:dyDescent="0.45">
      <c r="A634" s="118" t="s">
        <v>985</v>
      </c>
      <c r="B634" s="121">
        <v>37987</v>
      </c>
      <c r="C634" s="121"/>
      <c r="D634" s="121"/>
      <c r="E634" s="121">
        <f t="shared" si="9"/>
        <v>37500</v>
      </c>
      <c r="F634" s="118" t="s">
        <v>969</v>
      </c>
      <c r="G634" s="119">
        <v>632</v>
      </c>
      <c r="H634" s="120">
        <v>6.3114920000000003</v>
      </c>
      <c r="J634" s="118">
        <v>7.6</v>
      </c>
      <c r="K634" s="118">
        <v>7.5</v>
      </c>
      <c r="L634" s="118">
        <v>10.078810000000001</v>
      </c>
      <c r="M634" s="118">
        <v>7.2</v>
      </c>
      <c r="N634" s="118">
        <v>8.9</v>
      </c>
      <c r="O634" s="118">
        <v>5</v>
      </c>
      <c r="P634" s="118">
        <v>11.7</v>
      </c>
      <c r="Q634" s="118">
        <v>11.3</v>
      </c>
      <c r="R634" s="118">
        <v>9.1</v>
      </c>
      <c r="S634" s="118">
        <v>8.6</v>
      </c>
      <c r="T634" s="118">
        <v>5.2</v>
      </c>
      <c r="U634" s="118">
        <v>10.199999999999999</v>
      </c>
      <c r="V634" s="118">
        <v>5.7</v>
      </c>
      <c r="W634" s="118">
        <v>4.7</v>
      </c>
      <c r="Z634" s="118">
        <v>8.6</v>
      </c>
      <c r="AA634" s="118">
        <v>5.4</v>
      </c>
      <c r="AB634" s="118">
        <v>3</v>
      </c>
      <c r="AC634" s="118">
        <v>2.7</v>
      </c>
      <c r="AD634" s="118">
        <v>11.4</v>
      </c>
      <c r="AE634" s="118">
        <v>2.8863439999999998</v>
      </c>
      <c r="AF634" s="118">
        <v>3.9</v>
      </c>
      <c r="AG634" s="118">
        <v>3.7</v>
      </c>
      <c r="AH634" s="118">
        <v>6.942431</v>
      </c>
      <c r="AI634" s="118">
        <v>20.5</v>
      </c>
      <c r="AJ634" s="118">
        <v>6.5</v>
      </c>
      <c r="AK634" s="118">
        <v>18.7</v>
      </c>
      <c r="AL634" s="118">
        <v>6.3</v>
      </c>
      <c r="AM634" s="118">
        <v>6.2</v>
      </c>
      <c r="AO634" s="118">
        <v>5.7</v>
      </c>
      <c r="AP634" s="118">
        <v>8.6999999999999993</v>
      </c>
      <c r="AQ634" s="118">
        <v>9.1</v>
      </c>
      <c r="AR634" s="118">
        <v>6.4632909999999999</v>
      </c>
    </row>
    <row r="635" spans="1:44" x14ac:dyDescent="0.45">
      <c r="A635" s="118" t="s">
        <v>986</v>
      </c>
      <c r="B635" s="121">
        <v>38018</v>
      </c>
      <c r="C635" s="121"/>
      <c r="D635" s="121"/>
      <c r="E635" s="121">
        <f t="shared" si="9"/>
        <v>37530</v>
      </c>
      <c r="F635" s="118" t="s">
        <v>970</v>
      </c>
      <c r="G635" s="119">
        <v>633</v>
      </c>
      <c r="H635" s="120">
        <v>6.1282259999999997</v>
      </c>
      <c r="J635" s="118">
        <v>7.8</v>
      </c>
      <c r="K635" s="118">
        <v>7.5</v>
      </c>
      <c r="L635" s="118">
        <v>9.9442570000000003</v>
      </c>
      <c r="M635" s="118">
        <v>7.2</v>
      </c>
      <c r="N635" s="118">
        <v>9</v>
      </c>
      <c r="O635" s="118">
        <v>4.9000000000000004</v>
      </c>
      <c r="P635" s="118">
        <v>11.6</v>
      </c>
      <c r="Q635" s="118">
        <v>11.8</v>
      </c>
      <c r="R635" s="118">
        <v>9</v>
      </c>
      <c r="S635" s="118">
        <v>8.6</v>
      </c>
      <c r="T635" s="118">
        <v>5.0999999999999996</v>
      </c>
      <c r="U635" s="118">
        <v>10</v>
      </c>
      <c r="V635" s="118">
        <v>5.7</v>
      </c>
      <c r="W635" s="118">
        <v>5.0999999999999996</v>
      </c>
      <c r="Z635" s="118">
        <v>8.5</v>
      </c>
      <c r="AA635" s="118">
        <v>5.4</v>
      </c>
      <c r="AB635" s="118">
        <v>3.1</v>
      </c>
      <c r="AC635" s="118">
        <v>2.9</v>
      </c>
      <c r="AD635" s="118">
        <v>12.1</v>
      </c>
      <c r="AE635" s="118">
        <v>2.7949459999999999</v>
      </c>
      <c r="AF635" s="118">
        <v>4</v>
      </c>
      <c r="AG635" s="118">
        <v>3.8</v>
      </c>
      <c r="AH635" s="118">
        <v>6.9540519999999999</v>
      </c>
      <c r="AI635" s="118">
        <v>20.399999999999999</v>
      </c>
      <c r="AJ635" s="118">
        <v>6.9</v>
      </c>
      <c r="AK635" s="118">
        <v>18.7</v>
      </c>
      <c r="AL635" s="118">
        <v>6.2</v>
      </c>
      <c r="AM635" s="118">
        <v>6</v>
      </c>
      <c r="AO635" s="118">
        <v>5.7</v>
      </c>
      <c r="AP635" s="118">
        <v>8.8000000000000007</v>
      </c>
      <c r="AQ635" s="118">
        <v>9.1</v>
      </c>
      <c r="AR635" s="118">
        <v>6.4738150000000001</v>
      </c>
    </row>
    <row r="636" spans="1:44" x14ac:dyDescent="0.45">
      <c r="A636" s="118" t="s">
        <v>987</v>
      </c>
      <c r="B636" s="121">
        <v>38047</v>
      </c>
      <c r="C636" s="121"/>
      <c r="D636" s="121"/>
      <c r="E636" s="121">
        <f t="shared" si="9"/>
        <v>37561</v>
      </c>
      <c r="F636" s="118" t="s">
        <v>971</v>
      </c>
      <c r="G636" s="119">
        <v>634</v>
      </c>
      <c r="H636" s="120">
        <v>6.1614940000000002</v>
      </c>
      <c r="J636" s="118">
        <v>8</v>
      </c>
      <c r="K636" s="118">
        <v>7.5</v>
      </c>
      <c r="L636" s="118">
        <v>9.538316</v>
      </c>
      <c r="M636" s="118">
        <v>7.4</v>
      </c>
      <c r="N636" s="118">
        <v>9.1</v>
      </c>
      <c r="O636" s="118">
        <v>4.8</v>
      </c>
      <c r="P636" s="118">
        <v>11.6</v>
      </c>
      <c r="Q636" s="118">
        <v>11.5</v>
      </c>
      <c r="R636" s="118">
        <v>9</v>
      </c>
      <c r="S636" s="118">
        <v>8.6</v>
      </c>
      <c r="T636" s="118">
        <v>5.0999999999999996</v>
      </c>
      <c r="U636" s="118">
        <v>10</v>
      </c>
      <c r="V636" s="118">
        <v>5.7</v>
      </c>
      <c r="W636" s="118">
        <v>5.4</v>
      </c>
      <c r="Z636" s="118">
        <v>8.5</v>
      </c>
      <c r="AA636" s="118">
        <v>5.2</v>
      </c>
      <c r="AB636" s="118">
        <v>3.1</v>
      </c>
      <c r="AC636" s="118">
        <v>3</v>
      </c>
      <c r="AD636" s="118">
        <v>12.4</v>
      </c>
      <c r="AE636" s="118">
        <v>3.0007700000000002</v>
      </c>
      <c r="AF636" s="118">
        <v>4.0999999999999996</v>
      </c>
      <c r="AG636" s="118">
        <v>3.8</v>
      </c>
      <c r="AH636" s="118">
        <v>6.9854050000000001</v>
      </c>
      <c r="AI636" s="118">
        <v>20.3</v>
      </c>
      <c r="AJ636" s="118">
        <v>7.1</v>
      </c>
      <c r="AK636" s="118">
        <v>18.600000000000001</v>
      </c>
      <c r="AL636" s="118">
        <v>6.4</v>
      </c>
      <c r="AM636" s="118">
        <v>6.2</v>
      </c>
      <c r="AO636" s="118">
        <v>5.9</v>
      </c>
      <c r="AP636" s="118">
        <v>8.8000000000000007</v>
      </c>
      <c r="AQ636" s="118">
        <v>9.1</v>
      </c>
      <c r="AR636" s="118">
        <v>6.5223740000000001</v>
      </c>
    </row>
    <row r="637" spans="1:44" x14ac:dyDescent="0.45">
      <c r="A637" s="118" t="s">
        <v>988</v>
      </c>
      <c r="B637" s="121">
        <v>38078</v>
      </c>
      <c r="C637" s="121"/>
      <c r="D637" s="121"/>
      <c r="E637" s="121">
        <f t="shared" si="9"/>
        <v>37591</v>
      </c>
      <c r="F637" s="118" t="s">
        <v>972</v>
      </c>
      <c r="G637" s="119">
        <v>635</v>
      </c>
      <c r="H637" s="120">
        <v>6.1821520000000003</v>
      </c>
      <c r="J637" s="118">
        <v>8.1</v>
      </c>
      <c r="K637" s="118">
        <v>7.6</v>
      </c>
      <c r="L637" s="118">
        <v>9.3716889999999999</v>
      </c>
      <c r="M637" s="118">
        <v>7.3</v>
      </c>
      <c r="N637" s="118">
        <v>9.1999999999999993</v>
      </c>
      <c r="O637" s="118">
        <v>4.7</v>
      </c>
      <c r="P637" s="118">
        <v>11.6</v>
      </c>
      <c r="Q637" s="118">
        <v>11.9</v>
      </c>
      <c r="R637" s="118">
        <v>9</v>
      </c>
      <c r="S637" s="118">
        <v>8.5</v>
      </c>
      <c r="T637" s="118">
        <v>5</v>
      </c>
      <c r="U637" s="118">
        <v>10</v>
      </c>
      <c r="V637" s="118">
        <v>5.7</v>
      </c>
      <c r="W637" s="118">
        <v>5.3</v>
      </c>
      <c r="Z637" s="118">
        <v>8.4</v>
      </c>
      <c r="AA637" s="118">
        <v>5.4</v>
      </c>
      <c r="AB637" s="118">
        <v>3.1</v>
      </c>
      <c r="AC637" s="118">
        <v>3</v>
      </c>
      <c r="AD637" s="118">
        <v>12.2</v>
      </c>
      <c r="AE637" s="118">
        <v>2.7291249999999998</v>
      </c>
      <c r="AF637" s="118">
        <v>4.2</v>
      </c>
      <c r="AG637" s="118">
        <v>3.8</v>
      </c>
      <c r="AH637" s="118">
        <v>7.0147729999999999</v>
      </c>
      <c r="AI637" s="118">
        <v>20.100000000000001</v>
      </c>
      <c r="AJ637" s="118">
        <v>7.2</v>
      </c>
      <c r="AK637" s="118">
        <v>18.5</v>
      </c>
      <c r="AL637" s="118">
        <v>6.4</v>
      </c>
      <c r="AM637" s="118">
        <v>6.3</v>
      </c>
      <c r="AO637" s="118">
        <v>6</v>
      </c>
      <c r="AP637" s="118">
        <v>8.8000000000000007</v>
      </c>
      <c r="AQ637" s="118">
        <v>9.1</v>
      </c>
      <c r="AR637" s="118">
        <v>6.5816569999999999</v>
      </c>
    </row>
    <row r="638" spans="1:44" x14ac:dyDescent="0.45">
      <c r="A638" s="118" t="s">
        <v>989</v>
      </c>
      <c r="B638" s="121">
        <v>38108</v>
      </c>
      <c r="C638" s="121"/>
      <c r="D638" s="121"/>
      <c r="E638" s="121">
        <f t="shared" si="9"/>
        <v>37622</v>
      </c>
      <c r="F638" s="118" t="s">
        <v>973</v>
      </c>
      <c r="G638" s="119">
        <v>636</v>
      </c>
      <c r="H638" s="120">
        <v>6.0808429999999998</v>
      </c>
      <c r="J638" s="118">
        <v>8.1</v>
      </c>
      <c r="K638" s="118">
        <v>7.4</v>
      </c>
      <c r="L638" s="118">
        <v>9.5614129999999999</v>
      </c>
      <c r="M638" s="118">
        <v>7.3</v>
      </c>
      <c r="N638" s="118">
        <v>9.4</v>
      </c>
      <c r="O638" s="118">
        <v>4.8</v>
      </c>
      <c r="P638" s="118">
        <v>11.7</v>
      </c>
      <c r="Q638" s="118">
        <v>11.4</v>
      </c>
      <c r="R638" s="118">
        <v>8.9</v>
      </c>
      <c r="S638" s="118">
        <v>8.3000000000000007</v>
      </c>
      <c r="T638" s="118">
        <v>5.0999999999999996</v>
      </c>
      <c r="U638" s="118">
        <v>9.8000000000000007</v>
      </c>
      <c r="V638" s="118">
        <v>5.7</v>
      </c>
      <c r="W638" s="118">
        <v>5</v>
      </c>
      <c r="X638" s="118">
        <v>3.8</v>
      </c>
      <c r="Z638" s="118">
        <v>8.8000000000000007</v>
      </c>
      <c r="AA638" s="118">
        <v>5.4</v>
      </c>
      <c r="AB638" s="118">
        <v>3.4</v>
      </c>
      <c r="AC638" s="118">
        <v>3.2</v>
      </c>
      <c r="AD638" s="118">
        <v>11.6</v>
      </c>
      <c r="AE638" s="118">
        <v>2.8900190000000001</v>
      </c>
      <c r="AF638" s="118">
        <v>4.3</v>
      </c>
      <c r="AG638" s="118">
        <v>3.9</v>
      </c>
      <c r="AH638" s="118">
        <v>7.0300830000000003</v>
      </c>
      <c r="AI638" s="118">
        <v>19.899999999999999</v>
      </c>
      <c r="AJ638" s="118">
        <v>7.2</v>
      </c>
      <c r="AK638" s="118">
        <v>18.2</v>
      </c>
      <c r="AL638" s="118">
        <v>6.5</v>
      </c>
      <c r="AM638" s="118">
        <v>6.4</v>
      </c>
      <c r="AO638" s="118">
        <v>5.8</v>
      </c>
      <c r="AP638" s="118">
        <v>9</v>
      </c>
      <c r="AQ638" s="118">
        <v>9.1</v>
      </c>
      <c r="AR638" s="118">
        <v>6.5745430000000002</v>
      </c>
    </row>
    <row r="639" spans="1:44" x14ac:dyDescent="0.45">
      <c r="A639" s="118" t="s">
        <v>990</v>
      </c>
      <c r="B639" s="121">
        <v>38139</v>
      </c>
      <c r="C639" s="121"/>
      <c r="D639" s="121"/>
      <c r="E639" s="121">
        <f t="shared" si="9"/>
        <v>37653</v>
      </c>
      <c r="F639" s="118" t="s">
        <v>974</v>
      </c>
      <c r="G639" s="119">
        <v>637</v>
      </c>
      <c r="H639" s="120">
        <v>5.9551509999999999</v>
      </c>
      <c r="J639" s="118">
        <v>8.1</v>
      </c>
      <c r="K639" s="118">
        <v>7.4</v>
      </c>
      <c r="L639" s="118">
        <v>9.5837900000000005</v>
      </c>
      <c r="M639" s="118">
        <v>7.3</v>
      </c>
      <c r="N639" s="118">
        <v>9.5</v>
      </c>
      <c r="O639" s="118">
        <v>5</v>
      </c>
      <c r="P639" s="118">
        <v>11.7</v>
      </c>
      <c r="Q639" s="118">
        <v>11.2</v>
      </c>
      <c r="R639" s="118">
        <v>8.9</v>
      </c>
      <c r="S639" s="118">
        <v>8.3000000000000007</v>
      </c>
      <c r="T639" s="118">
        <v>5.0999999999999996</v>
      </c>
      <c r="U639" s="118">
        <v>9.6999999999999993</v>
      </c>
      <c r="V639" s="118">
        <v>5.7</v>
      </c>
      <c r="W639" s="118">
        <v>4.8</v>
      </c>
      <c r="X639" s="118">
        <v>3.7</v>
      </c>
      <c r="Z639" s="118">
        <v>8.6999999999999993</v>
      </c>
      <c r="AA639" s="118">
        <v>5.2</v>
      </c>
      <c r="AB639" s="118">
        <v>3.3</v>
      </c>
      <c r="AC639" s="118">
        <v>3.3</v>
      </c>
      <c r="AD639" s="118">
        <v>11.2</v>
      </c>
      <c r="AE639" s="118">
        <v>2.9803799999999998</v>
      </c>
      <c r="AF639" s="118">
        <v>4.3</v>
      </c>
      <c r="AG639" s="118">
        <v>4</v>
      </c>
      <c r="AH639" s="118">
        <v>7.0108699999999997</v>
      </c>
      <c r="AI639" s="118">
        <v>19.8</v>
      </c>
      <c r="AJ639" s="118">
        <v>7.3</v>
      </c>
      <c r="AK639" s="118">
        <v>18</v>
      </c>
      <c r="AL639" s="118">
        <v>6.7</v>
      </c>
      <c r="AM639" s="118">
        <v>6</v>
      </c>
      <c r="AO639" s="118">
        <v>5.9</v>
      </c>
      <c r="AP639" s="118">
        <v>9</v>
      </c>
      <c r="AQ639" s="118">
        <v>9.1</v>
      </c>
      <c r="AR639" s="118">
        <v>6.5687379999999997</v>
      </c>
    </row>
    <row r="640" spans="1:44" x14ac:dyDescent="0.45">
      <c r="A640" s="118" t="s">
        <v>991</v>
      </c>
      <c r="B640" s="121">
        <v>38169</v>
      </c>
      <c r="C640" s="121"/>
      <c r="D640" s="121"/>
      <c r="E640" s="121">
        <f t="shared" si="9"/>
        <v>37681</v>
      </c>
      <c r="F640" s="118" t="s">
        <v>975</v>
      </c>
      <c r="G640" s="119">
        <v>638</v>
      </c>
      <c r="H640" s="120">
        <v>6.1314250000000001</v>
      </c>
      <c r="J640" s="118">
        <v>8.1</v>
      </c>
      <c r="K640" s="118">
        <v>7.4</v>
      </c>
      <c r="L640" s="118">
        <v>9.7931760000000008</v>
      </c>
      <c r="M640" s="118">
        <v>7.5</v>
      </c>
      <c r="N640" s="118">
        <v>9.6</v>
      </c>
      <c r="O640" s="118">
        <v>5.2</v>
      </c>
      <c r="P640" s="118">
        <v>11.6</v>
      </c>
      <c r="Q640" s="118">
        <v>11.1</v>
      </c>
      <c r="R640" s="118">
        <v>9</v>
      </c>
      <c r="S640" s="118">
        <v>8.3000000000000007</v>
      </c>
      <c r="T640" s="118">
        <v>5</v>
      </c>
      <c r="U640" s="118">
        <v>9.6999999999999993</v>
      </c>
      <c r="V640" s="118">
        <v>5.7</v>
      </c>
      <c r="W640" s="118">
        <v>4.7</v>
      </c>
      <c r="X640" s="118">
        <v>3.5</v>
      </c>
      <c r="Z640" s="118">
        <v>8.6999999999999993</v>
      </c>
      <c r="AA640" s="118">
        <v>5.4</v>
      </c>
      <c r="AB640" s="118">
        <v>3.4</v>
      </c>
      <c r="AC640" s="118">
        <v>3.4</v>
      </c>
      <c r="AD640" s="118">
        <v>11.2</v>
      </c>
      <c r="AE640" s="118">
        <v>3.1239080000000001</v>
      </c>
      <c r="AF640" s="118">
        <v>4.5</v>
      </c>
      <c r="AG640" s="118">
        <v>4</v>
      </c>
      <c r="AH640" s="118">
        <v>7.0390430000000004</v>
      </c>
      <c r="AI640" s="118">
        <v>19.600000000000001</v>
      </c>
      <c r="AJ640" s="118">
        <v>7.3</v>
      </c>
      <c r="AK640" s="118">
        <v>17.8</v>
      </c>
      <c r="AL640" s="118">
        <v>6.8</v>
      </c>
      <c r="AM640" s="118">
        <v>6.3</v>
      </c>
      <c r="AO640" s="118">
        <v>5.9</v>
      </c>
      <c r="AP640" s="118">
        <v>9</v>
      </c>
      <c r="AQ640" s="118">
        <v>9.1999999999999993</v>
      </c>
      <c r="AR640" s="118">
        <v>6.596908</v>
      </c>
    </row>
    <row r="641" spans="1:44" x14ac:dyDescent="0.45">
      <c r="A641" s="118" t="s">
        <v>992</v>
      </c>
      <c r="B641" s="121">
        <v>38200</v>
      </c>
      <c r="C641" s="121"/>
      <c r="D641" s="121"/>
      <c r="E641" s="121">
        <f t="shared" si="9"/>
        <v>37712</v>
      </c>
      <c r="F641" s="118" t="s">
        <v>976</v>
      </c>
      <c r="G641" s="119">
        <v>639</v>
      </c>
      <c r="H641" s="120">
        <v>6.0305710000000001</v>
      </c>
      <c r="J641" s="118">
        <v>8.1</v>
      </c>
      <c r="K641" s="118">
        <v>7.6</v>
      </c>
      <c r="L641" s="118">
        <v>9.6043719999999997</v>
      </c>
      <c r="M641" s="118">
        <v>7.6</v>
      </c>
      <c r="N641" s="118">
        <v>9.6999999999999993</v>
      </c>
      <c r="O641" s="118">
        <v>5.4</v>
      </c>
      <c r="P641" s="118">
        <v>11.4</v>
      </c>
      <c r="Q641" s="118">
        <v>10.8</v>
      </c>
      <c r="R641" s="118">
        <v>9.1</v>
      </c>
      <c r="S641" s="118">
        <v>8.4</v>
      </c>
      <c r="T641" s="118">
        <v>4.9000000000000004</v>
      </c>
      <c r="U641" s="118">
        <v>9.6999999999999993</v>
      </c>
      <c r="V641" s="118">
        <v>5.8</v>
      </c>
      <c r="W641" s="118">
        <v>4.7</v>
      </c>
      <c r="X641" s="118">
        <v>3.4</v>
      </c>
      <c r="Z641" s="118">
        <v>8.4</v>
      </c>
      <c r="AA641" s="118">
        <v>5.5</v>
      </c>
      <c r="AB641" s="118">
        <v>3.4</v>
      </c>
      <c r="AC641" s="118">
        <v>3.5</v>
      </c>
      <c r="AD641" s="118">
        <v>11.4</v>
      </c>
      <c r="AE641" s="118">
        <v>3.0914999999999999</v>
      </c>
      <c r="AF641" s="118">
        <v>4.5999999999999996</v>
      </c>
      <c r="AG641" s="118">
        <v>4.2</v>
      </c>
      <c r="AH641" s="118">
        <v>7.0835559999999997</v>
      </c>
      <c r="AI641" s="118">
        <v>19.5</v>
      </c>
      <c r="AJ641" s="118">
        <v>7.4</v>
      </c>
      <c r="AK641" s="118">
        <v>17.399999999999999</v>
      </c>
      <c r="AL641" s="118">
        <v>6.8</v>
      </c>
      <c r="AM641" s="118">
        <v>6.3</v>
      </c>
      <c r="AO641" s="118">
        <v>6</v>
      </c>
      <c r="AP641" s="118">
        <v>9</v>
      </c>
      <c r="AQ641" s="118">
        <v>9.1</v>
      </c>
      <c r="AR641" s="118">
        <v>6.6689109999999996</v>
      </c>
    </row>
    <row r="642" spans="1:44" x14ac:dyDescent="0.45">
      <c r="A642" s="118" t="s">
        <v>993</v>
      </c>
      <c r="B642" s="121">
        <v>38231</v>
      </c>
      <c r="C642" s="121"/>
      <c r="D642" s="121"/>
      <c r="E642" s="121">
        <f t="shared" ref="E642:E705" si="10">IF(F642&gt;0,VLOOKUP(F642,A:B,2,),"")</f>
        <v>37742</v>
      </c>
      <c r="F642" s="118" t="s">
        <v>977</v>
      </c>
      <c r="G642" s="119">
        <v>640</v>
      </c>
      <c r="H642" s="120">
        <v>6.0694369999999997</v>
      </c>
      <c r="J642" s="118">
        <v>8.1</v>
      </c>
      <c r="K642" s="118">
        <v>7.8</v>
      </c>
      <c r="L642" s="118">
        <v>9.5730760000000004</v>
      </c>
      <c r="M642" s="118">
        <v>7.8</v>
      </c>
      <c r="N642" s="118">
        <v>9.6999999999999993</v>
      </c>
      <c r="O642" s="118">
        <v>5.6</v>
      </c>
      <c r="P642" s="118">
        <v>11.3</v>
      </c>
      <c r="Q642" s="118">
        <v>11.1</v>
      </c>
      <c r="R642" s="118">
        <v>9.1999999999999993</v>
      </c>
      <c r="S642" s="118">
        <v>8.4</v>
      </c>
      <c r="T642" s="118">
        <v>4.9000000000000004</v>
      </c>
      <c r="U642" s="118">
        <v>9.6999999999999993</v>
      </c>
      <c r="V642" s="118">
        <v>5.8</v>
      </c>
      <c r="W642" s="118">
        <v>4.7</v>
      </c>
      <c r="X642" s="118">
        <v>3.4</v>
      </c>
      <c r="Z642" s="118">
        <v>8.5</v>
      </c>
      <c r="AA642" s="118">
        <v>5.4</v>
      </c>
      <c r="AB642" s="118">
        <v>3.6</v>
      </c>
      <c r="AC642" s="118">
        <v>3.6</v>
      </c>
      <c r="AD642" s="118">
        <v>11.8</v>
      </c>
      <c r="AE642" s="118">
        <v>3.1919520000000001</v>
      </c>
      <c r="AF642" s="118">
        <v>4.7</v>
      </c>
      <c r="AG642" s="118">
        <v>4.2</v>
      </c>
      <c r="AH642" s="118">
        <v>7.1242429999999999</v>
      </c>
      <c r="AI642" s="118">
        <v>19.5</v>
      </c>
      <c r="AJ642" s="118">
        <v>7.5</v>
      </c>
      <c r="AK642" s="118">
        <v>17.3</v>
      </c>
      <c r="AL642" s="118">
        <v>6.8</v>
      </c>
      <c r="AM642" s="118">
        <v>6.3</v>
      </c>
      <c r="AO642" s="118">
        <v>6.1</v>
      </c>
      <c r="AP642" s="118">
        <v>9</v>
      </c>
      <c r="AQ642" s="118">
        <v>9.1</v>
      </c>
      <c r="AR642" s="118">
        <v>6.7149729999999996</v>
      </c>
    </row>
    <row r="643" spans="1:44" x14ac:dyDescent="0.45">
      <c r="A643" s="118" t="s">
        <v>994</v>
      </c>
      <c r="B643" s="121">
        <v>38261</v>
      </c>
      <c r="C643" s="121"/>
      <c r="D643" s="121"/>
      <c r="E643" s="121">
        <f t="shared" si="10"/>
        <v>37773</v>
      </c>
      <c r="F643" s="118" t="s">
        <v>978</v>
      </c>
      <c r="G643" s="119">
        <v>641</v>
      </c>
      <c r="H643" s="120">
        <v>6.0549080000000002</v>
      </c>
      <c r="J643" s="118">
        <v>8.1</v>
      </c>
      <c r="K643" s="118">
        <v>7.6</v>
      </c>
      <c r="L643" s="118">
        <v>9.4560279999999999</v>
      </c>
      <c r="M643" s="118">
        <v>7.7</v>
      </c>
      <c r="N643" s="118">
        <v>9.8000000000000007</v>
      </c>
      <c r="O643" s="118">
        <v>5.6</v>
      </c>
      <c r="P643" s="118">
        <v>11.5</v>
      </c>
      <c r="Q643" s="118">
        <v>11</v>
      </c>
      <c r="R643" s="118">
        <v>9.1</v>
      </c>
      <c r="S643" s="118">
        <v>8.5</v>
      </c>
      <c r="T643" s="118">
        <v>5</v>
      </c>
      <c r="U643" s="118">
        <v>9.6999999999999993</v>
      </c>
      <c r="V643" s="118">
        <v>5.8</v>
      </c>
      <c r="W643" s="118">
        <v>4.9000000000000004</v>
      </c>
      <c r="X643" s="118">
        <v>3.3</v>
      </c>
      <c r="Z643" s="118">
        <v>8.5</v>
      </c>
      <c r="AA643" s="118">
        <v>5.4</v>
      </c>
      <c r="AB643" s="118">
        <v>3.6</v>
      </c>
      <c r="AC643" s="118">
        <v>3.7</v>
      </c>
      <c r="AD643" s="118">
        <v>12.2</v>
      </c>
      <c r="AE643" s="118">
        <v>3.2674289999999999</v>
      </c>
      <c r="AF643" s="118">
        <v>4.8</v>
      </c>
      <c r="AG643" s="118">
        <v>4.3</v>
      </c>
      <c r="AH643" s="118">
        <v>7.1865969999999999</v>
      </c>
      <c r="AI643" s="118">
        <v>19.7</v>
      </c>
      <c r="AJ643" s="118">
        <v>7.5</v>
      </c>
      <c r="AK643" s="118">
        <v>17.3</v>
      </c>
      <c r="AL643" s="118">
        <v>6.8</v>
      </c>
      <c r="AM643" s="118">
        <v>6.4</v>
      </c>
      <c r="AO643" s="118">
        <v>6.3</v>
      </c>
      <c r="AP643" s="118">
        <v>9.1</v>
      </c>
      <c r="AQ643" s="118">
        <v>9.1999999999999993</v>
      </c>
      <c r="AR643" s="118">
        <v>6.7897590000000001</v>
      </c>
    </row>
    <row r="644" spans="1:44" x14ac:dyDescent="0.45">
      <c r="A644" s="118" t="s">
        <v>995</v>
      </c>
      <c r="B644" s="121">
        <v>38292</v>
      </c>
      <c r="C644" s="121"/>
      <c r="D644" s="121"/>
      <c r="E644" s="121">
        <f t="shared" si="10"/>
        <v>37803</v>
      </c>
      <c r="F644" s="118" t="s">
        <v>979</v>
      </c>
      <c r="G644" s="119">
        <v>642</v>
      </c>
      <c r="H644" s="120">
        <v>6.1281030000000003</v>
      </c>
      <c r="J644" s="118">
        <v>8.1</v>
      </c>
      <c r="K644" s="118">
        <v>7.6</v>
      </c>
      <c r="L644" s="118">
        <v>9.6328770000000006</v>
      </c>
      <c r="M644" s="118">
        <v>7.9</v>
      </c>
      <c r="N644" s="118">
        <v>9.8000000000000007</v>
      </c>
      <c r="O644" s="118">
        <v>5.4</v>
      </c>
      <c r="P644" s="118">
        <v>11.6</v>
      </c>
      <c r="Q644" s="118">
        <v>10.5</v>
      </c>
      <c r="R644" s="118">
        <v>9</v>
      </c>
      <c r="S644" s="118">
        <v>8.5</v>
      </c>
      <c r="T644" s="118">
        <v>5</v>
      </c>
      <c r="U644" s="118">
        <v>9.6999999999999993</v>
      </c>
      <c r="V644" s="118">
        <v>5.7</v>
      </c>
      <c r="W644" s="118">
        <v>5</v>
      </c>
      <c r="X644" s="118">
        <v>3.3</v>
      </c>
      <c r="Z644" s="118">
        <v>8.4</v>
      </c>
      <c r="AA644" s="118">
        <v>5.2</v>
      </c>
      <c r="AB644" s="118">
        <v>3.6</v>
      </c>
      <c r="AC644" s="118">
        <v>3.8</v>
      </c>
      <c r="AD644" s="118">
        <v>12.5</v>
      </c>
      <c r="AE644" s="118">
        <v>3.576365</v>
      </c>
      <c r="AF644" s="118">
        <v>4.9000000000000004</v>
      </c>
      <c r="AG644" s="118">
        <v>4.3</v>
      </c>
      <c r="AH644" s="118">
        <v>7.1139760000000001</v>
      </c>
      <c r="AI644" s="118">
        <v>19.899999999999999</v>
      </c>
      <c r="AJ644" s="118">
        <v>7.4</v>
      </c>
      <c r="AK644" s="118">
        <v>17.399999999999999</v>
      </c>
      <c r="AL644" s="118">
        <v>6.8</v>
      </c>
      <c r="AM644" s="118">
        <v>6.5</v>
      </c>
      <c r="AO644" s="118">
        <v>6.2</v>
      </c>
      <c r="AP644" s="118">
        <v>9.1</v>
      </c>
      <c r="AQ644" s="118">
        <v>9.1999999999999993</v>
      </c>
      <c r="AR644" s="118">
        <v>6.692615</v>
      </c>
    </row>
    <row r="645" spans="1:44" x14ac:dyDescent="0.45">
      <c r="A645" s="118" t="s">
        <v>996</v>
      </c>
      <c r="B645" s="121">
        <v>38322</v>
      </c>
      <c r="C645" s="121"/>
      <c r="D645" s="121"/>
      <c r="E645" s="121">
        <f t="shared" si="10"/>
        <v>37834</v>
      </c>
      <c r="F645" s="118" t="s">
        <v>980</v>
      </c>
      <c r="G645" s="119">
        <v>643</v>
      </c>
      <c r="H645" s="120">
        <v>5.8170799999999998</v>
      </c>
      <c r="J645" s="118">
        <v>8.1</v>
      </c>
      <c r="K645" s="118">
        <v>7.8</v>
      </c>
      <c r="L645" s="118">
        <v>9.7097619999999996</v>
      </c>
      <c r="M645" s="118">
        <v>7.9</v>
      </c>
      <c r="N645" s="118">
        <v>9.8000000000000007</v>
      </c>
      <c r="O645" s="118">
        <v>5.4</v>
      </c>
      <c r="P645" s="118">
        <v>11.5</v>
      </c>
      <c r="Q645" s="118">
        <v>10.1</v>
      </c>
      <c r="R645" s="118">
        <v>8.9</v>
      </c>
      <c r="S645" s="118">
        <v>8.4</v>
      </c>
      <c r="T645" s="118">
        <v>5</v>
      </c>
      <c r="U645" s="118">
        <v>9.6999999999999993</v>
      </c>
      <c r="V645" s="118">
        <v>5.7</v>
      </c>
      <c r="W645" s="118">
        <v>5</v>
      </c>
      <c r="X645" s="118">
        <v>3.2</v>
      </c>
      <c r="Z645" s="118">
        <v>8.4</v>
      </c>
      <c r="AA645" s="118">
        <v>5.0999999999999996</v>
      </c>
      <c r="AB645" s="118">
        <v>3.6</v>
      </c>
      <c r="AC645" s="118">
        <v>3.9</v>
      </c>
      <c r="AD645" s="118">
        <v>12.5</v>
      </c>
      <c r="AE645" s="118">
        <v>3.6646920000000001</v>
      </c>
      <c r="AF645" s="118">
        <v>5</v>
      </c>
      <c r="AG645" s="118">
        <v>4.4000000000000004</v>
      </c>
      <c r="AH645" s="118">
        <v>7.0829069999999996</v>
      </c>
      <c r="AI645" s="118">
        <v>20</v>
      </c>
      <c r="AJ645" s="118">
        <v>7.4</v>
      </c>
      <c r="AK645" s="118">
        <v>17.600000000000001</v>
      </c>
      <c r="AL645" s="118">
        <v>6.8</v>
      </c>
      <c r="AM645" s="118">
        <v>6.9</v>
      </c>
      <c r="AO645" s="118">
        <v>6.1</v>
      </c>
      <c r="AP645" s="118">
        <v>9.1</v>
      </c>
      <c r="AQ645" s="118">
        <v>9.1999999999999993</v>
      </c>
      <c r="AR645" s="118">
        <v>6.6433099999999996</v>
      </c>
    </row>
    <row r="646" spans="1:44" x14ac:dyDescent="0.45">
      <c r="A646" s="118" t="s">
        <v>997</v>
      </c>
      <c r="B646" s="121">
        <v>38353</v>
      </c>
      <c r="C646" s="121"/>
      <c r="D646" s="121"/>
      <c r="E646" s="121">
        <f t="shared" si="10"/>
        <v>37865</v>
      </c>
      <c r="F646" s="118" t="s">
        <v>981</v>
      </c>
      <c r="G646" s="119">
        <v>644</v>
      </c>
      <c r="H646" s="120">
        <v>5.7746519999999997</v>
      </c>
      <c r="J646" s="118">
        <v>8.1999999999999993</v>
      </c>
      <c r="K646" s="118">
        <v>7.9</v>
      </c>
      <c r="L646" s="118">
        <v>9.5144859999999998</v>
      </c>
      <c r="M646" s="118">
        <v>8.1</v>
      </c>
      <c r="N646" s="118">
        <v>9.8000000000000007</v>
      </c>
      <c r="O646" s="118">
        <v>5.5</v>
      </c>
      <c r="P646" s="118">
        <v>11.5</v>
      </c>
      <c r="Q646" s="118">
        <v>9.1</v>
      </c>
      <c r="R646" s="118">
        <v>8.9</v>
      </c>
      <c r="S646" s="118">
        <v>8.6</v>
      </c>
      <c r="T646" s="118">
        <v>4.9000000000000004</v>
      </c>
      <c r="U646" s="118">
        <v>9.6999999999999993</v>
      </c>
      <c r="V646" s="118">
        <v>5.7</v>
      </c>
      <c r="W646" s="118">
        <v>5</v>
      </c>
      <c r="X646" s="118">
        <v>3.2</v>
      </c>
      <c r="Z646" s="118">
        <v>8.4</v>
      </c>
      <c r="AA646" s="118">
        <v>5.2</v>
      </c>
      <c r="AB646" s="118">
        <v>3.7</v>
      </c>
      <c r="AC646" s="118">
        <v>4.0999999999999996</v>
      </c>
      <c r="AD646" s="118">
        <v>12.1</v>
      </c>
      <c r="AE646" s="118">
        <v>3.8164009999999999</v>
      </c>
      <c r="AF646" s="118">
        <v>5.0999999999999996</v>
      </c>
      <c r="AG646" s="118">
        <v>4.4000000000000004</v>
      </c>
      <c r="AH646" s="118">
        <v>7.0929229999999999</v>
      </c>
      <c r="AI646" s="118">
        <v>19.899999999999999</v>
      </c>
      <c r="AJ646" s="118">
        <v>7.4</v>
      </c>
      <c r="AK646" s="118">
        <v>17.5</v>
      </c>
      <c r="AL646" s="118">
        <v>6.8</v>
      </c>
      <c r="AM646" s="118">
        <v>6.5</v>
      </c>
      <c r="AO646" s="118">
        <v>6.1</v>
      </c>
      <c r="AP646" s="118">
        <v>9.1</v>
      </c>
      <c r="AQ646" s="118">
        <v>9.1999999999999993</v>
      </c>
      <c r="AR646" s="118">
        <v>6.6716769999999999</v>
      </c>
    </row>
    <row r="647" spans="1:44" x14ac:dyDescent="0.45">
      <c r="A647" s="118" t="s">
        <v>998</v>
      </c>
      <c r="B647" s="121">
        <v>38384</v>
      </c>
      <c r="C647" s="121"/>
      <c r="D647" s="121"/>
      <c r="E647" s="121">
        <f t="shared" si="10"/>
        <v>37895</v>
      </c>
      <c r="F647" s="118" t="s">
        <v>982</v>
      </c>
      <c r="G647" s="119">
        <v>645</v>
      </c>
      <c r="H647" s="120">
        <v>5.7833899999999998</v>
      </c>
      <c r="J647" s="118">
        <v>8.3000000000000007</v>
      </c>
      <c r="K647" s="118">
        <v>7.6</v>
      </c>
      <c r="L647" s="118">
        <v>9.3405149999999999</v>
      </c>
      <c r="M647" s="118">
        <v>8.1</v>
      </c>
      <c r="N647" s="118">
        <v>9.8000000000000007</v>
      </c>
      <c r="O647" s="118">
        <v>5.7</v>
      </c>
      <c r="P647" s="118">
        <v>11.4</v>
      </c>
      <c r="Q647" s="118">
        <v>9.3000000000000007</v>
      </c>
      <c r="R647" s="118">
        <v>8.9</v>
      </c>
      <c r="S647" s="118">
        <v>8.6999999999999993</v>
      </c>
      <c r="T647" s="118">
        <v>4.9000000000000004</v>
      </c>
      <c r="U647" s="118">
        <v>9.9</v>
      </c>
      <c r="V647" s="118">
        <v>5.7</v>
      </c>
      <c r="W647" s="118">
        <v>4.8</v>
      </c>
      <c r="X647" s="118">
        <v>3.1</v>
      </c>
      <c r="Z647" s="118">
        <v>8.1999999999999993</v>
      </c>
      <c r="AA647" s="118">
        <v>5.0999999999999996</v>
      </c>
      <c r="AB647" s="118">
        <v>3.7</v>
      </c>
      <c r="AC647" s="118">
        <v>4.2</v>
      </c>
      <c r="AD647" s="118">
        <v>11.3</v>
      </c>
      <c r="AE647" s="118">
        <v>3.7697310000000002</v>
      </c>
      <c r="AF647" s="118">
        <v>5.2</v>
      </c>
      <c r="AG647" s="118">
        <v>4.3</v>
      </c>
      <c r="AH647" s="118">
        <v>7.0261440000000004</v>
      </c>
      <c r="AI647" s="118">
        <v>19.8</v>
      </c>
      <c r="AJ647" s="118">
        <v>7.5</v>
      </c>
      <c r="AK647" s="118">
        <v>17.600000000000001</v>
      </c>
      <c r="AL647" s="118">
        <v>6.6</v>
      </c>
      <c r="AM647" s="118">
        <v>6.9</v>
      </c>
      <c r="AO647" s="118">
        <v>6</v>
      </c>
      <c r="AP647" s="118">
        <v>9.1</v>
      </c>
      <c r="AQ647" s="118">
        <v>9.1999999999999993</v>
      </c>
      <c r="AR647" s="118">
        <v>6.5793200000000001</v>
      </c>
    </row>
    <row r="648" spans="1:44" x14ac:dyDescent="0.45">
      <c r="A648" s="118" t="s">
        <v>999</v>
      </c>
      <c r="B648" s="121">
        <v>38412</v>
      </c>
      <c r="C648" s="121"/>
      <c r="D648" s="121"/>
      <c r="E648" s="121">
        <f t="shared" si="10"/>
        <v>37926</v>
      </c>
      <c r="F648" s="118" t="s">
        <v>983</v>
      </c>
      <c r="G648" s="119">
        <v>646</v>
      </c>
      <c r="H648" s="120">
        <v>5.6605619999999996</v>
      </c>
      <c r="J648" s="118">
        <v>8.3000000000000007</v>
      </c>
      <c r="K648" s="118">
        <v>7.4</v>
      </c>
      <c r="L648" s="118">
        <v>9.2861600000000006</v>
      </c>
      <c r="M648" s="118">
        <v>8.1</v>
      </c>
      <c r="N648" s="118">
        <v>9.8000000000000007</v>
      </c>
      <c r="O648" s="118">
        <v>5.8</v>
      </c>
      <c r="P648" s="118">
        <v>11.3</v>
      </c>
      <c r="Q648" s="118">
        <v>9.4</v>
      </c>
      <c r="R648" s="118">
        <v>9</v>
      </c>
      <c r="S648" s="118">
        <v>8.8000000000000007</v>
      </c>
      <c r="T648" s="118">
        <v>4.9000000000000004</v>
      </c>
      <c r="U648" s="118">
        <v>9.9</v>
      </c>
      <c r="V648" s="118">
        <v>5.7</v>
      </c>
      <c r="W648" s="118">
        <v>4.7</v>
      </c>
      <c r="X648" s="118">
        <v>3.1</v>
      </c>
      <c r="Z648" s="118">
        <v>8.1999999999999993</v>
      </c>
      <c r="AA648" s="118">
        <v>5.0999999999999996</v>
      </c>
      <c r="AB648" s="118">
        <v>3.8</v>
      </c>
      <c r="AC648" s="118">
        <v>4.3</v>
      </c>
      <c r="AD648" s="118">
        <v>10.9</v>
      </c>
      <c r="AE648" s="118">
        <v>4.0353250000000003</v>
      </c>
      <c r="AF648" s="118">
        <v>5.2</v>
      </c>
      <c r="AG648" s="118">
        <v>4.3</v>
      </c>
      <c r="AH648" s="118">
        <v>6.9996530000000003</v>
      </c>
      <c r="AI648" s="118">
        <v>19.7</v>
      </c>
      <c r="AJ648" s="118">
        <v>7.5</v>
      </c>
      <c r="AK648" s="118">
        <v>17.899999999999999</v>
      </c>
      <c r="AL648" s="118">
        <v>6.5</v>
      </c>
      <c r="AM648" s="118">
        <v>7.3</v>
      </c>
      <c r="AO648" s="118">
        <v>5.8</v>
      </c>
      <c r="AP648" s="118">
        <v>9.1</v>
      </c>
      <c r="AQ648" s="118">
        <v>9.1999999999999993</v>
      </c>
      <c r="AR648" s="118">
        <v>6.5354729999999996</v>
      </c>
    </row>
    <row r="649" spans="1:44" x14ac:dyDescent="0.45">
      <c r="A649" s="118" t="s">
        <v>1000</v>
      </c>
      <c r="B649" s="121">
        <v>38443</v>
      </c>
      <c r="C649" s="121"/>
      <c r="D649" s="121"/>
      <c r="E649" s="121">
        <f t="shared" si="10"/>
        <v>37956</v>
      </c>
      <c r="F649" s="118" t="s">
        <v>984</v>
      </c>
      <c r="G649" s="119">
        <v>647</v>
      </c>
      <c r="H649" s="120">
        <v>5.6813029999999998</v>
      </c>
      <c r="J649" s="118">
        <v>8.5</v>
      </c>
      <c r="K649" s="118">
        <v>7.4</v>
      </c>
      <c r="L649" s="118">
        <v>9.2441589999999998</v>
      </c>
      <c r="M649" s="118">
        <v>8.3000000000000007</v>
      </c>
      <c r="N649" s="118">
        <v>9.8000000000000007</v>
      </c>
      <c r="O649" s="118">
        <v>5.8</v>
      </c>
      <c r="P649" s="118">
        <v>11.4</v>
      </c>
      <c r="Q649" s="118">
        <v>10.4</v>
      </c>
      <c r="R649" s="118">
        <v>9</v>
      </c>
      <c r="S649" s="118">
        <v>8.9</v>
      </c>
      <c r="T649" s="118">
        <v>4.8</v>
      </c>
      <c r="U649" s="118">
        <v>9.9</v>
      </c>
      <c r="V649" s="118">
        <v>5.7</v>
      </c>
      <c r="W649" s="118">
        <v>4.8</v>
      </c>
      <c r="X649" s="118">
        <v>3.2</v>
      </c>
      <c r="Z649" s="118">
        <v>8.1999999999999993</v>
      </c>
      <c r="AA649" s="118">
        <v>4.9000000000000004</v>
      </c>
      <c r="AB649" s="118">
        <v>3.7</v>
      </c>
      <c r="AC649" s="118">
        <v>4.4000000000000004</v>
      </c>
      <c r="AD649" s="118">
        <v>11</v>
      </c>
      <c r="AE649" s="118">
        <v>3.4025460000000001</v>
      </c>
      <c r="AF649" s="118">
        <v>5.4</v>
      </c>
      <c r="AG649" s="118">
        <v>4.4000000000000004</v>
      </c>
      <c r="AH649" s="118">
        <v>6.9392290000000001</v>
      </c>
      <c r="AI649" s="118">
        <v>19.8</v>
      </c>
      <c r="AJ649" s="118">
        <v>7.3</v>
      </c>
      <c r="AK649" s="118">
        <v>18.399999999999999</v>
      </c>
      <c r="AL649" s="118">
        <v>6.5</v>
      </c>
      <c r="AM649" s="118">
        <v>7</v>
      </c>
      <c r="AO649" s="118">
        <v>5.7</v>
      </c>
      <c r="AP649" s="118">
        <v>9.1</v>
      </c>
      <c r="AQ649" s="118">
        <v>9.3000000000000007</v>
      </c>
      <c r="AR649" s="118">
        <v>6.423324</v>
      </c>
    </row>
    <row r="650" spans="1:44" x14ac:dyDescent="0.45">
      <c r="A650" s="118" t="s">
        <v>1001</v>
      </c>
      <c r="B650" s="121">
        <v>38473</v>
      </c>
      <c r="C650" s="121"/>
      <c r="D650" s="121"/>
      <c r="E650" s="121">
        <f t="shared" si="10"/>
        <v>37987</v>
      </c>
      <c r="F650" s="118" t="s">
        <v>985</v>
      </c>
      <c r="G650" s="119">
        <v>648</v>
      </c>
      <c r="H650" s="120">
        <v>5.5308200000000003</v>
      </c>
      <c r="J650" s="118">
        <v>8.6999999999999993</v>
      </c>
      <c r="K650" s="118">
        <v>7.3</v>
      </c>
      <c r="L650" s="118">
        <v>9.1723350000000003</v>
      </c>
      <c r="M650" s="118">
        <v>8.4</v>
      </c>
      <c r="N650" s="118">
        <v>9.8000000000000007</v>
      </c>
      <c r="O650" s="118">
        <v>5.8</v>
      </c>
      <c r="P650" s="118">
        <v>11.3</v>
      </c>
      <c r="Q650" s="118">
        <v>10.6</v>
      </c>
      <c r="R650" s="118">
        <v>9</v>
      </c>
      <c r="S650" s="118">
        <v>8.8000000000000007</v>
      </c>
      <c r="T650" s="118">
        <v>4.7</v>
      </c>
      <c r="U650" s="118">
        <v>11.1</v>
      </c>
      <c r="V650" s="118">
        <v>5.7</v>
      </c>
      <c r="W650" s="118">
        <v>5.0999999999999996</v>
      </c>
      <c r="X650" s="118">
        <v>3.2</v>
      </c>
      <c r="Z650" s="118">
        <v>8.3000000000000007</v>
      </c>
      <c r="AA650" s="118">
        <v>4.9000000000000004</v>
      </c>
      <c r="AB650" s="118">
        <v>3.6</v>
      </c>
      <c r="AC650" s="118">
        <v>4.5999999999999996</v>
      </c>
      <c r="AD650" s="118">
        <v>11.6</v>
      </c>
      <c r="AE650" s="118">
        <v>3.7777959999999999</v>
      </c>
      <c r="AF650" s="118">
        <v>5.4</v>
      </c>
      <c r="AG650" s="118">
        <v>4.2</v>
      </c>
      <c r="AH650" s="118">
        <v>7.0283720000000001</v>
      </c>
      <c r="AI650" s="118">
        <v>20</v>
      </c>
      <c r="AJ650" s="118">
        <v>7.2</v>
      </c>
      <c r="AK650" s="118">
        <v>18.7</v>
      </c>
      <c r="AL650" s="118">
        <v>6.5</v>
      </c>
      <c r="AM650" s="118">
        <v>7</v>
      </c>
      <c r="AO650" s="118">
        <v>5.7</v>
      </c>
      <c r="AP650" s="118">
        <v>9.1999999999999993</v>
      </c>
      <c r="AQ650" s="118">
        <v>9.3000000000000007</v>
      </c>
      <c r="AR650" s="118">
        <v>6.425554</v>
      </c>
    </row>
    <row r="651" spans="1:44" x14ac:dyDescent="0.45">
      <c r="A651" s="118" t="s">
        <v>1002</v>
      </c>
      <c r="B651" s="121">
        <v>38504</v>
      </c>
      <c r="C651" s="121"/>
      <c r="D651" s="121"/>
      <c r="E651" s="121">
        <f t="shared" si="10"/>
        <v>38018</v>
      </c>
      <c r="F651" s="118" t="s">
        <v>986</v>
      </c>
      <c r="G651" s="119">
        <v>649</v>
      </c>
      <c r="H651" s="120">
        <v>5.6433989999999996</v>
      </c>
      <c r="J651" s="118">
        <v>8.6</v>
      </c>
      <c r="K651" s="118">
        <v>7.4</v>
      </c>
      <c r="L651" s="118">
        <v>9.5335409999999996</v>
      </c>
      <c r="M651" s="118">
        <v>8.5</v>
      </c>
      <c r="N651" s="118">
        <v>10.1</v>
      </c>
      <c r="O651" s="118">
        <v>5.7</v>
      </c>
      <c r="P651" s="118">
        <v>11.2</v>
      </c>
      <c r="Q651" s="118">
        <v>10</v>
      </c>
      <c r="R651" s="118">
        <v>9</v>
      </c>
      <c r="S651" s="118">
        <v>8.8000000000000007</v>
      </c>
      <c r="T651" s="118">
        <v>4.7</v>
      </c>
      <c r="U651" s="118">
        <v>10.9</v>
      </c>
      <c r="V651" s="118">
        <v>5.8</v>
      </c>
      <c r="W651" s="118">
        <v>5.2</v>
      </c>
      <c r="X651" s="118">
        <v>3.2</v>
      </c>
      <c r="Z651" s="118">
        <v>8</v>
      </c>
      <c r="AA651" s="118">
        <v>5</v>
      </c>
      <c r="AB651" s="118">
        <v>3.6</v>
      </c>
      <c r="AC651" s="118">
        <v>4.7</v>
      </c>
      <c r="AD651" s="118">
        <v>11.9</v>
      </c>
      <c r="AE651" s="118">
        <v>4.0438390000000002</v>
      </c>
      <c r="AF651" s="118">
        <v>5.4</v>
      </c>
      <c r="AG651" s="118">
        <v>4.2</v>
      </c>
      <c r="AH651" s="118">
        <v>7.0116810000000003</v>
      </c>
      <c r="AI651" s="118">
        <v>19.899999999999999</v>
      </c>
      <c r="AJ651" s="118">
        <v>7.3</v>
      </c>
      <c r="AK651" s="118">
        <v>19</v>
      </c>
      <c r="AL651" s="118">
        <v>6.5</v>
      </c>
      <c r="AM651" s="118">
        <v>7.6</v>
      </c>
      <c r="AO651" s="118">
        <v>5.6</v>
      </c>
      <c r="AP651" s="118">
        <v>9.1999999999999993</v>
      </c>
      <c r="AQ651" s="118">
        <v>9.3000000000000007</v>
      </c>
      <c r="AR651" s="118">
        <v>6.3947209999999997</v>
      </c>
    </row>
    <row r="652" spans="1:44" x14ac:dyDescent="0.45">
      <c r="A652" s="118" t="s">
        <v>1003</v>
      </c>
      <c r="B652" s="121">
        <v>38534</v>
      </c>
      <c r="C652" s="121"/>
      <c r="D652" s="121"/>
      <c r="E652" s="121">
        <f t="shared" si="10"/>
        <v>38047</v>
      </c>
      <c r="F652" s="118" t="s">
        <v>987</v>
      </c>
      <c r="G652" s="119">
        <v>650</v>
      </c>
      <c r="H652" s="120">
        <v>5.437799</v>
      </c>
      <c r="J652" s="118">
        <v>8.3000000000000007</v>
      </c>
      <c r="K652" s="118">
        <v>7.3</v>
      </c>
      <c r="L652" s="118">
        <v>10.100350000000001</v>
      </c>
      <c r="M652" s="118">
        <v>8.4</v>
      </c>
      <c r="N652" s="118">
        <v>10.3</v>
      </c>
      <c r="O652" s="118">
        <v>5.5</v>
      </c>
      <c r="P652" s="118">
        <v>11.1</v>
      </c>
      <c r="Q652" s="118">
        <v>9.6999999999999993</v>
      </c>
      <c r="R652" s="118">
        <v>9</v>
      </c>
      <c r="S652" s="118">
        <v>8.8000000000000007</v>
      </c>
      <c r="T652" s="118">
        <v>4.7</v>
      </c>
      <c r="U652" s="118">
        <v>10.8</v>
      </c>
      <c r="V652" s="118">
        <v>5.8</v>
      </c>
      <c r="W652" s="118">
        <v>5.0999999999999996</v>
      </c>
      <c r="X652" s="118">
        <v>3.2</v>
      </c>
      <c r="Z652" s="118">
        <v>8.1999999999999993</v>
      </c>
      <c r="AA652" s="118">
        <v>4.8</v>
      </c>
      <c r="AB652" s="118">
        <v>3.6</v>
      </c>
      <c r="AC652" s="118">
        <v>4.9000000000000004</v>
      </c>
      <c r="AD652" s="118">
        <v>11.8</v>
      </c>
      <c r="AE652" s="118">
        <v>3.921735</v>
      </c>
      <c r="AF652" s="118">
        <v>5.5</v>
      </c>
      <c r="AG652" s="118">
        <v>4.0999999999999996</v>
      </c>
      <c r="AH652" s="118">
        <v>7.0522320000000001</v>
      </c>
      <c r="AI652" s="118">
        <v>19.8</v>
      </c>
      <c r="AJ652" s="118">
        <v>7.3</v>
      </c>
      <c r="AK652" s="118">
        <v>19</v>
      </c>
      <c r="AL652" s="118">
        <v>6.5</v>
      </c>
      <c r="AM652" s="118">
        <v>7.4</v>
      </c>
      <c r="AO652" s="118">
        <v>5.8</v>
      </c>
      <c r="AP652" s="118">
        <v>9.3000000000000007</v>
      </c>
      <c r="AQ652" s="118">
        <v>9.3000000000000007</v>
      </c>
      <c r="AR652" s="118">
        <v>6.4772210000000001</v>
      </c>
    </row>
    <row r="653" spans="1:44" x14ac:dyDescent="0.45">
      <c r="A653" s="118" t="s">
        <v>1004</v>
      </c>
      <c r="B653" s="121">
        <v>38565</v>
      </c>
      <c r="C653" s="121"/>
      <c r="D653" s="121"/>
      <c r="E653" s="121">
        <f t="shared" si="10"/>
        <v>38078</v>
      </c>
      <c r="F653" s="118" t="s">
        <v>988</v>
      </c>
      <c r="G653" s="119">
        <v>651</v>
      </c>
      <c r="H653" s="120">
        <v>5.5082950000000004</v>
      </c>
      <c r="J653" s="118">
        <v>7.7</v>
      </c>
      <c r="K653" s="118">
        <v>7.2</v>
      </c>
      <c r="L653" s="118">
        <v>10.488020000000001</v>
      </c>
      <c r="M653" s="118">
        <v>8.4</v>
      </c>
      <c r="N653" s="118">
        <v>10.3</v>
      </c>
      <c r="O653" s="118">
        <v>5.5</v>
      </c>
      <c r="P653" s="118">
        <v>11.2</v>
      </c>
      <c r="Q653" s="118">
        <v>9.6</v>
      </c>
      <c r="R653" s="118">
        <v>9</v>
      </c>
      <c r="S653" s="118">
        <v>8.8000000000000007</v>
      </c>
      <c r="T653" s="118">
        <v>4.7</v>
      </c>
      <c r="U653" s="118">
        <v>10.6</v>
      </c>
      <c r="V653" s="118">
        <v>5.8</v>
      </c>
      <c r="W653" s="118">
        <v>4.8</v>
      </c>
      <c r="X653" s="118">
        <v>3.2</v>
      </c>
      <c r="Z653" s="118">
        <v>8.1</v>
      </c>
      <c r="AA653" s="118">
        <v>4.8</v>
      </c>
      <c r="AB653" s="118">
        <v>3.6</v>
      </c>
      <c r="AC653" s="118">
        <v>5</v>
      </c>
      <c r="AD653" s="118">
        <v>11.5</v>
      </c>
      <c r="AE653" s="118">
        <v>3.9876469999999999</v>
      </c>
      <c r="AF653" s="118">
        <v>5.7</v>
      </c>
      <c r="AG653" s="118">
        <v>4.2</v>
      </c>
      <c r="AH653" s="118">
        <v>6.9565169999999998</v>
      </c>
      <c r="AI653" s="118">
        <v>19.5</v>
      </c>
      <c r="AJ653" s="118">
        <v>7.4</v>
      </c>
      <c r="AK653" s="118">
        <v>19.100000000000001</v>
      </c>
      <c r="AL653" s="118">
        <v>6.4</v>
      </c>
      <c r="AM653" s="118">
        <v>7.1</v>
      </c>
      <c r="AO653" s="118">
        <v>5.6</v>
      </c>
      <c r="AP653" s="118">
        <v>9.3000000000000007</v>
      </c>
      <c r="AQ653" s="118">
        <v>9.3000000000000007</v>
      </c>
      <c r="AR653" s="118">
        <v>6.3800480000000004</v>
      </c>
    </row>
    <row r="654" spans="1:44" x14ac:dyDescent="0.45">
      <c r="A654" s="118" t="s">
        <v>1005</v>
      </c>
      <c r="B654" s="121">
        <v>38596</v>
      </c>
      <c r="C654" s="121"/>
      <c r="D654" s="121"/>
      <c r="E654" s="121">
        <f t="shared" si="10"/>
        <v>38108</v>
      </c>
      <c r="F654" s="118" t="s">
        <v>989</v>
      </c>
      <c r="G654" s="119">
        <v>652</v>
      </c>
      <c r="H654" s="120">
        <v>5.3370600000000001</v>
      </c>
      <c r="J654" s="118">
        <v>7.6</v>
      </c>
      <c r="K654" s="118">
        <v>7.1</v>
      </c>
      <c r="L654" s="118">
        <v>10.37241</v>
      </c>
      <c r="M654" s="118">
        <v>8.4</v>
      </c>
      <c r="N654" s="118">
        <v>10.3</v>
      </c>
      <c r="O654" s="118">
        <v>5.4</v>
      </c>
      <c r="P654" s="118">
        <v>11.2</v>
      </c>
      <c r="Q654" s="118">
        <v>9.9</v>
      </c>
      <c r="R654" s="118">
        <v>9</v>
      </c>
      <c r="S654" s="118">
        <v>8.8000000000000007</v>
      </c>
      <c r="T654" s="118">
        <v>4.7</v>
      </c>
      <c r="U654" s="118">
        <v>10.6</v>
      </c>
      <c r="V654" s="118">
        <v>5.9</v>
      </c>
      <c r="W654" s="118">
        <v>4.7</v>
      </c>
      <c r="X654" s="118">
        <v>3.2</v>
      </c>
      <c r="Z654" s="118">
        <v>8.1</v>
      </c>
      <c r="AA654" s="118">
        <v>4.7</v>
      </c>
      <c r="AB654" s="118">
        <v>3.7</v>
      </c>
      <c r="AC654" s="118">
        <v>5</v>
      </c>
      <c r="AD654" s="118">
        <v>11.4</v>
      </c>
      <c r="AE654" s="118">
        <v>3.884007</v>
      </c>
      <c r="AF654" s="118">
        <v>5.8</v>
      </c>
      <c r="AG654" s="118">
        <v>4.2</v>
      </c>
      <c r="AH654" s="118">
        <v>6.9432330000000002</v>
      </c>
      <c r="AI654" s="118">
        <v>19.3</v>
      </c>
      <c r="AJ654" s="118">
        <v>7.7</v>
      </c>
      <c r="AK654" s="118">
        <v>18.8</v>
      </c>
      <c r="AL654" s="118">
        <v>6.4</v>
      </c>
      <c r="AM654" s="118">
        <v>7.6</v>
      </c>
      <c r="AO654" s="118">
        <v>5.6</v>
      </c>
      <c r="AP654" s="118">
        <v>9.3000000000000007</v>
      </c>
      <c r="AQ654" s="118">
        <v>9.1999999999999993</v>
      </c>
      <c r="AR654" s="118">
        <v>6.3630459999999998</v>
      </c>
    </row>
    <row r="655" spans="1:44" x14ac:dyDescent="0.45">
      <c r="A655" s="118" t="s">
        <v>1006</v>
      </c>
      <c r="B655" s="121">
        <v>38626</v>
      </c>
      <c r="C655" s="121"/>
      <c r="D655" s="121"/>
      <c r="E655" s="121">
        <f t="shared" si="10"/>
        <v>38139</v>
      </c>
      <c r="F655" s="118" t="s">
        <v>990</v>
      </c>
      <c r="G655" s="119">
        <v>653</v>
      </c>
      <c r="H655" s="120">
        <v>5.4635559999999996</v>
      </c>
      <c r="J655" s="118">
        <v>8</v>
      </c>
      <c r="K655" s="118">
        <v>7.2</v>
      </c>
      <c r="L655" s="118">
        <v>10.29782</v>
      </c>
      <c r="M655" s="118">
        <v>8.1999999999999993</v>
      </c>
      <c r="N655" s="118">
        <v>10.3</v>
      </c>
      <c r="O655" s="118">
        <v>5.5</v>
      </c>
      <c r="P655" s="118">
        <v>11.2</v>
      </c>
      <c r="Q655" s="118">
        <v>9.6999999999999993</v>
      </c>
      <c r="R655" s="118">
        <v>8.9</v>
      </c>
      <c r="S655" s="118">
        <v>8.8000000000000007</v>
      </c>
      <c r="T655" s="118">
        <v>4.7</v>
      </c>
      <c r="U655" s="118">
        <v>10.5</v>
      </c>
      <c r="V655" s="118">
        <v>6</v>
      </c>
      <c r="W655" s="118">
        <v>4.5</v>
      </c>
      <c r="X655" s="118">
        <v>3.2</v>
      </c>
      <c r="Z655" s="118">
        <v>7.8</v>
      </c>
      <c r="AA655" s="118">
        <v>4.7</v>
      </c>
      <c r="AB655" s="118">
        <v>3.5</v>
      </c>
      <c r="AC655" s="118">
        <v>5</v>
      </c>
      <c r="AD655" s="118">
        <v>11.4</v>
      </c>
      <c r="AE655" s="118">
        <v>3.9583750000000002</v>
      </c>
      <c r="AF655" s="118">
        <v>5.8</v>
      </c>
      <c r="AG655" s="118">
        <v>4.3</v>
      </c>
      <c r="AH655" s="118">
        <v>6.9380680000000003</v>
      </c>
      <c r="AI655" s="118">
        <v>19.2</v>
      </c>
      <c r="AJ655" s="118">
        <v>7.9</v>
      </c>
      <c r="AK655" s="118">
        <v>18.5</v>
      </c>
      <c r="AL655" s="118">
        <v>6.2</v>
      </c>
      <c r="AM655" s="118">
        <v>7.4</v>
      </c>
      <c r="AO655" s="118">
        <v>5.6</v>
      </c>
      <c r="AP655" s="118">
        <v>9.1999999999999993</v>
      </c>
      <c r="AQ655" s="118">
        <v>9.1999999999999993</v>
      </c>
      <c r="AR655" s="118">
        <v>6.3747129999999999</v>
      </c>
    </row>
    <row r="656" spans="1:44" x14ac:dyDescent="0.45">
      <c r="A656" s="118" t="s">
        <v>1007</v>
      </c>
      <c r="B656" s="121">
        <v>38657</v>
      </c>
      <c r="C656" s="121"/>
      <c r="D656" s="121"/>
      <c r="E656" s="121">
        <f t="shared" si="10"/>
        <v>38169</v>
      </c>
      <c r="F656" s="118" t="s">
        <v>991</v>
      </c>
      <c r="G656" s="119">
        <v>654</v>
      </c>
      <c r="H656" s="120">
        <v>5.5506000000000002</v>
      </c>
      <c r="J656" s="118">
        <v>8.6</v>
      </c>
      <c r="K656" s="118">
        <v>7</v>
      </c>
      <c r="L656" s="118">
        <v>10.40185</v>
      </c>
      <c r="M656" s="118">
        <v>8.1</v>
      </c>
      <c r="N656" s="118">
        <v>10.3</v>
      </c>
      <c r="O656" s="118">
        <v>5.6</v>
      </c>
      <c r="P656" s="118">
        <v>11</v>
      </c>
      <c r="Q656" s="118">
        <v>10</v>
      </c>
      <c r="R656" s="118">
        <v>8.8000000000000007</v>
      </c>
      <c r="S656" s="118">
        <v>8.8000000000000007</v>
      </c>
      <c r="T656" s="118">
        <v>4.5999999999999996</v>
      </c>
      <c r="U656" s="118">
        <v>10.5</v>
      </c>
      <c r="V656" s="118">
        <v>6.1</v>
      </c>
      <c r="W656" s="118">
        <v>4.4000000000000004</v>
      </c>
      <c r="X656" s="118">
        <v>3.1</v>
      </c>
      <c r="Z656" s="118">
        <v>7.8</v>
      </c>
      <c r="AA656" s="118">
        <v>4.9000000000000004</v>
      </c>
      <c r="AB656" s="118">
        <v>3.7</v>
      </c>
      <c r="AC656" s="118">
        <v>5</v>
      </c>
      <c r="AD656" s="118">
        <v>11.6</v>
      </c>
      <c r="AE656" s="118">
        <v>3.7950590000000002</v>
      </c>
      <c r="AF656" s="118">
        <v>5.7</v>
      </c>
      <c r="AG656" s="118">
        <v>4.3</v>
      </c>
      <c r="AH656" s="118">
        <v>6.9174490000000004</v>
      </c>
      <c r="AI656" s="118">
        <v>19</v>
      </c>
      <c r="AJ656" s="118">
        <v>7.8</v>
      </c>
      <c r="AK656" s="118">
        <v>18.2</v>
      </c>
      <c r="AL656" s="118">
        <v>6.1</v>
      </c>
      <c r="AM656" s="118">
        <v>7.2</v>
      </c>
      <c r="AO656" s="118">
        <v>5.5</v>
      </c>
      <c r="AP656" s="118">
        <v>9.1999999999999993</v>
      </c>
      <c r="AQ656" s="118">
        <v>9.1999999999999993</v>
      </c>
      <c r="AR656" s="118">
        <v>6.3400819999999998</v>
      </c>
    </row>
    <row r="657" spans="1:44" x14ac:dyDescent="0.45">
      <c r="A657" s="118" t="s">
        <v>1008</v>
      </c>
      <c r="B657" s="121">
        <v>38687</v>
      </c>
      <c r="C657" s="121"/>
      <c r="D657" s="121"/>
      <c r="E657" s="121">
        <f t="shared" si="10"/>
        <v>38200</v>
      </c>
      <c r="F657" s="118" t="s">
        <v>992</v>
      </c>
      <c r="G657" s="119">
        <v>655</v>
      </c>
      <c r="H657" s="120">
        <v>5.515911</v>
      </c>
      <c r="J657" s="118">
        <v>9</v>
      </c>
      <c r="K657" s="118">
        <v>7</v>
      </c>
      <c r="L657" s="118">
        <v>10.392620000000001</v>
      </c>
      <c r="M657" s="118">
        <v>8.1999999999999993</v>
      </c>
      <c r="N657" s="118">
        <v>10.4</v>
      </c>
      <c r="O657" s="118">
        <v>5.6</v>
      </c>
      <c r="P657" s="118">
        <v>11</v>
      </c>
      <c r="Q657" s="118">
        <v>10.4</v>
      </c>
      <c r="R657" s="118">
        <v>8.6999999999999993</v>
      </c>
      <c r="S657" s="118">
        <v>8.8000000000000007</v>
      </c>
      <c r="T657" s="118">
        <v>4.5999999999999996</v>
      </c>
      <c r="U657" s="118">
        <v>10.5</v>
      </c>
      <c r="V657" s="118">
        <v>6.2</v>
      </c>
      <c r="W657" s="118">
        <v>4.4000000000000004</v>
      </c>
      <c r="X657" s="118">
        <v>3.1</v>
      </c>
      <c r="Z657" s="118">
        <v>7.7</v>
      </c>
      <c r="AA657" s="118">
        <v>4.8</v>
      </c>
      <c r="AB657" s="118">
        <v>3.7</v>
      </c>
      <c r="AC657" s="118">
        <v>5.0999999999999996</v>
      </c>
      <c r="AD657" s="118">
        <v>11.8</v>
      </c>
      <c r="AE657" s="118">
        <v>3.997989</v>
      </c>
      <c r="AF657" s="118">
        <v>5.6</v>
      </c>
      <c r="AG657" s="118">
        <v>4.4000000000000004</v>
      </c>
      <c r="AH657" s="118">
        <v>6.888293</v>
      </c>
      <c r="AI657" s="118">
        <v>18.899999999999999</v>
      </c>
      <c r="AJ657" s="118">
        <v>8.1</v>
      </c>
      <c r="AK657" s="118">
        <v>18</v>
      </c>
      <c r="AL657" s="118">
        <v>6.2</v>
      </c>
      <c r="AM657" s="118">
        <v>7.3</v>
      </c>
      <c r="AO657" s="118">
        <v>5.4</v>
      </c>
      <c r="AP657" s="118">
        <v>9.1999999999999993</v>
      </c>
      <c r="AQ657" s="118">
        <v>9.1999999999999993</v>
      </c>
      <c r="AR657" s="118">
        <v>6.2850279999999996</v>
      </c>
    </row>
    <row r="658" spans="1:44" x14ac:dyDescent="0.45">
      <c r="A658" s="118" t="s">
        <v>1009</v>
      </c>
      <c r="B658" s="121">
        <v>38718</v>
      </c>
      <c r="C658" s="121"/>
      <c r="D658" s="121"/>
      <c r="E658" s="121">
        <f t="shared" si="10"/>
        <v>38231</v>
      </c>
      <c r="F658" s="118" t="s">
        <v>993</v>
      </c>
      <c r="G658" s="119">
        <v>656</v>
      </c>
      <c r="H658" s="120">
        <v>5.3696739999999998</v>
      </c>
      <c r="J658" s="118">
        <v>9</v>
      </c>
      <c r="K658" s="118">
        <v>7</v>
      </c>
      <c r="L658" s="118">
        <v>10.41628</v>
      </c>
      <c r="M658" s="118">
        <v>8.4</v>
      </c>
      <c r="N658" s="118">
        <v>10.4</v>
      </c>
      <c r="O658" s="118">
        <v>5.6</v>
      </c>
      <c r="P658" s="118">
        <v>10.9</v>
      </c>
      <c r="Q658" s="118">
        <v>10.199999999999999</v>
      </c>
      <c r="R658" s="118">
        <v>8.6</v>
      </c>
      <c r="S658" s="118">
        <v>8.8000000000000007</v>
      </c>
      <c r="T658" s="118">
        <v>4.5999999999999996</v>
      </c>
      <c r="U658" s="118">
        <v>10.4</v>
      </c>
      <c r="V658" s="118">
        <v>6.2</v>
      </c>
      <c r="W658" s="118">
        <v>4.5999999999999996</v>
      </c>
      <c r="X658" s="118">
        <v>3</v>
      </c>
      <c r="Z658" s="118">
        <v>7.9</v>
      </c>
      <c r="AA658" s="118">
        <v>4.5999999999999996</v>
      </c>
      <c r="AB658" s="118">
        <v>3.6</v>
      </c>
      <c r="AC658" s="118">
        <v>5.0999999999999996</v>
      </c>
      <c r="AD658" s="118">
        <v>11.9</v>
      </c>
      <c r="AE658" s="118">
        <v>3.8437800000000002</v>
      </c>
      <c r="AF658" s="118">
        <v>5.7</v>
      </c>
      <c r="AG658" s="118">
        <v>4.4000000000000004</v>
      </c>
      <c r="AH658" s="118">
        <v>6.8627029999999998</v>
      </c>
      <c r="AI658" s="118">
        <v>18.7</v>
      </c>
      <c r="AJ658" s="118">
        <v>8.1</v>
      </c>
      <c r="AK658" s="118">
        <v>17.899999999999999</v>
      </c>
      <c r="AL658" s="118">
        <v>6.2</v>
      </c>
      <c r="AM658" s="118">
        <v>7.8</v>
      </c>
      <c r="AO658" s="118">
        <v>5.4</v>
      </c>
      <c r="AP658" s="118">
        <v>9.3000000000000007</v>
      </c>
      <c r="AQ658" s="118">
        <v>9.1999999999999993</v>
      </c>
      <c r="AR658" s="118">
        <v>6.2566139999999999</v>
      </c>
    </row>
    <row r="659" spans="1:44" x14ac:dyDescent="0.45">
      <c r="A659" s="118" t="s">
        <v>1010</v>
      </c>
      <c r="B659" s="121">
        <v>38749</v>
      </c>
      <c r="C659" s="121"/>
      <c r="D659" s="121"/>
      <c r="E659" s="121">
        <f t="shared" si="10"/>
        <v>38261</v>
      </c>
      <c r="F659" s="118" t="s">
        <v>994</v>
      </c>
      <c r="G659" s="119">
        <v>657</v>
      </c>
      <c r="H659" s="120">
        <v>5.1227660000000004</v>
      </c>
      <c r="J659" s="118">
        <v>8.6</v>
      </c>
      <c r="K659" s="118">
        <v>7.1</v>
      </c>
      <c r="L659" s="118">
        <v>10.01646</v>
      </c>
      <c r="M659" s="118">
        <v>8.4</v>
      </c>
      <c r="N659" s="118">
        <v>10.5</v>
      </c>
      <c r="O659" s="118">
        <v>5.4</v>
      </c>
      <c r="P659" s="118">
        <v>10.7</v>
      </c>
      <c r="Q659" s="118">
        <v>10.3</v>
      </c>
      <c r="R659" s="118">
        <v>8.6</v>
      </c>
      <c r="S659" s="118">
        <v>8.9</v>
      </c>
      <c r="T659" s="118">
        <v>4.7</v>
      </c>
      <c r="U659" s="118">
        <v>10.4</v>
      </c>
      <c r="V659" s="118">
        <v>6.4</v>
      </c>
      <c r="W659" s="118">
        <v>4.7</v>
      </c>
      <c r="X659" s="118">
        <v>2.9</v>
      </c>
      <c r="Z659" s="118">
        <v>7.9</v>
      </c>
      <c r="AA659" s="118">
        <v>4.5999999999999996</v>
      </c>
      <c r="AB659" s="118">
        <v>3.7</v>
      </c>
      <c r="AC659" s="118">
        <v>5</v>
      </c>
      <c r="AD659" s="118">
        <v>12.1</v>
      </c>
      <c r="AE659" s="118">
        <v>3.9000059999999999</v>
      </c>
      <c r="AF659" s="118">
        <v>5.7</v>
      </c>
      <c r="AG659" s="118">
        <v>4.4000000000000004</v>
      </c>
      <c r="AH659" s="118">
        <v>6.8542189999999996</v>
      </c>
      <c r="AI659" s="118">
        <v>18.600000000000001</v>
      </c>
      <c r="AJ659" s="118">
        <v>8.1</v>
      </c>
      <c r="AK659" s="118">
        <v>17.8</v>
      </c>
      <c r="AL659" s="118">
        <v>6.3</v>
      </c>
      <c r="AM659" s="118">
        <v>7.1</v>
      </c>
      <c r="AO659" s="118">
        <v>5.5</v>
      </c>
      <c r="AP659" s="118">
        <v>9.3000000000000007</v>
      </c>
      <c r="AQ659" s="118">
        <v>9.1999999999999993</v>
      </c>
      <c r="AR659" s="118">
        <v>6.3162500000000001</v>
      </c>
    </row>
    <row r="660" spans="1:44" x14ac:dyDescent="0.45">
      <c r="A660" s="118" t="s">
        <v>1011</v>
      </c>
      <c r="B660" s="121">
        <v>38777</v>
      </c>
      <c r="C660" s="121"/>
      <c r="D660" s="121"/>
      <c r="E660" s="121">
        <f t="shared" si="10"/>
        <v>38292</v>
      </c>
      <c r="F660" s="118" t="s">
        <v>995</v>
      </c>
      <c r="G660" s="119">
        <v>658</v>
      </c>
      <c r="H660" s="120">
        <v>5.1617230000000003</v>
      </c>
      <c r="J660" s="118">
        <v>8.3000000000000007</v>
      </c>
      <c r="K660" s="118">
        <v>7.2</v>
      </c>
      <c r="L660" s="118">
        <v>9.7457619999999991</v>
      </c>
      <c r="M660" s="118">
        <v>8.3000000000000007</v>
      </c>
      <c r="N660" s="118">
        <v>10.6</v>
      </c>
      <c r="O660" s="118">
        <v>5.3</v>
      </c>
      <c r="P660" s="118">
        <v>10.6</v>
      </c>
      <c r="Q660" s="118">
        <v>9.5</v>
      </c>
      <c r="R660" s="118">
        <v>8.6999999999999993</v>
      </c>
      <c r="S660" s="118">
        <v>8.9</v>
      </c>
      <c r="T660" s="118">
        <v>4.7</v>
      </c>
      <c r="U660" s="118">
        <v>10.4</v>
      </c>
      <c r="V660" s="118">
        <v>6.4</v>
      </c>
      <c r="W660" s="118">
        <v>4.7</v>
      </c>
      <c r="X660" s="118">
        <v>2.9</v>
      </c>
      <c r="Z660" s="118">
        <v>8</v>
      </c>
      <c r="AA660" s="118">
        <v>4.5</v>
      </c>
      <c r="AB660" s="118">
        <v>3.7</v>
      </c>
      <c r="AC660" s="118">
        <v>5.0999999999999996</v>
      </c>
      <c r="AD660" s="118">
        <v>12.1</v>
      </c>
      <c r="AE660" s="118">
        <v>3.8685269999999998</v>
      </c>
      <c r="AF660" s="118">
        <v>5.7</v>
      </c>
      <c r="AG660" s="118">
        <v>4.4000000000000004</v>
      </c>
      <c r="AH660" s="118">
        <v>6.8213179999999998</v>
      </c>
      <c r="AI660" s="118">
        <v>18.399999999999999</v>
      </c>
      <c r="AJ660" s="118">
        <v>8.1</v>
      </c>
      <c r="AK660" s="118">
        <v>17.7</v>
      </c>
      <c r="AL660" s="118">
        <v>6.2</v>
      </c>
      <c r="AM660" s="118">
        <v>7.5</v>
      </c>
      <c r="AO660" s="118">
        <v>5.4</v>
      </c>
      <c r="AP660" s="118">
        <v>9.3000000000000007</v>
      </c>
      <c r="AQ660" s="118">
        <v>9.1999999999999993</v>
      </c>
      <c r="AR660" s="118">
        <v>6.2815539999999999</v>
      </c>
    </row>
    <row r="661" spans="1:44" x14ac:dyDescent="0.45">
      <c r="A661" s="118" t="s">
        <v>1012</v>
      </c>
      <c r="B661" s="121">
        <v>38808</v>
      </c>
      <c r="C661" s="121"/>
      <c r="D661" s="121"/>
      <c r="E661" s="121">
        <f t="shared" si="10"/>
        <v>38322</v>
      </c>
      <c r="F661" s="118" t="s">
        <v>996</v>
      </c>
      <c r="G661" s="119">
        <v>659</v>
      </c>
      <c r="H661" s="120">
        <v>5.0686289999999996</v>
      </c>
      <c r="J661" s="118">
        <v>8.1999999999999993</v>
      </c>
      <c r="K661" s="118">
        <v>7.1</v>
      </c>
      <c r="L661" s="118">
        <v>9.4624550000000003</v>
      </c>
      <c r="M661" s="118">
        <v>8.1</v>
      </c>
      <c r="N661" s="118">
        <v>10.7</v>
      </c>
      <c r="O661" s="118">
        <v>5.3</v>
      </c>
      <c r="P661" s="118">
        <v>10.3</v>
      </c>
      <c r="Q661" s="118">
        <v>9.5</v>
      </c>
      <c r="R661" s="118">
        <v>8.6999999999999993</v>
      </c>
      <c r="S661" s="118">
        <v>8.9</v>
      </c>
      <c r="T661" s="118">
        <v>4.7</v>
      </c>
      <c r="U661" s="118">
        <v>10.3</v>
      </c>
      <c r="V661" s="118">
        <v>6.5</v>
      </c>
      <c r="W661" s="118">
        <v>4.7</v>
      </c>
      <c r="X661" s="118">
        <v>2.9</v>
      </c>
      <c r="Z661" s="118">
        <v>7.8</v>
      </c>
      <c r="AA661" s="118">
        <v>4.5</v>
      </c>
      <c r="AB661" s="118">
        <v>3.8</v>
      </c>
      <c r="AC661" s="118">
        <v>4.9000000000000004</v>
      </c>
      <c r="AD661" s="118">
        <v>11.8</v>
      </c>
      <c r="AE661" s="118">
        <v>4.0345630000000003</v>
      </c>
      <c r="AF661" s="118">
        <v>5.9</v>
      </c>
      <c r="AG661" s="118">
        <v>4.4000000000000004</v>
      </c>
      <c r="AH661" s="118">
        <v>6.7954949999999998</v>
      </c>
      <c r="AI661" s="118">
        <v>18.3</v>
      </c>
      <c r="AJ661" s="118">
        <v>8.3000000000000007</v>
      </c>
      <c r="AK661" s="118">
        <v>17.600000000000001</v>
      </c>
      <c r="AL661" s="118">
        <v>6.4</v>
      </c>
      <c r="AM661" s="118">
        <v>7.5</v>
      </c>
      <c r="AO661" s="118">
        <v>5.4</v>
      </c>
      <c r="AP661" s="118">
        <v>9.1999999999999993</v>
      </c>
      <c r="AQ661" s="118">
        <v>9.1</v>
      </c>
      <c r="AR661" s="118">
        <v>6.265244</v>
      </c>
    </row>
    <row r="662" spans="1:44" x14ac:dyDescent="0.45">
      <c r="A662" s="118" t="s">
        <v>1013</v>
      </c>
      <c r="B662" s="121">
        <v>38838</v>
      </c>
      <c r="C662" s="121"/>
      <c r="D662" s="121"/>
      <c r="E662" s="121">
        <f t="shared" si="10"/>
        <v>38353</v>
      </c>
      <c r="F662" s="118" t="s">
        <v>997</v>
      </c>
      <c r="G662" s="119">
        <v>660</v>
      </c>
      <c r="H662" s="120">
        <v>5.0739409999999996</v>
      </c>
      <c r="J662" s="118">
        <v>8.3000000000000007</v>
      </c>
      <c r="K662" s="118">
        <v>6.9</v>
      </c>
      <c r="L662" s="118">
        <v>9.51187</v>
      </c>
      <c r="M662" s="118">
        <v>8.1</v>
      </c>
      <c r="N662" s="118">
        <v>10.7</v>
      </c>
      <c r="O662" s="118">
        <v>5.3</v>
      </c>
      <c r="P662" s="118">
        <v>10.1</v>
      </c>
      <c r="Q662" s="118">
        <v>9.1999999999999993</v>
      </c>
      <c r="R662" s="118">
        <v>8.6999999999999993</v>
      </c>
      <c r="S662" s="118">
        <v>8.6999999999999993</v>
      </c>
      <c r="T662" s="118">
        <v>4.7</v>
      </c>
      <c r="U662" s="118">
        <v>10.199999999999999</v>
      </c>
      <c r="V662" s="118">
        <v>6.6</v>
      </c>
      <c r="W662" s="118">
        <v>4.4000000000000004</v>
      </c>
      <c r="X662" s="118">
        <v>2.9</v>
      </c>
      <c r="Z662" s="118">
        <v>7.7</v>
      </c>
      <c r="AA662" s="118">
        <v>4.5</v>
      </c>
      <c r="AB662" s="118">
        <v>3.9</v>
      </c>
      <c r="AC662" s="118">
        <v>4.8</v>
      </c>
      <c r="AD662" s="118">
        <v>11.3</v>
      </c>
      <c r="AE662" s="118">
        <v>3.958688</v>
      </c>
      <c r="AF662" s="118">
        <v>5.9</v>
      </c>
      <c r="AG662" s="118">
        <v>4.5</v>
      </c>
      <c r="AH662" s="118">
        <v>6.7050970000000003</v>
      </c>
      <c r="AI662" s="118">
        <v>18.100000000000001</v>
      </c>
      <c r="AJ662" s="118">
        <v>8.3000000000000007</v>
      </c>
      <c r="AK662" s="118">
        <v>17.3</v>
      </c>
      <c r="AL662" s="118">
        <v>6.4</v>
      </c>
      <c r="AM662" s="118">
        <v>7</v>
      </c>
      <c r="AN662" s="118">
        <v>8.9</v>
      </c>
      <c r="AO662" s="118">
        <v>5.3</v>
      </c>
      <c r="AP662" s="118">
        <v>9.1999999999999993</v>
      </c>
      <c r="AQ662" s="118">
        <v>9.1</v>
      </c>
      <c r="AR662" s="118">
        <v>6.1974270000000002</v>
      </c>
    </row>
    <row r="663" spans="1:44" x14ac:dyDescent="0.45">
      <c r="A663" s="118" t="s">
        <v>1014</v>
      </c>
      <c r="B663" s="121">
        <v>38869</v>
      </c>
      <c r="C663" s="121"/>
      <c r="D663" s="121"/>
      <c r="E663" s="121">
        <f t="shared" si="10"/>
        <v>38384</v>
      </c>
      <c r="F663" s="118" t="s">
        <v>998</v>
      </c>
      <c r="G663" s="119">
        <v>661</v>
      </c>
      <c r="H663" s="120">
        <v>5.0849399999999996</v>
      </c>
      <c r="J663" s="118">
        <v>8.5</v>
      </c>
      <c r="K663" s="118">
        <v>7</v>
      </c>
      <c r="L663" s="118">
        <v>9.3676870000000001</v>
      </c>
      <c r="M663" s="118">
        <v>8.1</v>
      </c>
      <c r="N663" s="118">
        <v>10.9</v>
      </c>
      <c r="O663" s="118">
        <v>5.2</v>
      </c>
      <c r="P663" s="118">
        <v>9.9</v>
      </c>
      <c r="Q663" s="118">
        <v>9.3000000000000007</v>
      </c>
      <c r="R663" s="118">
        <v>8.6</v>
      </c>
      <c r="S663" s="118">
        <v>8.6999999999999993</v>
      </c>
      <c r="T663" s="118">
        <v>4.5999999999999996</v>
      </c>
      <c r="U663" s="118">
        <v>10</v>
      </c>
      <c r="V663" s="118">
        <v>6.8</v>
      </c>
      <c r="W663" s="118">
        <v>4.3</v>
      </c>
      <c r="X663" s="118">
        <v>2.8</v>
      </c>
      <c r="Z663" s="118">
        <v>7.9</v>
      </c>
      <c r="AA663" s="118">
        <v>4.5999999999999996</v>
      </c>
      <c r="AB663" s="118">
        <v>3.7</v>
      </c>
      <c r="AC663" s="118">
        <v>4.8</v>
      </c>
      <c r="AD663" s="118">
        <v>11</v>
      </c>
      <c r="AE663" s="118">
        <v>3.6505670000000001</v>
      </c>
      <c r="AF663" s="118">
        <v>6</v>
      </c>
      <c r="AG663" s="118">
        <v>4.4000000000000004</v>
      </c>
      <c r="AH663" s="118">
        <v>6.7381359999999999</v>
      </c>
      <c r="AI663" s="118">
        <v>18.2</v>
      </c>
      <c r="AJ663" s="118">
        <v>8.4</v>
      </c>
      <c r="AK663" s="118">
        <v>17.100000000000001</v>
      </c>
      <c r="AL663" s="118">
        <v>6.5</v>
      </c>
      <c r="AM663" s="118">
        <v>7.8</v>
      </c>
      <c r="AN663" s="118">
        <v>8.8000000000000007</v>
      </c>
      <c r="AO663" s="118">
        <v>5.4</v>
      </c>
      <c r="AP663" s="118">
        <v>9.1999999999999993</v>
      </c>
      <c r="AQ663" s="118">
        <v>9.1</v>
      </c>
      <c r="AR663" s="118">
        <v>6.302854</v>
      </c>
    </row>
    <row r="664" spans="1:44" x14ac:dyDescent="0.45">
      <c r="A664" s="118" t="s">
        <v>1015</v>
      </c>
      <c r="B664" s="121">
        <v>38899</v>
      </c>
      <c r="C664" s="121"/>
      <c r="D664" s="121"/>
      <c r="E664" s="121">
        <f t="shared" si="10"/>
        <v>38412</v>
      </c>
      <c r="F664" s="118" t="s">
        <v>999</v>
      </c>
      <c r="G664" s="119">
        <v>662</v>
      </c>
      <c r="H664" s="120">
        <v>5.1632629999999997</v>
      </c>
      <c r="J664" s="118">
        <v>8.6</v>
      </c>
      <c r="K664" s="118">
        <v>6.9</v>
      </c>
      <c r="L664" s="118">
        <v>9.5166219999999999</v>
      </c>
      <c r="M664" s="118">
        <v>8</v>
      </c>
      <c r="N664" s="118">
        <v>10.9</v>
      </c>
      <c r="O664" s="118">
        <v>5.2</v>
      </c>
      <c r="P664" s="118">
        <v>9.6999999999999993</v>
      </c>
      <c r="Q664" s="118">
        <v>8.6</v>
      </c>
      <c r="R664" s="118">
        <v>8.5</v>
      </c>
      <c r="S664" s="118">
        <v>8.6999999999999993</v>
      </c>
      <c r="T664" s="118">
        <v>4.5999999999999996</v>
      </c>
      <c r="U664" s="118">
        <v>10.1</v>
      </c>
      <c r="V664" s="118">
        <v>6.9</v>
      </c>
      <c r="W664" s="118">
        <v>4.5</v>
      </c>
      <c r="X664" s="118">
        <v>2.7</v>
      </c>
      <c r="Z664" s="118">
        <v>7.8</v>
      </c>
      <c r="AA664" s="118">
        <v>4.5</v>
      </c>
      <c r="AB664" s="118">
        <v>3.7</v>
      </c>
      <c r="AC664" s="118">
        <v>4.7</v>
      </c>
      <c r="AD664" s="118">
        <v>10.7</v>
      </c>
      <c r="AE664" s="118">
        <v>3.7287520000000001</v>
      </c>
      <c r="AF664" s="118">
        <v>6</v>
      </c>
      <c r="AG664" s="118">
        <v>4.5999999999999996</v>
      </c>
      <c r="AH664" s="118">
        <v>6.6885669999999999</v>
      </c>
      <c r="AI664" s="118">
        <v>18.3</v>
      </c>
      <c r="AJ664" s="118">
        <v>8.5</v>
      </c>
      <c r="AK664" s="118">
        <v>17</v>
      </c>
      <c r="AL664" s="118">
        <v>6.4</v>
      </c>
      <c r="AM664" s="118">
        <v>7.3</v>
      </c>
      <c r="AN664" s="118">
        <v>9</v>
      </c>
      <c r="AO664" s="118">
        <v>5.2</v>
      </c>
      <c r="AP664" s="118">
        <v>9.1999999999999993</v>
      </c>
      <c r="AQ664" s="118">
        <v>9.1</v>
      </c>
      <c r="AR664" s="118">
        <v>6.2080140000000004</v>
      </c>
    </row>
    <row r="665" spans="1:44" x14ac:dyDescent="0.45">
      <c r="A665" s="118" t="s">
        <v>1016</v>
      </c>
      <c r="B665" s="121">
        <v>38930</v>
      </c>
      <c r="C665" s="121"/>
      <c r="D665" s="121"/>
      <c r="E665" s="121">
        <f t="shared" si="10"/>
        <v>38443</v>
      </c>
      <c r="F665" s="118" t="s">
        <v>1000</v>
      </c>
      <c r="G665" s="119">
        <v>663</v>
      </c>
      <c r="H665" s="120">
        <v>5.123202</v>
      </c>
      <c r="J665" s="118">
        <v>8.4</v>
      </c>
      <c r="K665" s="118">
        <v>6.8</v>
      </c>
      <c r="L665" s="118">
        <v>9.3955760000000001</v>
      </c>
      <c r="M665" s="118">
        <v>8</v>
      </c>
      <c r="N665" s="118">
        <v>11.2</v>
      </c>
      <c r="O665" s="118">
        <v>5.2</v>
      </c>
      <c r="P665" s="118">
        <v>9.6999999999999993</v>
      </c>
      <c r="Q665" s="118">
        <v>8.3000000000000007</v>
      </c>
      <c r="R665" s="118">
        <v>8.4</v>
      </c>
      <c r="S665" s="118">
        <v>8.8000000000000007</v>
      </c>
      <c r="T665" s="118">
        <v>4.7</v>
      </c>
      <c r="U665" s="118">
        <v>10</v>
      </c>
      <c r="V665" s="118">
        <v>7.1</v>
      </c>
      <c r="W665" s="118">
        <v>4.8</v>
      </c>
      <c r="X665" s="118">
        <v>2.7</v>
      </c>
      <c r="Z665" s="118">
        <v>7.9</v>
      </c>
      <c r="AA665" s="118">
        <v>4.5</v>
      </c>
      <c r="AB665" s="118">
        <v>3.7</v>
      </c>
      <c r="AC665" s="118">
        <v>4.7</v>
      </c>
      <c r="AD665" s="118">
        <v>10.3</v>
      </c>
      <c r="AE665" s="118">
        <v>3.773622</v>
      </c>
      <c r="AF665" s="118">
        <v>6</v>
      </c>
      <c r="AG665" s="118">
        <v>4.5999999999999996</v>
      </c>
      <c r="AH665" s="118">
        <v>6.7098050000000002</v>
      </c>
      <c r="AI665" s="118">
        <v>18.399999999999999</v>
      </c>
      <c r="AJ665" s="118">
        <v>8.6999999999999993</v>
      </c>
      <c r="AK665" s="118">
        <v>16.7</v>
      </c>
      <c r="AL665" s="118">
        <v>6.1</v>
      </c>
      <c r="AM665" s="118">
        <v>7.6</v>
      </c>
      <c r="AN665" s="118">
        <v>9.1</v>
      </c>
      <c r="AO665" s="118">
        <v>5.2</v>
      </c>
      <c r="AP665" s="118">
        <v>9.1999999999999993</v>
      </c>
      <c r="AQ665" s="118">
        <v>9.1</v>
      </c>
      <c r="AR665" s="118">
        <v>6.221444</v>
      </c>
    </row>
    <row r="666" spans="1:44" x14ac:dyDescent="0.45">
      <c r="A666" s="118" t="s">
        <v>1017</v>
      </c>
      <c r="B666" s="121">
        <v>38961</v>
      </c>
      <c r="C666" s="121"/>
      <c r="D666" s="121"/>
      <c r="E666" s="121">
        <f t="shared" si="10"/>
        <v>38473</v>
      </c>
      <c r="F666" s="118" t="s">
        <v>1001</v>
      </c>
      <c r="G666" s="119">
        <v>664</v>
      </c>
      <c r="H666" s="120">
        <v>5.1000839999999998</v>
      </c>
      <c r="J666" s="118">
        <v>8.6</v>
      </c>
      <c r="K666" s="118">
        <v>7</v>
      </c>
      <c r="L666" s="118">
        <v>9.5910349999999998</v>
      </c>
      <c r="M666" s="118">
        <v>7.9</v>
      </c>
      <c r="N666" s="118">
        <v>11.2</v>
      </c>
      <c r="O666" s="118">
        <v>5</v>
      </c>
      <c r="P666" s="118">
        <v>9.4</v>
      </c>
      <c r="Q666" s="118">
        <v>8</v>
      </c>
      <c r="R666" s="118">
        <v>8.4</v>
      </c>
      <c r="S666" s="118">
        <v>8.9</v>
      </c>
      <c r="T666" s="118">
        <v>4.7</v>
      </c>
      <c r="U666" s="118">
        <v>10</v>
      </c>
      <c r="V666" s="118">
        <v>7.2</v>
      </c>
      <c r="W666" s="118">
        <v>4.9000000000000004</v>
      </c>
      <c r="X666" s="118">
        <v>2.6</v>
      </c>
      <c r="Z666" s="118">
        <v>7.6</v>
      </c>
      <c r="AA666" s="118">
        <v>4.5</v>
      </c>
      <c r="AB666" s="118">
        <v>3.7</v>
      </c>
      <c r="AC666" s="118">
        <v>4.7</v>
      </c>
      <c r="AD666" s="118">
        <v>10.1</v>
      </c>
      <c r="AE666" s="118">
        <v>3.6624460000000001</v>
      </c>
      <c r="AF666" s="118">
        <v>6</v>
      </c>
      <c r="AG666" s="118">
        <v>4.5999999999999996</v>
      </c>
      <c r="AH666" s="118">
        <v>6.6938000000000004</v>
      </c>
      <c r="AI666" s="118">
        <v>18.399999999999999</v>
      </c>
      <c r="AJ666" s="118">
        <v>8.6</v>
      </c>
      <c r="AK666" s="118">
        <v>16.600000000000001</v>
      </c>
      <c r="AL666" s="118">
        <v>6</v>
      </c>
      <c r="AM666" s="118">
        <v>7.9</v>
      </c>
      <c r="AN666" s="118">
        <v>9.3000000000000007</v>
      </c>
      <c r="AO666" s="118">
        <v>5.0999999999999996</v>
      </c>
      <c r="AP666" s="118">
        <v>9.1999999999999993</v>
      </c>
      <c r="AQ666" s="118">
        <v>9.1</v>
      </c>
      <c r="AR666" s="118">
        <v>6.2119059999999999</v>
      </c>
    </row>
    <row r="667" spans="1:44" x14ac:dyDescent="0.45">
      <c r="A667" s="118" t="s">
        <v>1018</v>
      </c>
      <c r="B667" s="121">
        <v>38991</v>
      </c>
      <c r="C667" s="121"/>
      <c r="D667" s="121"/>
      <c r="E667" s="121">
        <f t="shared" si="10"/>
        <v>38504</v>
      </c>
      <c r="F667" s="118" t="s">
        <v>1002</v>
      </c>
      <c r="G667" s="119">
        <v>665</v>
      </c>
      <c r="H667" s="120">
        <v>4.9502709999999999</v>
      </c>
      <c r="J667" s="118">
        <v>8.5</v>
      </c>
      <c r="K667" s="118">
        <v>6.8</v>
      </c>
      <c r="L667" s="118">
        <v>9.422955</v>
      </c>
      <c r="M667" s="118">
        <v>7.9</v>
      </c>
      <c r="N667" s="118">
        <v>11.2</v>
      </c>
      <c r="O667" s="118">
        <v>5</v>
      </c>
      <c r="P667" s="118">
        <v>9.1</v>
      </c>
      <c r="Q667" s="118">
        <v>7.9</v>
      </c>
      <c r="R667" s="118">
        <v>8.3000000000000007</v>
      </c>
      <c r="S667" s="118">
        <v>8.9</v>
      </c>
      <c r="T667" s="118">
        <v>4.5999999999999996</v>
      </c>
      <c r="U667" s="118">
        <v>10</v>
      </c>
      <c r="V667" s="118">
        <v>7.2</v>
      </c>
      <c r="W667" s="118">
        <v>4.9000000000000004</v>
      </c>
      <c r="X667" s="118">
        <v>2.6</v>
      </c>
      <c r="Z667" s="118">
        <v>7.8</v>
      </c>
      <c r="AA667" s="118">
        <v>4.3</v>
      </c>
      <c r="AB667" s="118">
        <v>3.8</v>
      </c>
      <c r="AC667" s="118">
        <v>4.5999999999999996</v>
      </c>
      <c r="AD667" s="118">
        <v>10.1</v>
      </c>
      <c r="AE667" s="118">
        <v>3.8404569999999998</v>
      </c>
      <c r="AF667" s="118">
        <v>5.9</v>
      </c>
      <c r="AG667" s="118">
        <v>4.5999999999999996</v>
      </c>
      <c r="AH667" s="118">
        <v>6.6448960000000001</v>
      </c>
      <c r="AI667" s="118">
        <v>18.399999999999999</v>
      </c>
      <c r="AJ667" s="118">
        <v>8.8000000000000007</v>
      </c>
      <c r="AK667" s="118">
        <v>16.3</v>
      </c>
      <c r="AL667" s="118">
        <v>6</v>
      </c>
      <c r="AM667" s="118">
        <v>8.1999999999999993</v>
      </c>
      <c r="AN667" s="118">
        <v>9.4</v>
      </c>
      <c r="AO667" s="118">
        <v>5</v>
      </c>
      <c r="AP667" s="118">
        <v>9.1999999999999993</v>
      </c>
      <c r="AQ667" s="118">
        <v>9.1</v>
      </c>
      <c r="AR667" s="118">
        <v>6.135205</v>
      </c>
    </row>
    <row r="668" spans="1:44" x14ac:dyDescent="0.45">
      <c r="A668" s="118" t="s">
        <v>1019</v>
      </c>
      <c r="B668" s="121">
        <v>39022</v>
      </c>
      <c r="C668" s="121"/>
      <c r="D668" s="121"/>
      <c r="E668" s="121">
        <f t="shared" si="10"/>
        <v>38534</v>
      </c>
      <c r="F668" s="118" t="s">
        <v>1003</v>
      </c>
      <c r="G668" s="119">
        <v>666</v>
      </c>
      <c r="H668" s="120">
        <v>4.97194</v>
      </c>
      <c r="J668" s="118">
        <v>8.5</v>
      </c>
      <c r="K668" s="118">
        <v>6.7</v>
      </c>
      <c r="L668" s="118">
        <v>9.3565070000000006</v>
      </c>
      <c r="M668" s="118">
        <v>7.8</v>
      </c>
      <c r="N668" s="118">
        <v>11.2</v>
      </c>
      <c r="O668" s="118">
        <v>5</v>
      </c>
      <c r="P668" s="118">
        <v>8.8000000000000007</v>
      </c>
      <c r="Q668" s="118">
        <v>7.7</v>
      </c>
      <c r="R668" s="118">
        <v>8.3000000000000007</v>
      </c>
      <c r="S668" s="118">
        <v>8.9</v>
      </c>
      <c r="T668" s="118">
        <v>4.5999999999999996</v>
      </c>
      <c r="U668" s="118">
        <v>10.1</v>
      </c>
      <c r="V668" s="118">
        <v>7.3</v>
      </c>
      <c r="W668" s="118">
        <v>4.8</v>
      </c>
      <c r="X668" s="118">
        <v>2.6</v>
      </c>
      <c r="Z668" s="118">
        <v>7.5</v>
      </c>
      <c r="AA668" s="118">
        <v>4.4000000000000004</v>
      </c>
      <c r="AB668" s="118">
        <v>3.7</v>
      </c>
      <c r="AC668" s="118">
        <v>4.5</v>
      </c>
      <c r="AD668" s="118">
        <v>10.1</v>
      </c>
      <c r="AE668" s="118">
        <v>3.7714099999999999</v>
      </c>
      <c r="AF668" s="118">
        <v>5.9</v>
      </c>
      <c r="AG668" s="118">
        <v>4.7</v>
      </c>
      <c r="AH668" s="118">
        <v>6.5907689999999999</v>
      </c>
      <c r="AI668" s="118">
        <v>18.2</v>
      </c>
      <c r="AJ668" s="118">
        <v>9</v>
      </c>
      <c r="AK668" s="118">
        <v>16.100000000000001</v>
      </c>
      <c r="AL668" s="118">
        <v>6.3</v>
      </c>
      <c r="AM668" s="118">
        <v>8.1</v>
      </c>
      <c r="AN668" s="118">
        <v>9.1999999999999993</v>
      </c>
      <c r="AO668" s="118">
        <v>5</v>
      </c>
      <c r="AP668" s="118">
        <v>9.1</v>
      </c>
      <c r="AQ668" s="118">
        <v>9</v>
      </c>
      <c r="AR668" s="118">
        <v>6.0988439999999997</v>
      </c>
    </row>
    <row r="669" spans="1:44" x14ac:dyDescent="0.45">
      <c r="A669" s="118" t="s">
        <v>1020</v>
      </c>
      <c r="B669" s="121">
        <v>39052</v>
      </c>
      <c r="C669" s="121"/>
      <c r="D669" s="121"/>
      <c r="E669" s="121">
        <f t="shared" si="10"/>
        <v>38565</v>
      </c>
      <c r="F669" s="118" t="s">
        <v>1004</v>
      </c>
      <c r="G669" s="119">
        <v>667</v>
      </c>
      <c r="H669" s="120">
        <v>4.9001570000000001</v>
      </c>
      <c r="J669" s="118">
        <v>8.5</v>
      </c>
      <c r="K669" s="118">
        <v>6.7</v>
      </c>
      <c r="L669" s="118">
        <v>9.2541080000000004</v>
      </c>
      <c r="M669" s="118">
        <v>7.8</v>
      </c>
      <c r="N669" s="118">
        <v>11.2</v>
      </c>
      <c r="O669" s="118">
        <v>4.7</v>
      </c>
      <c r="P669" s="118">
        <v>8.6</v>
      </c>
      <c r="Q669" s="118">
        <v>7.6</v>
      </c>
      <c r="R669" s="118">
        <v>8.1999999999999993</v>
      </c>
      <c r="S669" s="118">
        <v>8.9</v>
      </c>
      <c r="T669" s="118">
        <v>4.5999999999999996</v>
      </c>
      <c r="U669" s="118">
        <v>10.199999999999999</v>
      </c>
      <c r="V669" s="118">
        <v>7.4</v>
      </c>
      <c r="W669" s="118">
        <v>4.7</v>
      </c>
      <c r="X669" s="118">
        <v>2.6</v>
      </c>
      <c r="Z669" s="118">
        <v>7.5</v>
      </c>
      <c r="AA669" s="118">
        <v>4.3</v>
      </c>
      <c r="AB669" s="118">
        <v>3.6</v>
      </c>
      <c r="AC669" s="118">
        <v>4.5</v>
      </c>
      <c r="AD669" s="118">
        <v>10</v>
      </c>
      <c r="AE669" s="118">
        <v>3.4648439999999998</v>
      </c>
      <c r="AF669" s="118">
        <v>5.8</v>
      </c>
      <c r="AG669" s="118">
        <v>4.5999999999999996</v>
      </c>
      <c r="AH669" s="118">
        <v>6.5113570000000003</v>
      </c>
      <c r="AI669" s="118">
        <v>18</v>
      </c>
      <c r="AJ669" s="118">
        <v>9</v>
      </c>
      <c r="AK669" s="118">
        <v>16</v>
      </c>
      <c r="AL669" s="118">
        <v>6.5</v>
      </c>
      <c r="AM669" s="118">
        <v>7.8</v>
      </c>
      <c r="AN669" s="118">
        <v>9.1999999999999993</v>
      </c>
      <c r="AO669" s="118">
        <v>4.9000000000000004</v>
      </c>
      <c r="AP669" s="118">
        <v>9</v>
      </c>
      <c r="AQ669" s="118">
        <v>8.9</v>
      </c>
      <c r="AR669" s="118">
        <v>6.0529840000000004</v>
      </c>
    </row>
    <row r="670" spans="1:44" x14ac:dyDescent="0.45">
      <c r="A670" s="118" t="s">
        <v>1021</v>
      </c>
      <c r="B670" s="121">
        <v>39083</v>
      </c>
      <c r="C670" s="121"/>
      <c r="D670" s="121"/>
      <c r="E670" s="121">
        <f t="shared" si="10"/>
        <v>38596</v>
      </c>
      <c r="F670" s="118" t="s">
        <v>1005</v>
      </c>
      <c r="G670" s="119">
        <v>668</v>
      </c>
      <c r="H670" s="120">
        <v>5.0011419999999998</v>
      </c>
      <c r="J670" s="118">
        <v>8.5</v>
      </c>
      <c r="K670" s="118">
        <v>6.7</v>
      </c>
      <c r="L670" s="118">
        <v>9.1270489999999995</v>
      </c>
      <c r="M670" s="118">
        <v>7.8</v>
      </c>
      <c r="N670" s="118">
        <v>11.1</v>
      </c>
      <c r="O670" s="118">
        <v>4.5</v>
      </c>
      <c r="P670" s="118">
        <v>8.5</v>
      </c>
      <c r="Q670" s="118">
        <v>7.8</v>
      </c>
      <c r="R670" s="118">
        <v>8.1</v>
      </c>
      <c r="S670" s="118">
        <v>9</v>
      </c>
      <c r="T670" s="118">
        <v>4.9000000000000004</v>
      </c>
      <c r="U670" s="118">
        <v>10.199999999999999</v>
      </c>
      <c r="V670" s="118">
        <v>7.4</v>
      </c>
      <c r="W670" s="118">
        <v>4.5999999999999996</v>
      </c>
      <c r="X670" s="118">
        <v>2.6</v>
      </c>
      <c r="Z670" s="118">
        <v>7.7</v>
      </c>
      <c r="AA670" s="118">
        <v>4.2</v>
      </c>
      <c r="AB670" s="118">
        <v>3.9</v>
      </c>
      <c r="AC670" s="118">
        <v>4.5999999999999996</v>
      </c>
      <c r="AD670" s="118">
        <v>9.8000000000000007</v>
      </c>
      <c r="AE670" s="118">
        <v>3.5138410000000002</v>
      </c>
      <c r="AF670" s="118">
        <v>5.8</v>
      </c>
      <c r="AG670" s="118">
        <v>4.5</v>
      </c>
      <c r="AH670" s="118">
        <v>6.5587879999999998</v>
      </c>
      <c r="AI670" s="118">
        <v>17.8</v>
      </c>
      <c r="AJ670" s="118">
        <v>9.1</v>
      </c>
      <c r="AK670" s="118">
        <v>16.100000000000001</v>
      </c>
      <c r="AL670" s="118">
        <v>6.9</v>
      </c>
      <c r="AM670" s="118">
        <v>7.4</v>
      </c>
      <c r="AN670" s="118">
        <v>9.1999999999999993</v>
      </c>
      <c r="AO670" s="118">
        <v>5</v>
      </c>
      <c r="AP670" s="118">
        <v>9</v>
      </c>
      <c r="AQ670" s="118">
        <v>8.9</v>
      </c>
      <c r="AR670" s="118">
        <v>6.1268630000000002</v>
      </c>
    </row>
    <row r="671" spans="1:44" x14ac:dyDescent="0.45">
      <c r="A671" s="118" t="s">
        <v>1022</v>
      </c>
      <c r="B671" s="121">
        <v>39114</v>
      </c>
      <c r="C671" s="121"/>
      <c r="D671" s="121"/>
      <c r="E671" s="121">
        <f t="shared" si="10"/>
        <v>38626</v>
      </c>
      <c r="F671" s="118" t="s">
        <v>1006</v>
      </c>
      <c r="G671" s="119">
        <v>669</v>
      </c>
      <c r="H671" s="120">
        <v>5.0155760000000003</v>
      </c>
      <c r="J671" s="118">
        <v>8.4</v>
      </c>
      <c r="K671" s="118">
        <v>6.7</v>
      </c>
      <c r="L671" s="118">
        <v>9.0230720000000009</v>
      </c>
      <c r="M671" s="118">
        <v>7.9</v>
      </c>
      <c r="N671" s="118">
        <v>11</v>
      </c>
      <c r="O671" s="118">
        <v>4.3</v>
      </c>
      <c r="P671" s="118">
        <v>8.6</v>
      </c>
      <c r="Q671" s="118">
        <v>7.6</v>
      </c>
      <c r="R671" s="118">
        <v>8.1</v>
      </c>
      <c r="S671" s="118">
        <v>9</v>
      </c>
      <c r="T671" s="118">
        <v>5.0999999999999996</v>
      </c>
      <c r="U671" s="118">
        <v>10</v>
      </c>
      <c r="V671" s="118">
        <v>7.4</v>
      </c>
      <c r="W671" s="118">
        <v>4.5</v>
      </c>
      <c r="X671" s="118">
        <v>2.7</v>
      </c>
      <c r="Z671" s="118">
        <v>7.8</v>
      </c>
      <c r="AA671" s="118">
        <v>4.4000000000000004</v>
      </c>
      <c r="AB671" s="118">
        <v>3.9</v>
      </c>
      <c r="AC671" s="118">
        <v>4.5999999999999996</v>
      </c>
      <c r="AD671" s="118">
        <v>9.3000000000000007</v>
      </c>
      <c r="AE671" s="118">
        <v>3.4521090000000001</v>
      </c>
      <c r="AF671" s="118">
        <v>5.8</v>
      </c>
      <c r="AG671" s="118">
        <v>4.5</v>
      </c>
      <c r="AH671" s="118">
        <v>6.5692190000000004</v>
      </c>
      <c r="AI671" s="118">
        <v>17.5</v>
      </c>
      <c r="AJ671" s="118">
        <v>9</v>
      </c>
      <c r="AK671" s="118">
        <v>16</v>
      </c>
      <c r="AL671" s="118">
        <v>7.1</v>
      </c>
      <c r="AM671" s="118">
        <v>8</v>
      </c>
      <c r="AN671" s="118">
        <v>9.4</v>
      </c>
      <c r="AO671" s="118">
        <v>5</v>
      </c>
      <c r="AP671" s="118">
        <v>9</v>
      </c>
      <c r="AQ671" s="118">
        <v>8.9</v>
      </c>
      <c r="AR671" s="118">
        <v>6.1492899999999997</v>
      </c>
    </row>
    <row r="672" spans="1:44" x14ac:dyDescent="0.45">
      <c r="A672" s="118" t="s">
        <v>1023</v>
      </c>
      <c r="B672" s="121">
        <v>39142</v>
      </c>
      <c r="C672" s="121"/>
      <c r="D672" s="121"/>
      <c r="E672" s="121">
        <f t="shared" si="10"/>
        <v>38657</v>
      </c>
      <c r="F672" s="118" t="s">
        <v>1007</v>
      </c>
      <c r="G672" s="119">
        <v>670</v>
      </c>
      <c r="H672" s="120">
        <v>4.9369290000000001</v>
      </c>
      <c r="J672" s="118">
        <v>8.4</v>
      </c>
      <c r="K672" s="118">
        <v>6.3</v>
      </c>
      <c r="L672" s="118">
        <v>8.7213770000000004</v>
      </c>
      <c r="M672" s="118">
        <v>7.9</v>
      </c>
      <c r="N672" s="118">
        <v>10.8</v>
      </c>
      <c r="O672" s="118">
        <v>4.0999999999999996</v>
      </c>
      <c r="P672" s="118">
        <v>8.6999999999999993</v>
      </c>
      <c r="Q672" s="118">
        <v>7.2</v>
      </c>
      <c r="R672" s="118">
        <v>8.1</v>
      </c>
      <c r="S672" s="118">
        <v>9.1</v>
      </c>
      <c r="T672" s="118">
        <v>5.0999999999999996</v>
      </c>
      <c r="U672" s="118">
        <v>9.6999999999999993</v>
      </c>
      <c r="V672" s="118">
        <v>7.4</v>
      </c>
      <c r="W672" s="118">
        <v>4.5999999999999996</v>
      </c>
      <c r="X672" s="118">
        <v>2.7</v>
      </c>
      <c r="Z672" s="118">
        <v>7.5</v>
      </c>
      <c r="AA672" s="118">
        <v>4.5</v>
      </c>
      <c r="AB672" s="118">
        <v>3.5</v>
      </c>
      <c r="AC672" s="118">
        <v>4.5999999999999996</v>
      </c>
      <c r="AD672" s="118">
        <v>8.8000000000000007</v>
      </c>
      <c r="AE672" s="118">
        <v>3.1604779999999999</v>
      </c>
      <c r="AF672" s="118">
        <v>5.7</v>
      </c>
      <c r="AG672" s="118">
        <v>4.4000000000000004</v>
      </c>
      <c r="AH672" s="118">
        <v>6.5074930000000002</v>
      </c>
      <c r="AI672" s="118">
        <v>17.100000000000001</v>
      </c>
      <c r="AJ672" s="118">
        <v>9</v>
      </c>
      <c r="AK672" s="118">
        <v>15.7</v>
      </c>
      <c r="AL672" s="118">
        <v>7.2</v>
      </c>
      <c r="AM672" s="118">
        <v>7.2</v>
      </c>
      <c r="AN672" s="118">
        <v>9.4</v>
      </c>
      <c r="AO672" s="118">
        <v>5</v>
      </c>
      <c r="AP672" s="118">
        <v>8.9</v>
      </c>
      <c r="AQ672" s="118">
        <v>8.8000000000000007</v>
      </c>
      <c r="AR672" s="118">
        <v>6.1491769999999999</v>
      </c>
    </row>
    <row r="673" spans="1:44" x14ac:dyDescent="0.45">
      <c r="A673" s="118" t="s">
        <v>1024</v>
      </c>
      <c r="B673" s="121">
        <v>39173</v>
      </c>
      <c r="C673" s="121"/>
      <c r="D673" s="121"/>
      <c r="E673" s="121">
        <f t="shared" si="10"/>
        <v>38687</v>
      </c>
      <c r="F673" s="118" t="s">
        <v>1008</v>
      </c>
      <c r="G673" s="119">
        <v>671</v>
      </c>
      <c r="H673" s="120">
        <v>5.0701229999999997</v>
      </c>
      <c r="J673" s="118">
        <v>8.5</v>
      </c>
      <c r="K673" s="118">
        <v>6.6</v>
      </c>
      <c r="L673" s="118">
        <v>8.4583239999999993</v>
      </c>
      <c r="M673" s="118">
        <v>7.8</v>
      </c>
      <c r="N673" s="118">
        <v>10.7</v>
      </c>
      <c r="O673" s="118">
        <v>4.0999999999999996</v>
      </c>
      <c r="P673" s="118">
        <v>8.8000000000000007</v>
      </c>
      <c r="Q673" s="118">
        <v>6.8</v>
      </c>
      <c r="R673" s="118">
        <v>8.1</v>
      </c>
      <c r="S673" s="118">
        <v>9.1</v>
      </c>
      <c r="T673" s="118">
        <v>5.0999999999999996</v>
      </c>
      <c r="U673" s="118">
        <v>9.6</v>
      </c>
      <c r="V673" s="118">
        <v>7.4</v>
      </c>
      <c r="W673" s="118">
        <v>4.5999999999999996</v>
      </c>
      <c r="X673" s="118">
        <v>2.7</v>
      </c>
      <c r="Z673" s="118">
        <v>7.5</v>
      </c>
      <c r="AA673" s="118">
        <v>4.4000000000000004</v>
      </c>
      <c r="AB673" s="118">
        <v>3.6</v>
      </c>
      <c r="AC673" s="118">
        <v>4.7</v>
      </c>
      <c r="AD673" s="118">
        <v>8.5</v>
      </c>
      <c r="AE673" s="118">
        <v>3.1618080000000002</v>
      </c>
      <c r="AF673" s="118">
        <v>5.7</v>
      </c>
      <c r="AG673" s="118">
        <v>4.3</v>
      </c>
      <c r="AH673" s="118">
        <v>6.4218739999999999</v>
      </c>
      <c r="AI673" s="118">
        <v>16.600000000000001</v>
      </c>
      <c r="AJ673" s="118">
        <v>8.8000000000000007</v>
      </c>
      <c r="AK673" s="118">
        <v>15.4</v>
      </c>
      <c r="AL673" s="118">
        <v>7</v>
      </c>
      <c r="AM673" s="118">
        <v>7.7</v>
      </c>
      <c r="AN673" s="118">
        <v>9.4</v>
      </c>
      <c r="AO673" s="118">
        <v>4.9000000000000004</v>
      </c>
      <c r="AP673" s="118">
        <v>8.9</v>
      </c>
      <c r="AQ673" s="118">
        <v>8.8000000000000007</v>
      </c>
      <c r="AR673" s="118">
        <v>6.0428930000000003</v>
      </c>
    </row>
    <row r="674" spans="1:44" x14ac:dyDescent="0.45">
      <c r="A674" s="118" t="s">
        <v>1025</v>
      </c>
      <c r="B674" s="121">
        <v>39203</v>
      </c>
      <c r="C674" s="121"/>
      <c r="D674" s="121"/>
      <c r="E674" s="121">
        <f t="shared" si="10"/>
        <v>38718</v>
      </c>
      <c r="F674" s="118" t="s">
        <v>1009</v>
      </c>
      <c r="G674" s="119">
        <v>672</v>
      </c>
      <c r="H674" s="120">
        <v>5.1631619999999998</v>
      </c>
      <c r="J674" s="118">
        <v>8.5</v>
      </c>
      <c r="K674" s="118">
        <v>6.6</v>
      </c>
      <c r="L674" s="118">
        <v>8.4211860000000005</v>
      </c>
      <c r="M674" s="118">
        <v>7.8</v>
      </c>
      <c r="N674" s="118">
        <v>10.6</v>
      </c>
      <c r="O674" s="118">
        <v>4.0999999999999996</v>
      </c>
      <c r="P674" s="118">
        <v>8.8000000000000007</v>
      </c>
      <c r="Q674" s="118">
        <v>6.6</v>
      </c>
      <c r="R674" s="118">
        <v>8</v>
      </c>
      <c r="S674" s="118">
        <v>9.1</v>
      </c>
      <c r="T674" s="118">
        <v>5.0999999999999996</v>
      </c>
      <c r="U674" s="118">
        <v>9.5</v>
      </c>
      <c r="V674" s="118">
        <v>7.5</v>
      </c>
      <c r="W674" s="118">
        <v>4.7</v>
      </c>
      <c r="X674" s="118">
        <v>2.7</v>
      </c>
      <c r="Z674" s="118">
        <v>7.3</v>
      </c>
      <c r="AA674" s="118">
        <v>4.4000000000000004</v>
      </c>
      <c r="AB674" s="118">
        <v>3.4</v>
      </c>
      <c r="AC674" s="118">
        <v>4.5</v>
      </c>
      <c r="AD674" s="118">
        <v>8.4</v>
      </c>
      <c r="AE674" s="118">
        <v>3.3229299999999999</v>
      </c>
      <c r="AF674" s="118">
        <v>5.5</v>
      </c>
      <c r="AG674" s="118">
        <v>4</v>
      </c>
      <c r="AH674" s="118">
        <v>6.3367820000000004</v>
      </c>
      <c r="AI674" s="118">
        <v>16</v>
      </c>
      <c r="AJ674" s="118">
        <v>8.6999999999999993</v>
      </c>
      <c r="AK674" s="118">
        <v>15</v>
      </c>
      <c r="AL674" s="118">
        <v>6.7</v>
      </c>
      <c r="AM674" s="118">
        <v>7.9</v>
      </c>
      <c r="AN674" s="118">
        <v>9.1999999999999993</v>
      </c>
      <c r="AO674" s="118">
        <v>4.7</v>
      </c>
      <c r="AP674" s="118">
        <v>8.8000000000000007</v>
      </c>
      <c r="AQ674" s="118">
        <v>8.6999999999999993</v>
      </c>
      <c r="AR674" s="118">
        <v>5.960242</v>
      </c>
    </row>
    <row r="675" spans="1:44" x14ac:dyDescent="0.45">
      <c r="A675" s="118" t="s">
        <v>1026</v>
      </c>
      <c r="B675" s="121">
        <v>39234</v>
      </c>
      <c r="C675" s="121"/>
      <c r="D675" s="121"/>
      <c r="E675" s="121">
        <f t="shared" si="10"/>
        <v>38749</v>
      </c>
      <c r="F675" s="118" t="s">
        <v>1010</v>
      </c>
      <c r="G675" s="119">
        <v>673</v>
      </c>
      <c r="H675" s="120">
        <v>5.1051099999999998</v>
      </c>
      <c r="J675" s="118">
        <v>8.6</v>
      </c>
      <c r="K675" s="118">
        <v>6.4</v>
      </c>
      <c r="L675" s="118">
        <v>8.5882330000000007</v>
      </c>
      <c r="M675" s="118">
        <v>7.6</v>
      </c>
      <c r="N675" s="118">
        <v>10.5</v>
      </c>
      <c r="O675" s="118">
        <v>4.2</v>
      </c>
      <c r="P675" s="118">
        <v>8.6999999999999993</v>
      </c>
      <c r="Q675" s="118">
        <v>6.2</v>
      </c>
      <c r="R675" s="118">
        <v>8</v>
      </c>
      <c r="S675" s="118">
        <v>9.1</v>
      </c>
      <c r="T675" s="118">
        <v>5.2</v>
      </c>
      <c r="U675" s="118">
        <v>9.5</v>
      </c>
      <c r="V675" s="118">
        <v>7.3</v>
      </c>
      <c r="W675" s="118">
        <v>4.7</v>
      </c>
      <c r="X675" s="118">
        <v>2.7</v>
      </c>
      <c r="Z675" s="118">
        <v>7.3</v>
      </c>
      <c r="AA675" s="118">
        <v>4.0999999999999996</v>
      </c>
      <c r="AB675" s="118">
        <v>3.6</v>
      </c>
      <c r="AC675" s="118">
        <v>4.5</v>
      </c>
      <c r="AD675" s="118">
        <v>8.1999999999999993</v>
      </c>
      <c r="AE675" s="118">
        <v>3.6059559999999999</v>
      </c>
      <c r="AF675" s="118">
        <v>5.5</v>
      </c>
      <c r="AG675" s="118">
        <v>3.9</v>
      </c>
      <c r="AH675" s="118">
        <v>6.3087730000000004</v>
      </c>
      <c r="AI675" s="118">
        <v>15.4</v>
      </c>
      <c r="AJ675" s="118">
        <v>8.6999999999999993</v>
      </c>
      <c r="AK675" s="118">
        <v>14.6</v>
      </c>
      <c r="AL675" s="118">
        <v>6.5</v>
      </c>
      <c r="AM675" s="118">
        <v>7.1</v>
      </c>
      <c r="AN675" s="118">
        <v>9.1999999999999993</v>
      </c>
      <c r="AO675" s="118">
        <v>4.8</v>
      </c>
      <c r="AP675" s="118">
        <v>8.8000000000000007</v>
      </c>
      <c r="AQ675" s="118">
        <v>8.6</v>
      </c>
      <c r="AR675" s="118">
        <v>5.9239620000000004</v>
      </c>
    </row>
    <row r="676" spans="1:44" x14ac:dyDescent="0.45">
      <c r="A676" s="118" t="s">
        <v>1027</v>
      </c>
      <c r="B676" s="121">
        <v>39264</v>
      </c>
      <c r="C676" s="121"/>
      <c r="D676" s="121"/>
      <c r="E676" s="121">
        <f t="shared" si="10"/>
        <v>38777</v>
      </c>
      <c r="F676" s="118" t="s">
        <v>1011</v>
      </c>
      <c r="G676" s="119">
        <v>674</v>
      </c>
      <c r="H676" s="120">
        <v>4.8675810000000004</v>
      </c>
      <c r="J676" s="118">
        <v>8.6</v>
      </c>
      <c r="K676" s="118">
        <v>6.4</v>
      </c>
      <c r="L676" s="118">
        <v>8.6708359999999995</v>
      </c>
      <c r="M676" s="118">
        <v>7.6</v>
      </c>
      <c r="N676" s="118">
        <v>10.4</v>
      </c>
      <c r="O676" s="118">
        <v>4.2</v>
      </c>
      <c r="P676" s="118">
        <v>8.6999999999999993</v>
      </c>
      <c r="Q676" s="118">
        <v>6.3</v>
      </c>
      <c r="R676" s="118">
        <v>7.9</v>
      </c>
      <c r="S676" s="118">
        <v>9.1</v>
      </c>
      <c r="T676" s="118">
        <v>5.3</v>
      </c>
      <c r="U676" s="118">
        <v>9.1999999999999993</v>
      </c>
      <c r="V676" s="118">
        <v>7.3</v>
      </c>
      <c r="W676" s="118">
        <v>4.7</v>
      </c>
      <c r="X676" s="118">
        <v>2.7</v>
      </c>
      <c r="Z676" s="118">
        <v>7.1</v>
      </c>
      <c r="AA676" s="118">
        <v>4.0999999999999996</v>
      </c>
      <c r="AB676" s="118">
        <v>3.6</v>
      </c>
      <c r="AC676" s="118">
        <v>4.7</v>
      </c>
      <c r="AD676" s="118">
        <v>7.8</v>
      </c>
      <c r="AE676" s="118">
        <v>3.5545330000000002</v>
      </c>
      <c r="AF676" s="118">
        <v>5.3</v>
      </c>
      <c r="AG676" s="118">
        <v>3.8</v>
      </c>
      <c r="AH676" s="118">
        <v>6.2395649999999998</v>
      </c>
      <c r="AI676" s="118">
        <v>15.1</v>
      </c>
      <c r="AJ676" s="118">
        <v>8.6999999999999993</v>
      </c>
      <c r="AK676" s="118">
        <v>14.3</v>
      </c>
      <c r="AL676" s="118">
        <v>6.4</v>
      </c>
      <c r="AM676" s="118">
        <v>7.4</v>
      </c>
      <c r="AN676" s="118">
        <v>8.9</v>
      </c>
      <c r="AO676" s="118">
        <v>4.7</v>
      </c>
      <c r="AP676" s="118">
        <v>8.6999999999999993</v>
      </c>
      <c r="AQ676" s="118">
        <v>8.5</v>
      </c>
      <c r="AR676" s="118">
        <v>5.8751569999999997</v>
      </c>
    </row>
    <row r="677" spans="1:44" x14ac:dyDescent="0.45">
      <c r="A677" s="118" t="s">
        <v>1028</v>
      </c>
      <c r="B677" s="121">
        <v>39295</v>
      </c>
      <c r="C677" s="121"/>
      <c r="D677" s="121"/>
      <c r="E677" s="121">
        <f t="shared" si="10"/>
        <v>38808</v>
      </c>
      <c r="F677" s="118" t="s">
        <v>1012</v>
      </c>
      <c r="G677" s="119">
        <v>675</v>
      </c>
      <c r="H677" s="120">
        <v>4.9672989999999997</v>
      </c>
      <c r="J677" s="118">
        <v>8.6999999999999993</v>
      </c>
      <c r="K677" s="118">
        <v>6.3</v>
      </c>
      <c r="L677" s="118">
        <v>8.5463909999999998</v>
      </c>
      <c r="M677" s="118">
        <v>7.3</v>
      </c>
      <c r="N677" s="118">
        <v>10.3</v>
      </c>
      <c r="O677" s="118">
        <v>4.2</v>
      </c>
      <c r="P677" s="118">
        <v>8.6</v>
      </c>
      <c r="Q677" s="118">
        <v>6</v>
      </c>
      <c r="R677" s="118">
        <v>7.8</v>
      </c>
      <c r="S677" s="118">
        <v>9</v>
      </c>
      <c r="T677" s="118">
        <v>5.4</v>
      </c>
      <c r="U677" s="118">
        <v>9.1999999999999993</v>
      </c>
      <c r="V677" s="118">
        <v>7.2</v>
      </c>
      <c r="W677" s="118">
        <v>4.7</v>
      </c>
      <c r="X677" s="118">
        <v>2.8</v>
      </c>
      <c r="Z677" s="118">
        <v>7</v>
      </c>
      <c r="AA677" s="118">
        <v>4.0999999999999996</v>
      </c>
      <c r="AB677" s="118">
        <v>3.5</v>
      </c>
      <c r="AC677" s="118">
        <v>4.5999999999999996</v>
      </c>
      <c r="AD677" s="118">
        <v>7.3</v>
      </c>
      <c r="AE677" s="118">
        <v>3.3726790000000002</v>
      </c>
      <c r="AF677" s="118">
        <v>5.2</v>
      </c>
      <c r="AG677" s="118">
        <v>3.7</v>
      </c>
      <c r="AH677" s="118">
        <v>6.1911820000000004</v>
      </c>
      <c r="AI677" s="118">
        <v>14.7</v>
      </c>
      <c r="AJ677" s="118">
        <v>8.6999999999999993</v>
      </c>
      <c r="AK677" s="118">
        <v>14</v>
      </c>
      <c r="AL677" s="118">
        <v>6.3</v>
      </c>
      <c r="AM677" s="118">
        <v>7.8</v>
      </c>
      <c r="AN677" s="118">
        <v>8.9</v>
      </c>
      <c r="AO677" s="118">
        <v>4.7</v>
      </c>
      <c r="AP677" s="118">
        <v>8.6</v>
      </c>
      <c r="AQ677" s="118">
        <v>8.4</v>
      </c>
      <c r="AR677" s="118">
        <v>5.8639840000000003</v>
      </c>
    </row>
    <row r="678" spans="1:44" x14ac:dyDescent="0.45">
      <c r="A678" s="118" t="s">
        <v>1029</v>
      </c>
      <c r="B678" s="121">
        <v>39326</v>
      </c>
      <c r="C678" s="121"/>
      <c r="D678" s="121"/>
      <c r="E678" s="121">
        <f t="shared" si="10"/>
        <v>38838</v>
      </c>
      <c r="F678" s="118" t="s">
        <v>1013</v>
      </c>
      <c r="G678" s="119">
        <v>676</v>
      </c>
      <c r="H678" s="120">
        <v>4.7988220000000004</v>
      </c>
      <c r="J678" s="118">
        <v>8.8000000000000007</v>
      </c>
      <c r="K678" s="118">
        <v>6.1</v>
      </c>
      <c r="L678" s="118">
        <v>8.5026980000000005</v>
      </c>
      <c r="M678" s="118">
        <v>7.2</v>
      </c>
      <c r="N678" s="118">
        <v>10.199999999999999</v>
      </c>
      <c r="O678" s="118">
        <v>4.0999999999999996</v>
      </c>
      <c r="P678" s="118">
        <v>8.5</v>
      </c>
      <c r="Q678" s="118">
        <v>6.4</v>
      </c>
      <c r="R678" s="118">
        <v>7.8</v>
      </c>
      <c r="S678" s="118">
        <v>8.9</v>
      </c>
      <c r="T678" s="118">
        <v>5.4</v>
      </c>
      <c r="U678" s="118">
        <v>9.1</v>
      </c>
      <c r="V678" s="118">
        <v>7.3</v>
      </c>
      <c r="W678" s="118">
        <v>4.7</v>
      </c>
      <c r="X678" s="118">
        <v>2.8</v>
      </c>
      <c r="Z678" s="118">
        <v>7</v>
      </c>
      <c r="AA678" s="118">
        <v>4.0999999999999996</v>
      </c>
      <c r="AB678" s="118">
        <v>3.4</v>
      </c>
      <c r="AC678" s="118">
        <v>4.5</v>
      </c>
      <c r="AD678" s="118">
        <v>6.9</v>
      </c>
      <c r="AE678" s="118">
        <v>3.2033849999999999</v>
      </c>
      <c r="AF678" s="118">
        <v>5.2</v>
      </c>
      <c r="AG678" s="118">
        <v>3.7</v>
      </c>
      <c r="AH678" s="118">
        <v>6.0853809999999999</v>
      </c>
      <c r="AI678" s="118">
        <v>14.4</v>
      </c>
      <c r="AJ678" s="118">
        <v>8.6999999999999993</v>
      </c>
      <c r="AK678" s="118">
        <v>13.7</v>
      </c>
      <c r="AL678" s="118">
        <v>6.2</v>
      </c>
      <c r="AM678" s="118">
        <v>7.2</v>
      </c>
      <c r="AN678" s="118">
        <v>8.5</v>
      </c>
      <c r="AO678" s="118">
        <v>4.5999999999999996</v>
      </c>
      <c r="AP678" s="118">
        <v>8.5</v>
      </c>
      <c r="AQ678" s="118">
        <v>8.3000000000000007</v>
      </c>
      <c r="AR678" s="118">
        <v>5.7865890000000002</v>
      </c>
    </row>
    <row r="679" spans="1:44" x14ac:dyDescent="0.45">
      <c r="A679" s="118" t="s">
        <v>1030</v>
      </c>
      <c r="B679" s="121">
        <v>39356</v>
      </c>
      <c r="C679" s="121"/>
      <c r="D679" s="121"/>
      <c r="E679" s="121">
        <f t="shared" si="10"/>
        <v>38869</v>
      </c>
      <c r="F679" s="118" t="s">
        <v>1014</v>
      </c>
      <c r="G679" s="119">
        <v>677</v>
      </c>
      <c r="H679" s="120">
        <v>4.8085079999999998</v>
      </c>
      <c r="J679" s="118">
        <v>8.5</v>
      </c>
      <c r="K679" s="118">
        <v>6.1</v>
      </c>
      <c r="L679" s="118">
        <v>8.2906510000000004</v>
      </c>
      <c r="M679" s="118">
        <v>7.2</v>
      </c>
      <c r="N679" s="118">
        <v>10.1</v>
      </c>
      <c r="O679" s="118">
        <v>4</v>
      </c>
      <c r="P679" s="118">
        <v>8.4</v>
      </c>
      <c r="Q679" s="118">
        <v>6.2</v>
      </c>
      <c r="R679" s="118">
        <v>7.7</v>
      </c>
      <c r="S679" s="118">
        <v>8.9</v>
      </c>
      <c r="T679" s="118">
        <v>5.4</v>
      </c>
      <c r="U679" s="118">
        <v>8.9</v>
      </c>
      <c r="V679" s="118">
        <v>7.5</v>
      </c>
      <c r="W679" s="118">
        <v>4.8</v>
      </c>
      <c r="X679" s="118">
        <v>2.9</v>
      </c>
      <c r="Z679" s="118">
        <v>6.7</v>
      </c>
      <c r="AA679" s="118">
        <v>4.2</v>
      </c>
      <c r="AB679" s="118">
        <v>3.5</v>
      </c>
      <c r="AC679" s="118">
        <v>4.5</v>
      </c>
      <c r="AD679" s="118">
        <v>6.6</v>
      </c>
      <c r="AE679" s="118">
        <v>3.512203</v>
      </c>
      <c r="AF679" s="118">
        <v>5</v>
      </c>
      <c r="AG679" s="118">
        <v>3.5</v>
      </c>
      <c r="AH679" s="118">
        <v>6.0943110000000003</v>
      </c>
      <c r="AI679" s="118">
        <v>14</v>
      </c>
      <c r="AJ679" s="118">
        <v>8.6999999999999993</v>
      </c>
      <c r="AK679" s="118">
        <v>13.4</v>
      </c>
      <c r="AL679" s="118">
        <v>6</v>
      </c>
      <c r="AM679" s="118">
        <v>7</v>
      </c>
      <c r="AN679" s="118">
        <v>8.8000000000000007</v>
      </c>
      <c r="AO679" s="118">
        <v>4.5999999999999996</v>
      </c>
      <c r="AP679" s="118">
        <v>8.4</v>
      </c>
      <c r="AQ679" s="118">
        <v>8.1999999999999993</v>
      </c>
      <c r="AR679" s="118">
        <v>5.7842589999999996</v>
      </c>
    </row>
    <row r="680" spans="1:44" x14ac:dyDescent="0.45">
      <c r="A680" s="118" t="s">
        <v>1031</v>
      </c>
      <c r="B680" s="121">
        <v>39387</v>
      </c>
      <c r="C680" s="121"/>
      <c r="D680" s="121"/>
      <c r="E680" s="121">
        <f t="shared" si="10"/>
        <v>38899</v>
      </c>
      <c r="F680" s="118" t="s">
        <v>1015</v>
      </c>
      <c r="G680" s="119">
        <v>678</v>
      </c>
      <c r="H680" s="120">
        <v>4.6562700000000001</v>
      </c>
      <c r="J680" s="118">
        <v>8</v>
      </c>
      <c r="K680" s="118">
        <v>6.4</v>
      </c>
      <c r="L680" s="118">
        <v>7.9636319999999996</v>
      </c>
      <c r="M680" s="118">
        <v>7.1</v>
      </c>
      <c r="N680" s="118">
        <v>10</v>
      </c>
      <c r="O680" s="118">
        <v>3.8</v>
      </c>
      <c r="P680" s="118">
        <v>8.3000000000000007</v>
      </c>
      <c r="Q680" s="118">
        <v>6</v>
      </c>
      <c r="R680" s="118">
        <v>7.7</v>
      </c>
      <c r="S680" s="118">
        <v>8.9</v>
      </c>
      <c r="T680" s="118">
        <v>5.4</v>
      </c>
      <c r="U680" s="118">
        <v>8.8000000000000007</v>
      </c>
      <c r="V680" s="118">
        <v>7.5</v>
      </c>
      <c r="W680" s="118">
        <v>5</v>
      </c>
      <c r="X680" s="118">
        <v>2.9</v>
      </c>
      <c r="Z680" s="118">
        <v>6.5</v>
      </c>
      <c r="AA680" s="118">
        <v>4.0999999999999996</v>
      </c>
      <c r="AB680" s="118">
        <v>3.5</v>
      </c>
      <c r="AC680" s="118">
        <v>4.5</v>
      </c>
      <c r="AD680" s="118">
        <v>6.4</v>
      </c>
      <c r="AE680" s="118">
        <v>3.6309390000000001</v>
      </c>
      <c r="AF680" s="118">
        <v>4.9000000000000004</v>
      </c>
      <c r="AG680" s="118">
        <v>3.5</v>
      </c>
      <c r="AH680" s="118">
        <v>6.0813689999999996</v>
      </c>
      <c r="AI680" s="118">
        <v>13.8</v>
      </c>
      <c r="AJ680" s="118">
        <v>8.8000000000000007</v>
      </c>
      <c r="AK680" s="118">
        <v>13.3</v>
      </c>
      <c r="AL680" s="118">
        <v>5.9</v>
      </c>
      <c r="AM680" s="118">
        <v>7</v>
      </c>
      <c r="AN680" s="118">
        <v>8.6999999999999993</v>
      </c>
      <c r="AO680" s="118">
        <v>4.7</v>
      </c>
      <c r="AP680" s="118">
        <v>8.3000000000000007</v>
      </c>
      <c r="AQ680" s="118">
        <v>8.1999999999999993</v>
      </c>
      <c r="AR680" s="118">
        <v>5.8014809999999999</v>
      </c>
    </row>
    <row r="681" spans="1:44" x14ac:dyDescent="0.45">
      <c r="A681" s="118" t="s">
        <v>1032</v>
      </c>
      <c r="B681" s="121">
        <v>39417</v>
      </c>
      <c r="C681" s="121"/>
      <c r="D681" s="121"/>
      <c r="E681" s="121">
        <f t="shared" si="10"/>
        <v>38930</v>
      </c>
      <c r="F681" s="118" t="s">
        <v>1016</v>
      </c>
      <c r="G681" s="119">
        <v>679</v>
      </c>
      <c r="H681" s="120">
        <v>4.7106389999999996</v>
      </c>
      <c r="J681" s="118">
        <v>7.8</v>
      </c>
      <c r="K681" s="118">
        <v>6.4</v>
      </c>
      <c r="L681" s="118">
        <v>7.4972019999999997</v>
      </c>
      <c r="M681" s="118">
        <v>7</v>
      </c>
      <c r="N681" s="118">
        <v>9.9</v>
      </c>
      <c r="O681" s="118">
        <v>3.7</v>
      </c>
      <c r="P681" s="118">
        <v>8.3000000000000007</v>
      </c>
      <c r="Q681" s="118">
        <v>5.8</v>
      </c>
      <c r="R681" s="118">
        <v>7.6</v>
      </c>
      <c r="S681" s="118">
        <v>8.9</v>
      </c>
      <c r="T681" s="118">
        <v>5.4</v>
      </c>
      <c r="U681" s="118">
        <v>8.6999999999999993</v>
      </c>
      <c r="V681" s="118">
        <v>7.6</v>
      </c>
      <c r="W681" s="118">
        <v>5.0999999999999996</v>
      </c>
      <c r="X681" s="118">
        <v>2.9</v>
      </c>
      <c r="Z681" s="118">
        <v>6.7</v>
      </c>
      <c r="AA681" s="118">
        <v>4.0999999999999996</v>
      </c>
      <c r="AB681" s="118">
        <v>3.5</v>
      </c>
      <c r="AC681" s="118">
        <v>4.5</v>
      </c>
      <c r="AD681" s="118">
        <v>6.3</v>
      </c>
      <c r="AE681" s="118">
        <v>3.8291710000000001</v>
      </c>
      <c r="AF681" s="118">
        <v>4.8</v>
      </c>
      <c r="AG681" s="118">
        <v>3.3</v>
      </c>
      <c r="AH681" s="118">
        <v>6.057652</v>
      </c>
      <c r="AI681" s="118">
        <v>13.5</v>
      </c>
      <c r="AJ681" s="118">
        <v>8.8000000000000007</v>
      </c>
      <c r="AK681" s="118">
        <v>13.1</v>
      </c>
      <c r="AL681" s="118">
        <v>5.7</v>
      </c>
      <c r="AM681" s="118">
        <v>7</v>
      </c>
      <c r="AN681" s="118">
        <v>8.6999999999999993</v>
      </c>
      <c r="AO681" s="118">
        <v>4.7</v>
      </c>
      <c r="AP681" s="118">
        <v>8.1999999999999993</v>
      </c>
      <c r="AQ681" s="118">
        <v>8.1</v>
      </c>
      <c r="AR681" s="118">
        <v>5.7683340000000003</v>
      </c>
    </row>
    <row r="682" spans="1:44" x14ac:dyDescent="0.45">
      <c r="A682" s="118" t="s">
        <v>1033</v>
      </c>
      <c r="B682" s="121">
        <v>39448</v>
      </c>
      <c r="C682" s="121"/>
      <c r="D682" s="121"/>
      <c r="E682" s="121">
        <f t="shared" si="10"/>
        <v>38961</v>
      </c>
      <c r="F682" s="118" t="s">
        <v>1017</v>
      </c>
      <c r="G682" s="119">
        <v>680</v>
      </c>
      <c r="H682" s="120">
        <v>4.6646039999999998</v>
      </c>
      <c r="J682" s="118">
        <v>7.9</v>
      </c>
      <c r="K682" s="118">
        <v>6.4</v>
      </c>
      <c r="L682" s="118">
        <v>7.1664950000000003</v>
      </c>
      <c r="M682" s="118">
        <v>7</v>
      </c>
      <c r="N682" s="118">
        <v>9.8000000000000007</v>
      </c>
      <c r="O682" s="118">
        <v>3.6</v>
      </c>
      <c r="P682" s="118">
        <v>8.1999999999999993</v>
      </c>
      <c r="Q682" s="118">
        <v>5.6</v>
      </c>
      <c r="R682" s="118">
        <v>7.5</v>
      </c>
      <c r="S682" s="118">
        <v>8.6999999999999993</v>
      </c>
      <c r="T682" s="118">
        <v>5.4</v>
      </c>
      <c r="U682" s="118">
        <v>8.6</v>
      </c>
      <c r="V682" s="118">
        <v>7.6</v>
      </c>
      <c r="W682" s="118">
        <v>4.9000000000000004</v>
      </c>
      <c r="X682" s="118">
        <v>2.8</v>
      </c>
      <c r="Z682" s="118">
        <v>6.6</v>
      </c>
      <c r="AA682" s="118">
        <v>4.0999999999999996</v>
      </c>
      <c r="AB682" s="118">
        <v>3.5</v>
      </c>
      <c r="AC682" s="118">
        <v>4.7</v>
      </c>
      <c r="AD682" s="118">
        <v>6.4</v>
      </c>
      <c r="AE682" s="118">
        <v>3.7445900000000001</v>
      </c>
      <c r="AF682" s="118">
        <v>4.8</v>
      </c>
      <c r="AG682" s="118">
        <v>3.1</v>
      </c>
      <c r="AH682" s="118">
        <v>5.9587680000000001</v>
      </c>
      <c r="AI682" s="118">
        <v>13.2</v>
      </c>
      <c r="AJ682" s="118">
        <v>9.1</v>
      </c>
      <c r="AK682" s="118">
        <v>12.8</v>
      </c>
      <c r="AL682" s="118">
        <v>5.6</v>
      </c>
      <c r="AM682" s="118">
        <v>6.7</v>
      </c>
      <c r="AN682" s="118">
        <v>8.4</v>
      </c>
      <c r="AO682" s="118">
        <v>4.5</v>
      </c>
      <c r="AP682" s="118">
        <v>8.1999999999999993</v>
      </c>
      <c r="AQ682" s="118">
        <v>8.1</v>
      </c>
      <c r="AR682" s="118">
        <v>5.6722479999999997</v>
      </c>
    </row>
    <row r="683" spans="1:44" x14ac:dyDescent="0.45">
      <c r="A683" s="118" t="s">
        <v>1034</v>
      </c>
      <c r="B683" s="121">
        <v>39479</v>
      </c>
      <c r="C683" s="121"/>
      <c r="D683" s="121"/>
      <c r="E683" s="121">
        <f t="shared" si="10"/>
        <v>38991</v>
      </c>
      <c r="F683" s="118" t="s">
        <v>1018</v>
      </c>
      <c r="G683" s="119">
        <v>681</v>
      </c>
      <c r="H683" s="120">
        <v>4.4630229999999997</v>
      </c>
      <c r="J683" s="118">
        <v>7.9</v>
      </c>
      <c r="K683" s="118">
        <v>6.1</v>
      </c>
      <c r="L683" s="118">
        <v>6.8662489999999998</v>
      </c>
      <c r="M683" s="118">
        <v>6.8</v>
      </c>
      <c r="N683" s="118">
        <v>9.6999999999999993</v>
      </c>
      <c r="O683" s="118">
        <v>3.5</v>
      </c>
      <c r="P683" s="118">
        <v>8.1999999999999993</v>
      </c>
      <c r="Q683" s="118">
        <v>5.8</v>
      </c>
      <c r="R683" s="118">
        <v>7.4</v>
      </c>
      <c r="S683" s="118">
        <v>8.5</v>
      </c>
      <c r="T683" s="118">
        <v>5.4</v>
      </c>
      <c r="U683" s="118">
        <v>8.6</v>
      </c>
      <c r="V683" s="118">
        <v>7.7</v>
      </c>
      <c r="W683" s="118">
        <v>4.7</v>
      </c>
      <c r="X683" s="118">
        <v>2.8</v>
      </c>
      <c r="Z683" s="118">
        <v>6.6</v>
      </c>
      <c r="AA683" s="118">
        <v>4.0999999999999996</v>
      </c>
      <c r="AB683" s="118">
        <v>3.6</v>
      </c>
      <c r="AC683" s="118">
        <v>4.5999999999999996</v>
      </c>
      <c r="AD683" s="118">
        <v>6.5</v>
      </c>
      <c r="AE683" s="118">
        <v>3.7694969999999999</v>
      </c>
      <c r="AF683" s="118">
        <v>4.7</v>
      </c>
      <c r="AG683" s="118">
        <v>2.9</v>
      </c>
      <c r="AH683" s="118">
        <v>5.8795799999999998</v>
      </c>
      <c r="AI683" s="118">
        <v>12.9</v>
      </c>
      <c r="AJ683" s="118">
        <v>9.3000000000000007</v>
      </c>
      <c r="AK683" s="118">
        <v>12.6</v>
      </c>
      <c r="AL683" s="118">
        <v>5.5</v>
      </c>
      <c r="AM683" s="118">
        <v>6.6</v>
      </c>
      <c r="AN683" s="118">
        <v>8.3000000000000007</v>
      </c>
      <c r="AO683" s="118">
        <v>4.4000000000000004</v>
      </c>
      <c r="AP683" s="118">
        <v>8.1</v>
      </c>
      <c r="AQ683" s="118">
        <v>8</v>
      </c>
      <c r="AR683" s="118">
        <v>5.5893030000000001</v>
      </c>
    </row>
    <row r="684" spans="1:44" x14ac:dyDescent="0.45">
      <c r="A684" s="118" t="s">
        <v>1035</v>
      </c>
      <c r="B684" s="121">
        <v>39508</v>
      </c>
      <c r="C684" s="121"/>
      <c r="D684" s="121"/>
      <c r="E684" s="121">
        <f t="shared" si="10"/>
        <v>39022</v>
      </c>
      <c r="F684" s="118" t="s">
        <v>1019</v>
      </c>
      <c r="G684" s="119">
        <v>682</v>
      </c>
      <c r="H684" s="120">
        <v>4.5153420000000004</v>
      </c>
      <c r="J684" s="118">
        <v>8</v>
      </c>
      <c r="K684" s="118">
        <v>6.2</v>
      </c>
      <c r="L684" s="118">
        <v>6.5976730000000003</v>
      </c>
      <c r="M684" s="118">
        <v>6.6</v>
      </c>
      <c r="N684" s="118">
        <v>9.6</v>
      </c>
      <c r="O684" s="118">
        <v>3.6</v>
      </c>
      <c r="P684" s="118">
        <v>8.3000000000000007</v>
      </c>
      <c r="Q684" s="118">
        <v>5.4</v>
      </c>
      <c r="R684" s="118">
        <v>7.3</v>
      </c>
      <c r="S684" s="118">
        <v>8.4</v>
      </c>
      <c r="T684" s="118">
        <v>5.4</v>
      </c>
      <c r="U684" s="118">
        <v>8.9</v>
      </c>
      <c r="V684" s="118">
        <v>7.6</v>
      </c>
      <c r="W684" s="118">
        <v>4.5999999999999996</v>
      </c>
      <c r="X684" s="118">
        <v>2.7</v>
      </c>
      <c r="Z684" s="118">
        <v>6.5</v>
      </c>
      <c r="AA684" s="118">
        <v>4</v>
      </c>
      <c r="AB684" s="118">
        <v>3.5</v>
      </c>
      <c r="AC684" s="118">
        <v>4.5999999999999996</v>
      </c>
      <c r="AD684" s="118">
        <v>6.5</v>
      </c>
      <c r="AE684" s="118">
        <v>3.7787440000000001</v>
      </c>
      <c r="AF684" s="118">
        <v>4.7</v>
      </c>
      <c r="AG684" s="118">
        <v>2.8</v>
      </c>
      <c r="AH684" s="118">
        <v>5.8629740000000004</v>
      </c>
      <c r="AI684" s="118">
        <v>12.4</v>
      </c>
      <c r="AJ684" s="118">
        <v>9.3000000000000007</v>
      </c>
      <c r="AK684" s="118">
        <v>12.4</v>
      </c>
      <c r="AL684" s="118">
        <v>5.5</v>
      </c>
      <c r="AM684" s="118">
        <v>6.6</v>
      </c>
      <c r="AN684" s="118">
        <v>8.4</v>
      </c>
      <c r="AO684" s="118">
        <v>4.5</v>
      </c>
      <c r="AP684" s="118">
        <v>8.1</v>
      </c>
      <c r="AQ684" s="118">
        <v>7.9</v>
      </c>
      <c r="AR684" s="118">
        <v>5.5856519999999996</v>
      </c>
    </row>
    <row r="685" spans="1:44" x14ac:dyDescent="0.45">
      <c r="A685" s="118" t="s">
        <v>1036</v>
      </c>
      <c r="B685" s="121">
        <v>39539</v>
      </c>
      <c r="C685" s="121"/>
      <c r="D685" s="121"/>
      <c r="E685" s="121">
        <f t="shared" si="10"/>
        <v>39052</v>
      </c>
      <c r="F685" s="118" t="s">
        <v>1020</v>
      </c>
      <c r="G685" s="119">
        <v>683</v>
      </c>
      <c r="H685" s="120">
        <v>4.5683400000000001</v>
      </c>
      <c r="J685" s="118">
        <v>7.9</v>
      </c>
      <c r="K685" s="118">
        <v>6.1</v>
      </c>
      <c r="L685" s="118">
        <v>6.6253159999999998</v>
      </c>
      <c r="M685" s="118">
        <v>6.4</v>
      </c>
      <c r="N685" s="118">
        <v>9.4</v>
      </c>
      <c r="O685" s="118">
        <v>3.8</v>
      </c>
      <c r="P685" s="118">
        <v>8.3000000000000007</v>
      </c>
      <c r="Q685" s="118">
        <v>5.0999999999999996</v>
      </c>
      <c r="R685" s="118">
        <v>7.3</v>
      </c>
      <c r="S685" s="118">
        <v>8.4</v>
      </c>
      <c r="T685" s="118">
        <v>5.4</v>
      </c>
      <c r="U685" s="118">
        <v>8.9</v>
      </c>
      <c r="V685" s="118">
        <v>7.4</v>
      </c>
      <c r="W685" s="118">
        <v>4.7</v>
      </c>
      <c r="X685" s="118">
        <v>2.6</v>
      </c>
      <c r="Z685" s="118">
        <v>6.2</v>
      </c>
      <c r="AA685" s="118">
        <v>4</v>
      </c>
      <c r="AB685" s="118">
        <v>3.4</v>
      </c>
      <c r="AC685" s="118">
        <v>4.5999999999999996</v>
      </c>
      <c r="AD685" s="118">
        <v>6.7</v>
      </c>
      <c r="AE685" s="118">
        <v>3.847245</v>
      </c>
      <c r="AF685" s="118">
        <v>4.5999999999999996</v>
      </c>
      <c r="AG685" s="118">
        <v>2.9</v>
      </c>
      <c r="AH685" s="118">
        <v>5.8022090000000004</v>
      </c>
      <c r="AI685" s="118">
        <v>11.9</v>
      </c>
      <c r="AJ685" s="118">
        <v>9.1999999999999993</v>
      </c>
      <c r="AK685" s="118">
        <v>12.1</v>
      </c>
      <c r="AL685" s="118">
        <v>5.4</v>
      </c>
      <c r="AM685" s="118">
        <v>6.4</v>
      </c>
      <c r="AN685" s="118">
        <v>8.6</v>
      </c>
      <c r="AO685" s="118">
        <v>4.4000000000000004</v>
      </c>
      <c r="AP685" s="118">
        <v>7.9</v>
      </c>
      <c r="AQ685" s="118">
        <v>7.8</v>
      </c>
      <c r="AR685" s="118">
        <v>5.5013709999999998</v>
      </c>
    </row>
    <row r="686" spans="1:44" x14ac:dyDescent="0.45">
      <c r="A686" s="118" t="s">
        <v>1037</v>
      </c>
      <c r="B686" s="121">
        <v>39569</v>
      </c>
      <c r="C686" s="121"/>
      <c r="D686" s="121"/>
      <c r="E686" s="121">
        <f t="shared" si="10"/>
        <v>39083</v>
      </c>
      <c r="F686" s="118" t="s">
        <v>1021</v>
      </c>
      <c r="G686" s="119">
        <v>684</v>
      </c>
      <c r="H686" s="120">
        <v>4.5548719999999996</v>
      </c>
      <c r="J686" s="118">
        <v>7.8</v>
      </c>
      <c r="K686" s="118">
        <v>6.2</v>
      </c>
      <c r="L686" s="118">
        <v>6.8278129999999999</v>
      </c>
      <c r="M686" s="118">
        <v>6.1</v>
      </c>
      <c r="N686" s="118">
        <v>9.1999999999999993</v>
      </c>
      <c r="O686" s="118">
        <v>4.0999999999999996</v>
      </c>
      <c r="P686" s="118">
        <v>8.3000000000000007</v>
      </c>
      <c r="Q686" s="118">
        <v>5</v>
      </c>
      <c r="R686" s="118">
        <v>7.2</v>
      </c>
      <c r="S686" s="118">
        <v>8.5</v>
      </c>
      <c r="T686" s="118">
        <v>5.5</v>
      </c>
      <c r="U686" s="118">
        <v>8.8000000000000007</v>
      </c>
      <c r="V686" s="118">
        <v>7.1</v>
      </c>
      <c r="W686" s="118">
        <v>4.8</v>
      </c>
      <c r="X686" s="118">
        <v>2.5</v>
      </c>
      <c r="Z686" s="118">
        <v>6.2</v>
      </c>
      <c r="AA686" s="118">
        <v>4</v>
      </c>
      <c r="AB686" s="118">
        <v>3.4</v>
      </c>
      <c r="AC686" s="118">
        <v>4.5</v>
      </c>
      <c r="AD686" s="118">
        <v>6.7</v>
      </c>
      <c r="AE686" s="118">
        <v>3.7370760000000001</v>
      </c>
      <c r="AF686" s="118">
        <v>4.5</v>
      </c>
      <c r="AG686" s="118">
        <v>2.8</v>
      </c>
      <c r="AH686" s="118">
        <v>5.8180730000000001</v>
      </c>
      <c r="AI686" s="118">
        <v>11.3</v>
      </c>
      <c r="AJ686" s="118">
        <v>9.3000000000000007</v>
      </c>
      <c r="AK686" s="118">
        <v>11.7</v>
      </c>
      <c r="AL686" s="118">
        <v>5.4</v>
      </c>
      <c r="AM686" s="118">
        <v>6.6</v>
      </c>
      <c r="AN686" s="118">
        <v>8.4</v>
      </c>
      <c r="AO686" s="118">
        <v>4.5999999999999996</v>
      </c>
      <c r="AP686" s="118">
        <v>7.9</v>
      </c>
      <c r="AQ686" s="118">
        <v>7.6</v>
      </c>
      <c r="AR686" s="118">
        <v>5.5981129999999997</v>
      </c>
    </row>
    <row r="687" spans="1:44" x14ac:dyDescent="0.45">
      <c r="A687" s="118" t="s">
        <v>1038</v>
      </c>
      <c r="B687" s="121">
        <v>39600</v>
      </c>
      <c r="C687" s="121"/>
      <c r="D687" s="121"/>
      <c r="E687" s="121">
        <f t="shared" si="10"/>
        <v>39114</v>
      </c>
      <c r="F687" s="118" t="s">
        <v>1022</v>
      </c>
      <c r="G687" s="119">
        <v>685</v>
      </c>
      <c r="H687" s="120">
        <v>4.6367139999999996</v>
      </c>
      <c r="J687" s="118">
        <v>7.8</v>
      </c>
      <c r="K687" s="118">
        <v>6.2</v>
      </c>
      <c r="L687" s="118">
        <v>6.8770530000000001</v>
      </c>
      <c r="M687" s="118">
        <v>5.8</v>
      </c>
      <c r="N687" s="118">
        <v>9</v>
      </c>
      <c r="O687" s="118">
        <v>3.9</v>
      </c>
      <c r="P687" s="118">
        <v>8.1999999999999993</v>
      </c>
      <c r="Q687" s="118">
        <v>4.9000000000000004</v>
      </c>
      <c r="R687" s="118">
        <v>7.1</v>
      </c>
      <c r="S687" s="118">
        <v>8.4</v>
      </c>
      <c r="T687" s="118">
        <v>5.5</v>
      </c>
      <c r="U687" s="118">
        <v>8.8000000000000007</v>
      </c>
      <c r="V687" s="118">
        <v>7.1</v>
      </c>
      <c r="W687" s="118">
        <v>4.9000000000000004</v>
      </c>
      <c r="X687" s="118">
        <v>2.5</v>
      </c>
      <c r="Z687" s="118">
        <v>6</v>
      </c>
      <c r="AA687" s="118">
        <v>4</v>
      </c>
      <c r="AB687" s="118">
        <v>3.2</v>
      </c>
      <c r="AC687" s="118">
        <v>4.4000000000000004</v>
      </c>
      <c r="AD687" s="118">
        <v>6.8</v>
      </c>
      <c r="AE687" s="118">
        <v>3.915861</v>
      </c>
      <c r="AF687" s="118">
        <v>4.5</v>
      </c>
      <c r="AG687" s="118">
        <v>2.7</v>
      </c>
      <c r="AH687" s="118">
        <v>5.7441500000000003</v>
      </c>
      <c r="AI687" s="118">
        <v>10.7</v>
      </c>
      <c r="AJ687" s="118">
        <v>9.3000000000000007</v>
      </c>
      <c r="AK687" s="118">
        <v>11.4</v>
      </c>
      <c r="AL687" s="118">
        <v>5.3</v>
      </c>
      <c r="AM687" s="118">
        <v>6.2</v>
      </c>
      <c r="AN687" s="118">
        <v>8.6</v>
      </c>
      <c r="AO687" s="118">
        <v>4.5</v>
      </c>
      <c r="AP687" s="118">
        <v>7.8</v>
      </c>
      <c r="AQ687" s="118">
        <v>7.5</v>
      </c>
      <c r="AR687" s="118">
        <v>5.5020980000000002</v>
      </c>
    </row>
    <row r="688" spans="1:44" x14ac:dyDescent="0.45">
      <c r="A688" s="118" t="s">
        <v>1039</v>
      </c>
      <c r="B688" s="121">
        <v>39630</v>
      </c>
      <c r="C688" s="121"/>
      <c r="D688" s="121"/>
      <c r="E688" s="121">
        <f t="shared" si="10"/>
        <v>39142</v>
      </c>
      <c r="F688" s="118" t="s">
        <v>1023</v>
      </c>
      <c r="G688" s="119">
        <v>686</v>
      </c>
      <c r="H688" s="120">
        <v>4.4602789999999999</v>
      </c>
      <c r="J688" s="118">
        <v>7.9</v>
      </c>
      <c r="K688" s="118">
        <v>6.1</v>
      </c>
      <c r="L688" s="118">
        <v>6.872566</v>
      </c>
      <c r="M688" s="118">
        <v>5.6</v>
      </c>
      <c r="N688" s="118">
        <v>8.9</v>
      </c>
      <c r="O688" s="118">
        <v>3.7</v>
      </c>
      <c r="P688" s="118">
        <v>8.1</v>
      </c>
      <c r="Q688" s="118">
        <v>5.0999999999999996</v>
      </c>
      <c r="R688" s="118">
        <v>7</v>
      </c>
      <c r="S688" s="118">
        <v>8.3000000000000007</v>
      </c>
      <c r="T688" s="118">
        <v>5.5</v>
      </c>
      <c r="U688" s="118">
        <v>8.8000000000000007</v>
      </c>
      <c r="V688" s="118">
        <v>7.2</v>
      </c>
      <c r="W688" s="118">
        <v>4.9000000000000004</v>
      </c>
      <c r="X688" s="118">
        <v>2.5</v>
      </c>
      <c r="Z688" s="118">
        <v>6</v>
      </c>
      <c r="AA688" s="118">
        <v>4</v>
      </c>
      <c r="AB688" s="118">
        <v>3.2</v>
      </c>
      <c r="AC688" s="118">
        <v>4.3</v>
      </c>
      <c r="AD688" s="118">
        <v>6.6</v>
      </c>
      <c r="AE688" s="118">
        <v>4.1129129999999998</v>
      </c>
      <c r="AF688" s="118">
        <v>4.3</v>
      </c>
      <c r="AG688" s="118">
        <v>2.6</v>
      </c>
      <c r="AH688" s="118">
        <v>5.6816139999999997</v>
      </c>
      <c r="AI688" s="118">
        <v>10.3</v>
      </c>
      <c r="AJ688" s="118">
        <v>9.3000000000000007</v>
      </c>
      <c r="AK688" s="118">
        <v>11.2</v>
      </c>
      <c r="AL688" s="118">
        <v>5.0999999999999996</v>
      </c>
      <c r="AM688" s="118">
        <v>6.5</v>
      </c>
      <c r="AN688" s="118">
        <v>8.5</v>
      </c>
      <c r="AO688" s="118">
        <v>4.4000000000000004</v>
      </c>
      <c r="AP688" s="118">
        <v>7.7</v>
      </c>
      <c r="AQ688" s="118">
        <v>7.4</v>
      </c>
      <c r="AR688" s="118">
        <v>5.4218729999999997</v>
      </c>
    </row>
    <row r="689" spans="1:44" x14ac:dyDescent="0.45">
      <c r="A689" s="118" t="s">
        <v>1040</v>
      </c>
      <c r="B689" s="121">
        <v>39661</v>
      </c>
      <c r="C689" s="121"/>
      <c r="D689" s="121"/>
      <c r="E689" s="121">
        <f t="shared" si="10"/>
        <v>39173</v>
      </c>
      <c r="F689" s="118" t="s">
        <v>1024</v>
      </c>
      <c r="G689" s="119">
        <v>687</v>
      </c>
      <c r="H689" s="120">
        <v>4.3874570000000004</v>
      </c>
      <c r="J689" s="118">
        <v>8.1999999999999993</v>
      </c>
      <c r="K689" s="118">
        <v>6.2</v>
      </c>
      <c r="L689" s="118">
        <v>6.5467469999999999</v>
      </c>
      <c r="M689" s="118">
        <v>5.6</v>
      </c>
      <c r="N689" s="118">
        <v>8.6999999999999993</v>
      </c>
      <c r="O689" s="118">
        <v>3.5</v>
      </c>
      <c r="P689" s="118">
        <v>8</v>
      </c>
      <c r="Q689" s="118">
        <v>4.9000000000000004</v>
      </c>
      <c r="R689" s="118">
        <v>6.9</v>
      </c>
      <c r="S689" s="118">
        <v>8.1999999999999993</v>
      </c>
      <c r="T689" s="118">
        <v>5.4</v>
      </c>
      <c r="U689" s="118">
        <v>8.6</v>
      </c>
      <c r="V689" s="118">
        <v>7.2</v>
      </c>
      <c r="W689" s="118">
        <v>5</v>
      </c>
      <c r="X689" s="118">
        <v>2.5</v>
      </c>
      <c r="Z689" s="118">
        <v>5.8</v>
      </c>
      <c r="AA689" s="118">
        <v>3.8</v>
      </c>
      <c r="AB689" s="118">
        <v>3.3</v>
      </c>
      <c r="AC689" s="118">
        <v>4.2</v>
      </c>
      <c r="AD689" s="118">
        <v>6.3</v>
      </c>
      <c r="AE689" s="118">
        <v>3.6664889999999999</v>
      </c>
      <c r="AF689" s="118">
        <v>4.2</v>
      </c>
      <c r="AG689" s="118">
        <v>2.5</v>
      </c>
      <c r="AH689" s="118">
        <v>5.6183199999999998</v>
      </c>
      <c r="AI689" s="118">
        <v>10</v>
      </c>
      <c r="AJ689" s="118">
        <v>9.4</v>
      </c>
      <c r="AK689" s="118">
        <v>11.3</v>
      </c>
      <c r="AL689" s="118">
        <v>4.9000000000000004</v>
      </c>
      <c r="AM689" s="118">
        <v>6.1</v>
      </c>
      <c r="AN689" s="118">
        <v>8.9</v>
      </c>
      <c r="AO689" s="118">
        <v>4.5</v>
      </c>
      <c r="AP689" s="118">
        <v>7.6</v>
      </c>
      <c r="AQ689" s="118">
        <v>7.3</v>
      </c>
      <c r="AR689" s="118">
        <v>5.3853260000000001</v>
      </c>
    </row>
    <row r="690" spans="1:44" x14ac:dyDescent="0.45">
      <c r="A690" s="118" t="s">
        <v>1041</v>
      </c>
      <c r="B690" s="121">
        <v>39692</v>
      </c>
      <c r="C690" s="121"/>
      <c r="D690" s="121"/>
      <c r="E690" s="121">
        <f t="shared" si="10"/>
        <v>39203</v>
      </c>
      <c r="F690" s="118" t="s">
        <v>1025</v>
      </c>
      <c r="G690" s="119">
        <v>688</v>
      </c>
      <c r="H690" s="120">
        <v>4.2652489999999998</v>
      </c>
      <c r="J690" s="118">
        <v>8.1</v>
      </c>
      <c r="K690" s="118">
        <v>6</v>
      </c>
      <c r="L690" s="118">
        <v>6.5141720000000003</v>
      </c>
      <c r="M690" s="118">
        <v>5.5</v>
      </c>
      <c r="N690" s="118">
        <v>8.6</v>
      </c>
      <c r="O690" s="118">
        <v>3.6</v>
      </c>
      <c r="P690" s="118">
        <v>7.9</v>
      </c>
      <c r="Q690" s="118">
        <v>4.9000000000000004</v>
      </c>
      <c r="R690" s="118">
        <v>6.9</v>
      </c>
      <c r="S690" s="118">
        <v>8.1</v>
      </c>
      <c r="T690" s="118">
        <v>5.3</v>
      </c>
      <c r="U690" s="118">
        <v>8.3000000000000007</v>
      </c>
      <c r="V690" s="118">
        <v>7.1</v>
      </c>
      <c r="W690" s="118">
        <v>5</v>
      </c>
      <c r="X690" s="118">
        <v>2.5</v>
      </c>
      <c r="Z690" s="118">
        <v>6.1</v>
      </c>
      <c r="AA690" s="118">
        <v>3.8</v>
      </c>
      <c r="AB690" s="118">
        <v>3.3</v>
      </c>
      <c r="AC690" s="118">
        <v>4.0999999999999996</v>
      </c>
      <c r="AD690" s="118">
        <v>6.1</v>
      </c>
      <c r="AE690" s="118">
        <v>3.5770759999999999</v>
      </c>
      <c r="AF690" s="118">
        <v>4.2</v>
      </c>
      <c r="AG690" s="118">
        <v>2.5</v>
      </c>
      <c r="AH690" s="118">
        <v>5.5565030000000002</v>
      </c>
      <c r="AI690" s="118">
        <v>9.6999999999999993</v>
      </c>
      <c r="AJ690" s="118">
        <v>9.3000000000000007</v>
      </c>
      <c r="AK690" s="118">
        <v>11.3</v>
      </c>
      <c r="AL690" s="118">
        <v>4.8</v>
      </c>
      <c r="AM690" s="118">
        <v>5.9</v>
      </c>
      <c r="AN690" s="118">
        <v>8.8000000000000007</v>
      </c>
      <c r="AO690" s="118">
        <v>4.4000000000000004</v>
      </c>
      <c r="AP690" s="118">
        <v>7.5</v>
      </c>
      <c r="AQ690" s="118">
        <v>7.2</v>
      </c>
      <c r="AR690" s="118">
        <v>5.3316670000000004</v>
      </c>
    </row>
    <row r="691" spans="1:44" x14ac:dyDescent="0.45">
      <c r="A691" s="118" t="s">
        <v>1042</v>
      </c>
      <c r="B691" s="121">
        <v>39722</v>
      </c>
      <c r="C691" s="121"/>
      <c r="D691" s="121"/>
      <c r="E691" s="121">
        <f t="shared" si="10"/>
        <v>39234</v>
      </c>
      <c r="F691" s="118" t="s">
        <v>1026</v>
      </c>
      <c r="G691" s="119">
        <v>689</v>
      </c>
      <c r="H691" s="120">
        <v>4.3247010000000001</v>
      </c>
      <c r="J691" s="118">
        <v>7.7</v>
      </c>
      <c r="K691" s="118">
        <v>6.1</v>
      </c>
      <c r="L691" s="118">
        <v>6.6092649999999997</v>
      </c>
      <c r="M691" s="118">
        <v>5.3</v>
      </c>
      <c r="N691" s="118">
        <v>8.5</v>
      </c>
      <c r="O691" s="118">
        <v>3.7</v>
      </c>
      <c r="P691" s="118">
        <v>8</v>
      </c>
      <c r="Q691" s="118">
        <v>4.7</v>
      </c>
      <c r="R691" s="118">
        <v>6.8</v>
      </c>
      <c r="S691" s="118">
        <v>8</v>
      </c>
      <c r="T691" s="118">
        <v>5.2</v>
      </c>
      <c r="U691" s="118">
        <v>8.3000000000000007</v>
      </c>
      <c r="V691" s="118">
        <v>7.1</v>
      </c>
      <c r="W691" s="118">
        <v>5</v>
      </c>
      <c r="X691" s="118">
        <v>2.5</v>
      </c>
      <c r="Z691" s="118">
        <v>5.9</v>
      </c>
      <c r="AA691" s="118">
        <v>3.7</v>
      </c>
      <c r="AB691" s="118">
        <v>3.2</v>
      </c>
      <c r="AC691" s="118">
        <v>4.0999999999999996</v>
      </c>
      <c r="AD691" s="118">
        <v>6</v>
      </c>
      <c r="AE691" s="118">
        <v>3.4499810000000002</v>
      </c>
      <c r="AF691" s="118">
        <v>4.0999999999999996</v>
      </c>
      <c r="AG691" s="118">
        <v>2.5</v>
      </c>
      <c r="AH691" s="118">
        <v>5.5363730000000002</v>
      </c>
      <c r="AI691" s="118">
        <v>9.5</v>
      </c>
      <c r="AJ691" s="118">
        <v>9.1999999999999993</v>
      </c>
      <c r="AK691" s="118">
        <v>11.4</v>
      </c>
      <c r="AL691" s="118">
        <v>4.8</v>
      </c>
      <c r="AM691" s="118">
        <v>6.2</v>
      </c>
      <c r="AN691" s="118">
        <v>8.9</v>
      </c>
      <c r="AO691" s="118">
        <v>4.5999999999999996</v>
      </c>
      <c r="AP691" s="118">
        <v>7.5</v>
      </c>
      <c r="AQ691" s="118">
        <v>7.2</v>
      </c>
      <c r="AR691" s="118">
        <v>5.3241430000000003</v>
      </c>
    </row>
    <row r="692" spans="1:44" x14ac:dyDescent="0.45">
      <c r="A692" s="118" t="s">
        <v>1043</v>
      </c>
      <c r="B692" s="121">
        <v>39753</v>
      </c>
      <c r="C692" s="121"/>
      <c r="D692" s="121"/>
      <c r="E692" s="121">
        <f t="shared" si="10"/>
        <v>39264</v>
      </c>
      <c r="F692" s="118" t="s">
        <v>1027</v>
      </c>
      <c r="G692" s="119">
        <v>690</v>
      </c>
      <c r="H692" s="120">
        <v>4.252656</v>
      </c>
      <c r="J692" s="118">
        <v>7.3</v>
      </c>
      <c r="K692" s="118">
        <v>6</v>
      </c>
      <c r="L692" s="118">
        <v>7.1069560000000003</v>
      </c>
      <c r="M692" s="118">
        <v>5.2</v>
      </c>
      <c r="N692" s="118">
        <v>8.5</v>
      </c>
      <c r="O692" s="118">
        <v>4</v>
      </c>
      <c r="P692" s="118">
        <v>8.1</v>
      </c>
      <c r="Q692" s="118">
        <v>4.2</v>
      </c>
      <c r="R692" s="118">
        <v>6.8</v>
      </c>
      <c r="S692" s="118">
        <v>8</v>
      </c>
      <c r="T692" s="118">
        <v>5.3</v>
      </c>
      <c r="U692" s="118">
        <v>8.3000000000000007</v>
      </c>
      <c r="V692" s="118">
        <v>7.3</v>
      </c>
      <c r="W692" s="118">
        <v>4.9000000000000004</v>
      </c>
      <c r="X692" s="118">
        <v>2.5</v>
      </c>
      <c r="Z692" s="118">
        <v>6.3</v>
      </c>
      <c r="AA692" s="118">
        <v>3.6</v>
      </c>
      <c r="AB692" s="118">
        <v>3.3</v>
      </c>
      <c r="AC692" s="118">
        <v>4</v>
      </c>
      <c r="AD692" s="118">
        <v>6.1</v>
      </c>
      <c r="AE692" s="118">
        <v>3.6484519999999998</v>
      </c>
      <c r="AF692" s="118">
        <v>4.2</v>
      </c>
      <c r="AG692" s="118">
        <v>2.6</v>
      </c>
      <c r="AH692" s="118">
        <v>5.5914989999999998</v>
      </c>
      <c r="AI692" s="118">
        <v>9.4</v>
      </c>
      <c r="AJ692" s="118">
        <v>9.1999999999999993</v>
      </c>
      <c r="AK692" s="118">
        <v>11.5</v>
      </c>
      <c r="AL692" s="118">
        <v>4.7</v>
      </c>
      <c r="AM692" s="118">
        <v>5.8</v>
      </c>
      <c r="AN692" s="118">
        <v>8.8000000000000007</v>
      </c>
      <c r="AO692" s="118">
        <v>4.7</v>
      </c>
      <c r="AP692" s="118">
        <v>7.5</v>
      </c>
      <c r="AQ692" s="118">
        <v>7.2</v>
      </c>
      <c r="AR692" s="118">
        <v>5.3925859999999997</v>
      </c>
    </row>
    <row r="693" spans="1:44" x14ac:dyDescent="0.45">
      <c r="A693" s="118" t="s">
        <v>1044</v>
      </c>
      <c r="B693" s="121">
        <v>39783</v>
      </c>
      <c r="C693" s="121"/>
      <c r="D693" s="121"/>
      <c r="E693" s="121">
        <f t="shared" si="10"/>
        <v>39295</v>
      </c>
      <c r="F693" s="118" t="s">
        <v>1028</v>
      </c>
      <c r="G693" s="119">
        <v>691</v>
      </c>
      <c r="H693" s="120">
        <v>4.295776</v>
      </c>
      <c r="J693" s="118">
        <v>7</v>
      </c>
      <c r="K693" s="118">
        <v>5.9</v>
      </c>
      <c r="L693" s="118">
        <v>7.2986380000000004</v>
      </c>
      <c r="M693" s="118">
        <v>5.0999999999999996</v>
      </c>
      <c r="N693" s="118">
        <v>8.4</v>
      </c>
      <c r="O693" s="118">
        <v>4</v>
      </c>
      <c r="P693" s="118">
        <v>8.3000000000000007</v>
      </c>
      <c r="Q693" s="118">
        <v>4.0999999999999996</v>
      </c>
      <c r="R693" s="118">
        <v>6.8</v>
      </c>
      <c r="S693" s="118">
        <v>8</v>
      </c>
      <c r="T693" s="118">
        <v>5.3</v>
      </c>
      <c r="U693" s="118">
        <v>8.3000000000000007</v>
      </c>
      <c r="V693" s="118">
        <v>7.3</v>
      </c>
      <c r="W693" s="118">
        <v>4.9000000000000004</v>
      </c>
      <c r="X693" s="118">
        <v>2.5</v>
      </c>
      <c r="Z693" s="118">
        <v>6.1</v>
      </c>
      <c r="AA693" s="118">
        <v>3.7</v>
      </c>
      <c r="AB693" s="118">
        <v>3.2</v>
      </c>
      <c r="AC693" s="118">
        <v>4</v>
      </c>
      <c r="AD693" s="118">
        <v>5.9</v>
      </c>
      <c r="AE693" s="118">
        <v>3.6975579999999999</v>
      </c>
      <c r="AF693" s="118">
        <v>4.0999999999999996</v>
      </c>
      <c r="AG693" s="118">
        <v>2.5</v>
      </c>
      <c r="AH693" s="118">
        <v>5.5837830000000004</v>
      </c>
      <c r="AI693" s="118">
        <v>9.3000000000000007</v>
      </c>
      <c r="AJ693" s="118">
        <v>9.1</v>
      </c>
      <c r="AK693" s="118">
        <v>11.5</v>
      </c>
      <c r="AL693" s="118">
        <v>4.5999999999999996</v>
      </c>
      <c r="AM693" s="118">
        <v>6</v>
      </c>
      <c r="AN693" s="118">
        <v>8.8000000000000007</v>
      </c>
      <c r="AO693" s="118">
        <v>4.5999999999999996</v>
      </c>
      <c r="AP693" s="118">
        <v>7.5</v>
      </c>
      <c r="AQ693" s="118">
        <v>7.1</v>
      </c>
      <c r="AR693" s="118">
        <v>5.3706579999999997</v>
      </c>
    </row>
    <row r="694" spans="1:44" x14ac:dyDescent="0.45">
      <c r="A694" s="118" t="s">
        <v>1045</v>
      </c>
      <c r="B694" s="121">
        <v>39814</v>
      </c>
      <c r="C694" s="121"/>
      <c r="D694" s="121"/>
      <c r="E694" s="121">
        <f t="shared" si="10"/>
        <v>39326</v>
      </c>
      <c r="F694" s="118" t="s">
        <v>1029</v>
      </c>
      <c r="G694" s="119">
        <v>692</v>
      </c>
      <c r="H694" s="120">
        <v>4.2120240000000004</v>
      </c>
      <c r="J694" s="118">
        <v>6.9</v>
      </c>
      <c r="K694" s="118">
        <v>5.9</v>
      </c>
      <c r="L694" s="118">
        <v>7.5322959999999997</v>
      </c>
      <c r="M694" s="118">
        <v>5</v>
      </c>
      <c r="N694" s="118">
        <v>8.4</v>
      </c>
      <c r="O694" s="118">
        <v>4.0999999999999996</v>
      </c>
      <c r="P694" s="118">
        <v>8.3000000000000007</v>
      </c>
      <c r="Q694" s="118">
        <v>4</v>
      </c>
      <c r="R694" s="118">
        <v>6.8</v>
      </c>
      <c r="S694" s="118">
        <v>7.8</v>
      </c>
      <c r="T694" s="118">
        <v>5.2</v>
      </c>
      <c r="U694" s="118">
        <v>8.3000000000000007</v>
      </c>
      <c r="V694" s="118">
        <v>7.5</v>
      </c>
      <c r="W694" s="118">
        <v>5</v>
      </c>
      <c r="X694" s="118">
        <v>2.5</v>
      </c>
      <c r="Z694" s="118">
        <v>6.1</v>
      </c>
      <c r="AA694" s="118">
        <v>3.9</v>
      </c>
      <c r="AB694" s="118">
        <v>3.2</v>
      </c>
      <c r="AC694" s="118">
        <v>4</v>
      </c>
      <c r="AD694" s="118">
        <v>5.7</v>
      </c>
      <c r="AE694" s="118">
        <v>3.6428569999999998</v>
      </c>
      <c r="AF694" s="118">
        <v>4</v>
      </c>
      <c r="AG694" s="118">
        <v>2.4</v>
      </c>
      <c r="AH694" s="118">
        <v>5.5943500000000004</v>
      </c>
      <c r="AI694" s="118">
        <v>9.1999999999999993</v>
      </c>
      <c r="AJ694" s="118">
        <v>8.9</v>
      </c>
      <c r="AK694" s="118">
        <v>11.3</v>
      </c>
      <c r="AL694" s="118">
        <v>4.5</v>
      </c>
      <c r="AM694" s="118">
        <v>6.1</v>
      </c>
      <c r="AN694" s="118">
        <v>8.9</v>
      </c>
      <c r="AO694" s="118">
        <v>4.7</v>
      </c>
      <c r="AP694" s="118">
        <v>7.4</v>
      </c>
      <c r="AQ694" s="118">
        <v>7.1</v>
      </c>
      <c r="AR694" s="118">
        <v>5.4007719999999999</v>
      </c>
    </row>
    <row r="695" spans="1:44" x14ac:dyDescent="0.45">
      <c r="A695" s="118" t="s">
        <v>1046</v>
      </c>
      <c r="B695" s="121">
        <v>39845</v>
      </c>
      <c r="C695" s="121"/>
      <c r="D695" s="121"/>
      <c r="E695" s="121">
        <f t="shared" si="10"/>
        <v>39356</v>
      </c>
      <c r="F695" s="118" t="s">
        <v>1030</v>
      </c>
      <c r="G695" s="119">
        <v>693</v>
      </c>
      <c r="H695" s="120">
        <v>4.3262400000000003</v>
      </c>
      <c r="J695" s="118">
        <v>7</v>
      </c>
      <c r="K695" s="118">
        <v>5.8</v>
      </c>
      <c r="L695" s="118">
        <v>7.5635409999999998</v>
      </c>
      <c r="M695" s="118">
        <v>5</v>
      </c>
      <c r="N695" s="118">
        <v>8.3000000000000007</v>
      </c>
      <c r="O695" s="118">
        <v>3.7</v>
      </c>
      <c r="P695" s="118">
        <v>8.4</v>
      </c>
      <c r="Q695" s="118">
        <v>4</v>
      </c>
      <c r="R695" s="118">
        <v>6.7</v>
      </c>
      <c r="S695" s="118">
        <v>7.6</v>
      </c>
      <c r="T695" s="118">
        <v>5.0999999999999996</v>
      </c>
      <c r="U695" s="118">
        <v>8.3000000000000007</v>
      </c>
      <c r="V695" s="118">
        <v>7.6</v>
      </c>
      <c r="W695" s="118">
        <v>5.0999999999999996</v>
      </c>
      <c r="X695" s="118">
        <v>2.5</v>
      </c>
      <c r="Z695" s="118">
        <v>6.1</v>
      </c>
      <c r="AA695" s="118">
        <v>4</v>
      </c>
      <c r="AB695" s="118">
        <v>3.2</v>
      </c>
      <c r="AC695" s="118">
        <v>4.0999999999999996</v>
      </c>
      <c r="AD695" s="118">
        <v>5.4</v>
      </c>
      <c r="AE695" s="118">
        <v>3.7935569999999998</v>
      </c>
      <c r="AF695" s="118">
        <v>4</v>
      </c>
      <c r="AG695" s="118">
        <v>2.4</v>
      </c>
      <c r="AH695" s="118">
        <v>5.5989979999999999</v>
      </c>
      <c r="AI695" s="118">
        <v>8.9</v>
      </c>
      <c r="AJ695" s="118">
        <v>9</v>
      </c>
      <c r="AK695" s="118">
        <v>10.9</v>
      </c>
      <c r="AL695" s="118">
        <v>4.5999999999999996</v>
      </c>
      <c r="AM695" s="118">
        <v>6.2</v>
      </c>
      <c r="AN695" s="118">
        <v>9.1999999999999993</v>
      </c>
      <c r="AO695" s="118">
        <v>4.7</v>
      </c>
      <c r="AP695" s="118">
        <v>7.3</v>
      </c>
      <c r="AQ695" s="118">
        <v>7</v>
      </c>
      <c r="AR695" s="118">
        <v>5.3918439999999999</v>
      </c>
    </row>
    <row r="696" spans="1:44" x14ac:dyDescent="0.45">
      <c r="A696" s="118" t="s">
        <v>1047</v>
      </c>
      <c r="B696" s="121">
        <v>39873</v>
      </c>
      <c r="C696" s="121"/>
      <c r="D696" s="121"/>
      <c r="E696" s="121">
        <f t="shared" si="10"/>
        <v>39387</v>
      </c>
      <c r="F696" s="118" t="s">
        <v>1031</v>
      </c>
      <c r="G696" s="119">
        <v>694</v>
      </c>
      <c r="H696" s="120">
        <v>4.4271250000000002</v>
      </c>
      <c r="J696" s="118">
        <v>7.1</v>
      </c>
      <c r="K696" s="118">
        <v>6</v>
      </c>
      <c r="L696" s="118">
        <v>7.8565259999999997</v>
      </c>
      <c r="M696" s="118">
        <v>4.8</v>
      </c>
      <c r="N696" s="118">
        <v>8.1999999999999993</v>
      </c>
      <c r="O696" s="118">
        <v>3.7</v>
      </c>
      <c r="P696" s="118">
        <v>8.6</v>
      </c>
      <c r="Q696" s="118">
        <v>4</v>
      </c>
      <c r="R696" s="118">
        <v>6.6</v>
      </c>
      <c r="S696" s="118">
        <v>7.5</v>
      </c>
      <c r="T696" s="118">
        <v>5</v>
      </c>
      <c r="U696" s="118">
        <v>7.9</v>
      </c>
      <c r="V696" s="118">
        <v>7.9</v>
      </c>
      <c r="W696" s="118">
        <v>5.3</v>
      </c>
      <c r="X696" s="118">
        <v>2.5</v>
      </c>
      <c r="Z696" s="118">
        <v>6.3</v>
      </c>
      <c r="AA696" s="118">
        <v>3.8</v>
      </c>
      <c r="AB696" s="118">
        <v>3.3</v>
      </c>
      <c r="AC696" s="118">
        <v>4.2</v>
      </c>
      <c r="AD696" s="118">
        <v>5.4</v>
      </c>
      <c r="AE696" s="118">
        <v>3.6386850000000002</v>
      </c>
      <c r="AF696" s="118">
        <v>4</v>
      </c>
      <c r="AG696" s="118">
        <v>2.5</v>
      </c>
      <c r="AH696" s="118">
        <v>5.5581779999999998</v>
      </c>
      <c r="AI696" s="118">
        <v>8.6999999999999993</v>
      </c>
      <c r="AJ696" s="118">
        <v>8.9</v>
      </c>
      <c r="AK696" s="118">
        <v>10.6</v>
      </c>
      <c r="AL696" s="118">
        <v>4.7</v>
      </c>
      <c r="AM696" s="118">
        <v>6</v>
      </c>
      <c r="AN696" s="118">
        <v>9.1</v>
      </c>
      <c r="AO696" s="118">
        <v>4.7</v>
      </c>
      <c r="AP696" s="118">
        <v>7.3</v>
      </c>
      <c r="AQ696" s="118">
        <v>6.9</v>
      </c>
      <c r="AR696" s="118">
        <v>5.343229</v>
      </c>
    </row>
    <row r="697" spans="1:44" x14ac:dyDescent="0.45">
      <c r="A697" s="118" t="s">
        <v>1048</v>
      </c>
      <c r="B697" s="121">
        <v>39904</v>
      </c>
      <c r="C697" s="121"/>
      <c r="D697" s="121"/>
      <c r="E697" s="121">
        <f t="shared" si="10"/>
        <v>39417</v>
      </c>
      <c r="F697" s="118" t="s">
        <v>1032</v>
      </c>
      <c r="G697" s="119">
        <v>695</v>
      </c>
      <c r="H697" s="120">
        <v>4.3089009999999996</v>
      </c>
      <c r="J697" s="118">
        <v>7.1</v>
      </c>
      <c r="K697" s="118">
        <v>6</v>
      </c>
      <c r="L697" s="118">
        <v>7.7739729999999998</v>
      </c>
      <c r="M697" s="118">
        <v>4.8</v>
      </c>
      <c r="N697" s="118">
        <v>8.1</v>
      </c>
      <c r="O697" s="118">
        <v>3.3</v>
      </c>
      <c r="P697" s="118">
        <v>8.8000000000000007</v>
      </c>
      <c r="Q697" s="118">
        <v>4.0999999999999996</v>
      </c>
      <c r="R697" s="118">
        <v>6.5</v>
      </c>
      <c r="S697" s="118">
        <v>7.4</v>
      </c>
      <c r="T697" s="118">
        <v>5</v>
      </c>
      <c r="U697" s="118">
        <v>8</v>
      </c>
      <c r="V697" s="118">
        <v>8</v>
      </c>
      <c r="W697" s="118">
        <v>5.3</v>
      </c>
      <c r="X697" s="118">
        <v>2.5</v>
      </c>
      <c r="Z697" s="118">
        <v>6.6</v>
      </c>
      <c r="AA697" s="118">
        <v>3.7</v>
      </c>
      <c r="AB697" s="118">
        <v>3.2</v>
      </c>
      <c r="AC697" s="118">
        <v>4.2</v>
      </c>
      <c r="AD697" s="118">
        <v>5.6</v>
      </c>
      <c r="AE697" s="118">
        <v>3.7669630000000001</v>
      </c>
      <c r="AF697" s="118">
        <v>3.9</v>
      </c>
      <c r="AG697" s="118">
        <v>2.5</v>
      </c>
      <c r="AH697" s="118">
        <v>5.6103880000000004</v>
      </c>
      <c r="AI697" s="118">
        <v>8.3000000000000007</v>
      </c>
      <c r="AJ697" s="118">
        <v>8.6999999999999993</v>
      </c>
      <c r="AK697" s="118">
        <v>10.5</v>
      </c>
      <c r="AL697" s="118">
        <v>4.7</v>
      </c>
      <c r="AM697" s="118">
        <v>6</v>
      </c>
      <c r="AN697" s="118">
        <v>9</v>
      </c>
      <c r="AO697" s="118">
        <v>5</v>
      </c>
      <c r="AP697" s="118">
        <v>7.3</v>
      </c>
      <c r="AQ697" s="118">
        <v>6.9</v>
      </c>
      <c r="AR697" s="118">
        <v>5.4439089999999997</v>
      </c>
    </row>
    <row r="698" spans="1:44" x14ac:dyDescent="0.45">
      <c r="A698" s="118" t="s">
        <v>1049</v>
      </c>
      <c r="B698" s="121">
        <v>39934</v>
      </c>
      <c r="C698" s="121"/>
      <c r="D698" s="121"/>
      <c r="E698" s="121">
        <f t="shared" si="10"/>
        <v>39448</v>
      </c>
      <c r="F698" s="118" t="s">
        <v>1033</v>
      </c>
      <c r="G698" s="119">
        <v>696</v>
      </c>
      <c r="H698" s="120">
        <v>4.2203710000000001</v>
      </c>
      <c r="J698" s="118">
        <v>7.1</v>
      </c>
      <c r="K698" s="118">
        <v>5.9</v>
      </c>
      <c r="L698" s="118">
        <v>7.8020579999999997</v>
      </c>
      <c r="M698" s="118">
        <v>4.7</v>
      </c>
      <c r="N698" s="118">
        <v>7.9</v>
      </c>
      <c r="O698" s="118">
        <v>3.2</v>
      </c>
      <c r="P698" s="118">
        <v>9.1</v>
      </c>
      <c r="Q698" s="118">
        <v>4.3</v>
      </c>
      <c r="R698" s="118">
        <v>6.4</v>
      </c>
      <c r="S698" s="118">
        <v>7.3</v>
      </c>
      <c r="T698" s="118">
        <v>5.0999999999999996</v>
      </c>
      <c r="U698" s="118">
        <v>7.8</v>
      </c>
      <c r="V698" s="118">
        <v>7.8</v>
      </c>
      <c r="W698" s="118">
        <v>5.3</v>
      </c>
      <c r="X698" s="118">
        <v>2.6</v>
      </c>
      <c r="Z698" s="118">
        <v>6.6</v>
      </c>
      <c r="AA698" s="118">
        <v>3.9</v>
      </c>
      <c r="AB698" s="118">
        <v>3</v>
      </c>
      <c r="AC698" s="118">
        <v>4.3</v>
      </c>
      <c r="AD698" s="118">
        <v>6.2</v>
      </c>
      <c r="AE698" s="118">
        <v>3.7862689999999999</v>
      </c>
      <c r="AF698" s="118">
        <v>3.8</v>
      </c>
      <c r="AG698" s="118">
        <v>2.5</v>
      </c>
      <c r="AH698" s="118">
        <v>5.6022410000000002</v>
      </c>
      <c r="AI698" s="118">
        <v>7.8</v>
      </c>
      <c r="AJ698" s="118">
        <v>8.6</v>
      </c>
      <c r="AK698" s="118">
        <v>10.4</v>
      </c>
      <c r="AL698" s="118">
        <v>4.8</v>
      </c>
      <c r="AM698" s="118">
        <v>6</v>
      </c>
      <c r="AN698" s="118">
        <v>8.9</v>
      </c>
      <c r="AO698" s="118">
        <v>5</v>
      </c>
      <c r="AP698" s="118">
        <v>7.3</v>
      </c>
      <c r="AQ698" s="118">
        <v>6.9</v>
      </c>
      <c r="AR698" s="118">
        <v>5.4614029999999998</v>
      </c>
    </row>
    <row r="699" spans="1:44" x14ac:dyDescent="0.45">
      <c r="A699" s="118" t="s">
        <v>1050</v>
      </c>
      <c r="B699" s="121">
        <v>39965</v>
      </c>
      <c r="C699" s="121"/>
      <c r="D699" s="121"/>
      <c r="E699" s="121">
        <f t="shared" si="10"/>
        <v>39479</v>
      </c>
      <c r="F699" s="118" t="s">
        <v>1034</v>
      </c>
      <c r="G699" s="119">
        <v>697</v>
      </c>
      <c r="H699" s="120">
        <v>3.9821149999999998</v>
      </c>
      <c r="J699" s="118">
        <v>6.9</v>
      </c>
      <c r="K699" s="118">
        <v>5.9</v>
      </c>
      <c r="L699" s="118">
        <v>7.66181</v>
      </c>
      <c r="M699" s="118">
        <v>4.5999999999999996</v>
      </c>
      <c r="N699" s="118">
        <v>7.8</v>
      </c>
      <c r="O699" s="118">
        <v>3.2</v>
      </c>
      <c r="P699" s="118">
        <v>9.3000000000000007</v>
      </c>
      <c r="Q699" s="118">
        <v>4.4000000000000004</v>
      </c>
      <c r="R699" s="118">
        <v>6.4</v>
      </c>
      <c r="S699" s="118">
        <v>7.2</v>
      </c>
      <c r="T699" s="118">
        <v>5.0999999999999996</v>
      </c>
      <c r="U699" s="118">
        <v>7.9</v>
      </c>
      <c r="V699" s="118">
        <v>7.6</v>
      </c>
      <c r="W699" s="118">
        <v>5.3</v>
      </c>
      <c r="X699" s="118">
        <v>2.6</v>
      </c>
      <c r="Z699" s="118">
        <v>6.6</v>
      </c>
      <c r="AA699" s="118">
        <v>4</v>
      </c>
      <c r="AB699" s="118">
        <v>3</v>
      </c>
      <c r="AC699" s="118">
        <v>4.5</v>
      </c>
      <c r="AD699" s="118">
        <v>6.5</v>
      </c>
      <c r="AE699" s="118">
        <v>3.8012280000000001</v>
      </c>
      <c r="AF699" s="118">
        <v>3.6</v>
      </c>
      <c r="AG699" s="118">
        <v>2.5</v>
      </c>
      <c r="AH699" s="118">
        <v>5.5717790000000003</v>
      </c>
      <c r="AI699" s="118">
        <v>7.5</v>
      </c>
      <c r="AJ699" s="118">
        <v>8.5</v>
      </c>
      <c r="AK699" s="118">
        <v>10.3</v>
      </c>
      <c r="AL699" s="118">
        <v>4.7</v>
      </c>
      <c r="AM699" s="118">
        <v>5.8</v>
      </c>
      <c r="AN699" s="118">
        <v>9.1999999999999993</v>
      </c>
      <c r="AO699" s="118">
        <v>4.9000000000000004</v>
      </c>
      <c r="AP699" s="118">
        <v>7.3</v>
      </c>
      <c r="AQ699" s="118">
        <v>6.8</v>
      </c>
      <c r="AR699" s="118">
        <v>5.4174379999999998</v>
      </c>
    </row>
    <row r="700" spans="1:44" x14ac:dyDescent="0.45">
      <c r="A700" s="118" t="s">
        <v>1051</v>
      </c>
      <c r="B700" s="121">
        <v>39995</v>
      </c>
      <c r="C700" s="121"/>
      <c r="D700" s="121"/>
      <c r="E700" s="121">
        <f t="shared" si="10"/>
        <v>39508</v>
      </c>
      <c r="F700" s="118" t="s">
        <v>1035</v>
      </c>
      <c r="G700" s="119">
        <v>698</v>
      </c>
      <c r="H700" s="120">
        <v>4.0578839999999996</v>
      </c>
      <c r="J700" s="118">
        <v>6.7</v>
      </c>
      <c r="K700" s="118">
        <v>6.1</v>
      </c>
      <c r="L700" s="118">
        <v>7.6610630000000004</v>
      </c>
      <c r="M700" s="118">
        <v>4.4000000000000004</v>
      </c>
      <c r="N700" s="118">
        <v>7.7</v>
      </c>
      <c r="O700" s="118">
        <v>3.2</v>
      </c>
      <c r="P700" s="118">
        <v>9.5</v>
      </c>
      <c r="Q700" s="118">
        <v>4.3</v>
      </c>
      <c r="R700" s="118">
        <v>6.3</v>
      </c>
      <c r="S700" s="118">
        <v>7.3</v>
      </c>
      <c r="T700" s="118">
        <v>5.2</v>
      </c>
      <c r="U700" s="118">
        <v>8.1</v>
      </c>
      <c r="V700" s="118">
        <v>7.5</v>
      </c>
      <c r="W700" s="118">
        <v>5.5</v>
      </c>
      <c r="X700" s="118">
        <v>2.6</v>
      </c>
      <c r="Z700" s="118">
        <v>6.5</v>
      </c>
      <c r="AA700" s="118">
        <v>3.8</v>
      </c>
      <c r="AB700" s="118">
        <v>3</v>
      </c>
      <c r="AC700" s="118">
        <v>4.4000000000000004</v>
      </c>
      <c r="AD700" s="118">
        <v>6.4</v>
      </c>
      <c r="AE700" s="118">
        <v>3.9816060000000002</v>
      </c>
      <c r="AF700" s="118">
        <v>3.6</v>
      </c>
      <c r="AG700" s="118">
        <v>2.4</v>
      </c>
      <c r="AH700" s="118">
        <v>5.6152119999999996</v>
      </c>
      <c r="AI700" s="118">
        <v>7.3</v>
      </c>
      <c r="AJ700" s="118">
        <v>8.6</v>
      </c>
      <c r="AK700" s="118">
        <v>10.199999999999999</v>
      </c>
      <c r="AL700" s="118">
        <v>4.5999999999999996</v>
      </c>
      <c r="AM700" s="118">
        <v>5.8</v>
      </c>
      <c r="AN700" s="118">
        <v>9</v>
      </c>
      <c r="AO700" s="118">
        <v>5.0999999999999996</v>
      </c>
      <c r="AP700" s="118">
        <v>7.3</v>
      </c>
      <c r="AQ700" s="118">
        <v>6.8</v>
      </c>
      <c r="AR700" s="118">
        <v>5.4753699999999998</v>
      </c>
    </row>
    <row r="701" spans="1:44" x14ac:dyDescent="0.45">
      <c r="A701" s="118" t="s">
        <v>1052</v>
      </c>
      <c r="B701" s="121">
        <v>40026</v>
      </c>
      <c r="C701" s="121"/>
      <c r="D701" s="121"/>
      <c r="E701" s="121">
        <f t="shared" si="10"/>
        <v>39539</v>
      </c>
      <c r="F701" s="118" t="s">
        <v>1036</v>
      </c>
      <c r="G701" s="119">
        <v>699</v>
      </c>
      <c r="H701" s="120">
        <v>4.2672059999999998</v>
      </c>
      <c r="J701" s="118">
        <v>6.5</v>
      </c>
      <c r="K701" s="118">
        <v>6</v>
      </c>
      <c r="L701" s="118">
        <v>7.711246</v>
      </c>
      <c r="M701" s="118">
        <v>4.4000000000000004</v>
      </c>
      <c r="N701" s="118">
        <v>7.6</v>
      </c>
      <c r="O701" s="118">
        <v>3.3</v>
      </c>
      <c r="P701" s="118">
        <v>10</v>
      </c>
      <c r="Q701" s="118">
        <v>4.5</v>
      </c>
      <c r="R701" s="118">
        <v>6.3</v>
      </c>
      <c r="S701" s="118">
        <v>7.3</v>
      </c>
      <c r="T701" s="118">
        <v>5.0999999999999996</v>
      </c>
      <c r="U701" s="118">
        <v>7.9</v>
      </c>
      <c r="V701" s="118">
        <v>7.6</v>
      </c>
      <c r="W701" s="118">
        <v>5.6</v>
      </c>
      <c r="X701" s="118">
        <v>2.7</v>
      </c>
      <c r="Z701" s="118">
        <v>6.8</v>
      </c>
      <c r="AA701" s="118">
        <v>3.9</v>
      </c>
      <c r="AB701" s="118">
        <v>3.1</v>
      </c>
      <c r="AC701" s="118">
        <v>4.7</v>
      </c>
      <c r="AD701" s="118">
        <v>6.3</v>
      </c>
      <c r="AE701" s="118">
        <v>3.6697030000000002</v>
      </c>
      <c r="AF701" s="118">
        <v>3.7</v>
      </c>
      <c r="AG701" s="118">
        <v>2.4</v>
      </c>
      <c r="AH701" s="118">
        <v>5.5805389999999999</v>
      </c>
      <c r="AI701" s="118">
        <v>7.2</v>
      </c>
      <c r="AJ701" s="118">
        <v>8.5</v>
      </c>
      <c r="AK701" s="118">
        <v>10.199999999999999</v>
      </c>
      <c r="AL701" s="118">
        <v>4.4000000000000004</v>
      </c>
      <c r="AM701" s="118">
        <v>5.6</v>
      </c>
      <c r="AN701" s="118">
        <v>8.8000000000000007</v>
      </c>
      <c r="AO701" s="118">
        <v>5</v>
      </c>
      <c r="AP701" s="118">
        <v>7.4</v>
      </c>
      <c r="AQ701" s="118">
        <v>6.8</v>
      </c>
      <c r="AR701" s="118">
        <v>5.4425730000000003</v>
      </c>
    </row>
    <row r="702" spans="1:44" x14ac:dyDescent="0.45">
      <c r="A702" s="118" t="s">
        <v>1053</v>
      </c>
      <c r="B702" s="121">
        <v>40057</v>
      </c>
      <c r="C702" s="121"/>
      <c r="D702" s="121"/>
      <c r="E702" s="121">
        <f t="shared" si="10"/>
        <v>39569</v>
      </c>
      <c r="F702" s="118" t="s">
        <v>1037</v>
      </c>
      <c r="G702" s="119">
        <v>700</v>
      </c>
      <c r="H702" s="120">
        <v>4.266864</v>
      </c>
      <c r="J702" s="118">
        <v>6.5</v>
      </c>
      <c r="K702" s="118">
        <v>6</v>
      </c>
      <c r="L702" s="118">
        <v>7.9704930000000003</v>
      </c>
      <c r="M702" s="118">
        <v>4.3</v>
      </c>
      <c r="N702" s="118">
        <v>7.5</v>
      </c>
      <c r="O702" s="118">
        <v>3.5</v>
      </c>
      <c r="P702" s="118">
        <v>10.4</v>
      </c>
      <c r="Q702" s="118">
        <v>3.9</v>
      </c>
      <c r="R702" s="118">
        <v>6.3</v>
      </c>
      <c r="S702" s="118">
        <v>7.3</v>
      </c>
      <c r="T702" s="118">
        <v>5.3</v>
      </c>
      <c r="U702" s="118">
        <v>7.3</v>
      </c>
      <c r="V702" s="118">
        <v>7.7</v>
      </c>
      <c r="W702" s="118">
        <v>5.9</v>
      </c>
      <c r="X702" s="118">
        <v>2.8</v>
      </c>
      <c r="Z702" s="118">
        <v>6.8</v>
      </c>
      <c r="AA702" s="118">
        <v>4</v>
      </c>
      <c r="AB702" s="118">
        <v>3.2</v>
      </c>
      <c r="AC702" s="118">
        <v>4.8</v>
      </c>
      <c r="AD702" s="118">
        <v>6.4</v>
      </c>
      <c r="AE702" s="118">
        <v>3.539272</v>
      </c>
      <c r="AF702" s="118">
        <v>3.7</v>
      </c>
      <c r="AG702" s="118">
        <v>2.6</v>
      </c>
      <c r="AH702" s="118">
        <v>5.7294179999999999</v>
      </c>
      <c r="AI702" s="118">
        <v>7.2</v>
      </c>
      <c r="AJ702" s="118">
        <v>8.6</v>
      </c>
      <c r="AK702" s="118">
        <v>10.199999999999999</v>
      </c>
      <c r="AL702" s="118">
        <v>4.4000000000000004</v>
      </c>
      <c r="AM702" s="118">
        <v>5.8</v>
      </c>
      <c r="AN702" s="118">
        <v>8.9</v>
      </c>
      <c r="AO702" s="118">
        <v>5.4</v>
      </c>
      <c r="AP702" s="118">
        <v>7.4</v>
      </c>
      <c r="AQ702" s="118">
        <v>6.9</v>
      </c>
      <c r="AR702" s="118">
        <v>5.6507649999999998</v>
      </c>
    </row>
    <row r="703" spans="1:44" x14ac:dyDescent="0.45">
      <c r="A703" s="118" t="s">
        <v>1054</v>
      </c>
      <c r="B703" s="121">
        <v>40087</v>
      </c>
      <c r="C703" s="121"/>
      <c r="D703" s="121"/>
      <c r="E703" s="121">
        <f t="shared" si="10"/>
        <v>39600</v>
      </c>
      <c r="F703" s="118" t="s">
        <v>1038</v>
      </c>
      <c r="G703" s="119">
        <v>701</v>
      </c>
      <c r="H703" s="120">
        <v>4.2445630000000003</v>
      </c>
      <c r="J703" s="118">
        <v>6.9</v>
      </c>
      <c r="K703" s="118">
        <v>6</v>
      </c>
      <c r="L703" s="118">
        <v>7.8908579999999997</v>
      </c>
      <c r="M703" s="118">
        <v>4.4000000000000004</v>
      </c>
      <c r="N703" s="118">
        <v>7.4</v>
      </c>
      <c r="O703" s="118">
        <v>3.7</v>
      </c>
      <c r="P703" s="118">
        <v>10.8</v>
      </c>
      <c r="Q703" s="118">
        <v>4.3</v>
      </c>
      <c r="R703" s="118">
        <v>6.3</v>
      </c>
      <c r="S703" s="118">
        <v>7.3</v>
      </c>
      <c r="T703" s="118">
        <v>5.4</v>
      </c>
      <c r="U703" s="118">
        <v>7.5</v>
      </c>
      <c r="V703" s="118">
        <v>7.6</v>
      </c>
      <c r="W703" s="118">
        <v>6.3</v>
      </c>
      <c r="X703" s="118">
        <v>2.9</v>
      </c>
      <c r="Z703" s="118">
        <v>6.8</v>
      </c>
      <c r="AA703" s="118">
        <v>4</v>
      </c>
      <c r="AB703" s="118">
        <v>3.1</v>
      </c>
      <c r="AC703" s="118">
        <v>4.9000000000000004</v>
      </c>
      <c r="AD703" s="118">
        <v>6.6</v>
      </c>
      <c r="AE703" s="118">
        <v>3.7172350000000001</v>
      </c>
      <c r="AF703" s="118">
        <v>3.7</v>
      </c>
      <c r="AG703" s="118">
        <v>2.7</v>
      </c>
      <c r="AH703" s="118">
        <v>5.8153100000000002</v>
      </c>
      <c r="AI703" s="118">
        <v>7</v>
      </c>
      <c r="AJ703" s="118">
        <v>8.8000000000000007</v>
      </c>
      <c r="AK703" s="118">
        <v>9.9</v>
      </c>
      <c r="AL703" s="118">
        <v>4.3</v>
      </c>
      <c r="AM703" s="118">
        <v>6.6</v>
      </c>
      <c r="AN703" s="118">
        <v>9.3000000000000007</v>
      </c>
      <c r="AO703" s="118">
        <v>5.6</v>
      </c>
      <c r="AP703" s="118">
        <v>7.5</v>
      </c>
      <c r="AQ703" s="118">
        <v>7</v>
      </c>
      <c r="AR703" s="118">
        <v>5.701619</v>
      </c>
    </row>
    <row r="704" spans="1:44" x14ac:dyDescent="0.45">
      <c r="A704" s="118" t="s">
        <v>1055</v>
      </c>
      <c r="B704" s="121">
        <v>40118</v>
      </c>
      <c r="C704" s="121"/>
      <c r="D704" s="121"/>
      <c r="E704" s="121">
        <f t="shared" si="10"/>
        <v>39630</v>
      </c>
      <c r="F704" s="118" t="s">
        <v>1039</v>
      </c>
      <c r="G704" s="119">
        <v>702</v>
      </c>
      <c r="H704" s="120">
        <v>4.2496559999999999</v>
      </c>
      <c r="J704" s="118">
        <v>7.5</v>
      </c>
      <c r="K704" s="118">
        <v>6.1</v>
      </c>
      <c r="L704" s="118">
        <v>7.68309</v>
      </c>
      <c r="M704" s="118">
        <v>4.3</v>
      </c>
      <c r="N704" s="118">
        <v>7.3</v>
      </c>
      <c r="O704" s="118">
        <v>3.8</v>
      </c>
      <c r="P704" s="118">
        <v>11.1</v>
      </c>
      <c r="Q704" s="118">
        <v>5.2</v>
      </c>
      <c r="R704" s="118">
        <v>6.3</v>
      </c>
      <c r="S704" s="118">
        <v>7.4</v>
      </c>
      <c r="T704" s="118">
        <v>5.7</v>
      </c>
      <c r="U704" s="118">
        <v>7.6</v>
      </c>
      <c r="V704" s="118">
        <v>7.6</v>
      </c>
      <c r="W704" s="118">
        <v>6.9</v>
      </c>
      <c r="X704" s="118">
        <v>3.1</v>
      </c>
      <c r="Z704" s="118">
        <v>6.6</v>
      </c>
      <c r="AA704" s="118">
        <v>3.9</v>
      </c>
      <c r="AB704" s="118">
        <v>3.1</v>
      </c>
      <c r="AC704" s="118">
        <v>4.9000000000000004</v>
      </c>
      <c r="AD704" s="118">
        <v>7.1</v>
      </c>
      <c r="AE704" s="118">
        <v>3.8264770000000001</v>
      </c>
      <c r="AF704" s="118">
        <v>3.6</v>
      </c>
      <c r="AG704" s="118">
        <v>2.8</v>
      </c>
      <c r="AH704" s="118">
        <v>5.9133639999999996</v>
      </c>
      <c r="AI704" s="118">
        <v>6.9</v>
      </c>
      <c r="AJ704" s="118">
        <v>8.6999999999999993</v>
      </c>
      <c r="AK704" s="118">
        <v>9.4</v>
      </c>
      <c r="AL704" s="118">
        <v>4.3</v>
      </c>
      <c r="AM704" s="118">
        <v>6.2</v>
      </c>
      <c r="AN704" s="118">
        <v>9.6999999999999993</v>
      </c>
      <c r="AO704" s="118">
        <v>5.8</v>
      </c>
      <c r="AP704" s="118">
        <v>7.5</v>
      </c>
      <c r="AQ704" s="118">
        <v>7</v>
      </c>
      <c r="AR704" s="118">
        <v>5.802454</v>
      </c>
    </row>
    <row r="705" spans="1:44" x14ac:dyDescent="0.45">
      <c r="A705" s="118" t="s">
        <v>1056</v>
      </c>
      <c r="B705" s="121">
        <v>40148</v>
      </c>
      <c r="C705" s="121"/>
      <c r="D705" s="121"/>
      <c r="E705" s="121">
        <f t="shared" si="10"/>
        <v>39661</v>
      </c>
      <c r="F705" s="118" t="s">
        <v>1040</v>
      </c>
      <c r="G705" s="119">
        <v>703</v>
      </c>
      <c r="H705" s="120">
        <v>4.0109820000000003</v>
      </c>
      <c r="J705" s="118">
        <v>7.6</v>
      </c>
      <c r="K705" s="118">
        <v>6.1</v>
      </c>
      <c r="L705" s="118">
        <v>7.4045820000000004</v>
      </c>
      <c r="M705" s="118">
        <v>4.2</v>
      </c>
      <c r="N705" s="118">
        <v>7.1</v>
      </c>
      <c r="O705" s="118">
        <v>3.9</v>
      </c>
      <c r="P705" s="118">
        <v>11.5</v>
      </c>
      <c r="Q705" s="118">
        <v>6.3</v>
      </c>
      <c r="R705" s="118">
        <v>6.4</v>
      </c>
      <c r="S705" s="118">
        <v>7.5</v>
      </c>
      <c r="T705" s="118">
        <v>5.8</v>
      </c>
      <c r="U705" s="118">
        <v>7.7</v>
      </c>
      <c r="V705" s="118">
        <v>7.8</v>
      </c>
      <c r="W705" s="118">
        <v>7.4</v>
      </c>
      <c r="X705" s="118">
        <v>3.3</v>
      </c>
      <c r="Z705" s="118">
        <v>6.7</v>
      </c>
      <c r="AA705" s="118">
        <v>4.0999999999999996</v>
      </c>
      <c r="AB705" s="118">
        <v>3.2</v>
      </c>
      <c r="AC705" s="118">
        <v>5</v>
      </c>
      <c r="AD705" s="118">
        <v>7.7</v>
      </c>
      <c r="AE705" s="118">
        <v>3.923851</v>
      </c>
      <c r="AF705" s="118">
        <v>3.6</v>
      </c>
      <c r="AG705" s="118">
        <v>2.8</v>
      </c>
      <c r="AH705" s="118">
        <v>6.0301900000000002</v>
      </c>
      <c r="AI705" s="118">
        <v>6.8</v>
      </c>
      <c r="AJ705" s="118">
        <v>9</v>
      </c>
      <c r="AK705" s="118">
        <v>9</v>
      </c>
      <c r="AL705" s="118">
        <v>4.3</v>
      </c>
      <c r="AM705" s="118">
        <v>5.9</v>
      </c>
      <c r="AN705" s="118">
        <v>9.5</v>
      </c>
      <c r="AO705" s="118">
        <v>6.1</v>
      </c>
      <c r="AP705" s="118">
        <v>7.6</v>
      </c>
      <c r="AQ705" s="118">
        <v>7</v>
      </c>
      <c r="AR705" s="118">
        <v>5.9599799999999998</v>
      </c>
    </row>
    <row r="706" spans="1:44" x14ac:dyDescent="0.45">
      <c r="A706" s="118" t="s">
        <v>1057</v>
      </c>
      <c r="B706" s="121">
        <v>40179</v>
      </c>
      <c r="C706" s="121"/>
      <c r="D706" s="121"/>
      <c r="E706" s="121">
        <f t="shared" ref="E706:E769" si="11">IF(F706&gt;0,VLOOKUP(F706,A:B,2,),"")</f>
        <v>39692</v>
      </c>
      <c r="F706" s="118" t="s">
        <v>1041</v>
      </c>
      <c r="G706" s="119">
        <v>704</v>
      </c>
      <c r="H706" s="120">
        <v>4.2878619999999996</v>
      </c>
      <c r="J706" s="118">
        <v>7.4</v>
      </c>
      <c r="K706" s="118">
        <v>6.1</v>
      </c>
      <c r="L706" s="118">
        <v>7.3972170000000004</v>
      </c>
      <c r="M706" s="118">
        <v>4.2</v>
      </c>
      <c r="N706" s="118">
        <v>7</v>
      </c>
      <c r="O706" s="118">
        <v>3.8</v>
      </c>
      <c r="P706" s="118">
        <v>12</v>
      </c>
      <c r="Q706" s="118">
        <v>6.8</v>
      </c>
      <c r="R706" s="118">
        <v>6.5</v>
      </c>
      <c r="S706" s="118">
        <v>7.5</v>
      </c>
      <c r="T706" s="118">
        <v>5.9</v>
      </c>
      <c r="U706" s="118">
        <v>7.7</v>
      </c>
      <c r="V706" s="118">
        <v>7.9</v>
      </c>
      <c r="W706" s="118">
        <v>7.8</v>
      </c>
      <c r="X706" s="118">
        <v>3.6</v>
      </c>
      <c r="Z706" s="118">
        <v>6.8</v>
      </c>
      <c r="AA706" s="118">
        <v>4</v>
      </c>
      <c r="AB706" s="118">
        <v>3.2</v>
      </c>
      <c r="AC706" s="118">
        <v>5.0999999999999996</v>
      </c>
      <c r="AD706" s="118">
        <v>8.4</v>
      </c>
      <c r="AE706" s="118">
        <v>3.9964300000000001</v>
      </c>
      <c r="AF706" s="118">
        <v>3.6</v>
      </c>
      <c r="AG706" s="118">
        <v>2.9</v>
      </c>
      <c r="AH706" s="118">
        <v>6.085839</v>
      </c>
      <c r="AI706" s="118">
        <v>6.7</v>
      </c>
      <c r="AJ706" s="118">
        <v>8.9</v>
      </c>
      <c r="AK706" s="118">
        <v>8.8000000000000007</v>
      </c>
      <c r="AL706" s="118">
        <v>4.2</v>
      </c>
      <c r="AM706" s="118">
        <v>6.4</v>
      </c>
      <c r="AN706" s="118">
        <v>9.9</v>
      </c>
      <c r="AO706" s="118">
        <v>6.1</v>
      </c>
      <c r="AP706" s="118">
        <v>7.7</v>
      </c>
      <c r="AQ706" s="118">
        <v>7.1</v>
      </c>
      <c r="AR706" s="118">
        <v>5.9693969999999998</v>
      </c>
    </row>
    <row r="707" spans="1:44" x14ac:dyDescent="0.45">
      <c r="A707" s="118" t="s">
        <v>1058</v>
      </c>
      <c r="B707" s="121">
        <v>40210</v>
      </c>
      <c r="C707" s="121"/>
      <c r="D707" s="121"/>
      <c r="E707" s="121">
        <f t="shared" si="11"/>
        <v>39722</v>
      </c>
      <c r="F707" s="118" t="s">
        <v>1042</v>
      </c>
      <c r="G707" s="119">
        <v>705</v>
      </c>
      <c r="H707" s="120">
        <v>4.2902560000000003</v>
      </c>
      <c r="J707" s="118">
        <v>6.9</v>
      </c>
      <c r="K707" s="118">
        <v>6.2</v>
      </c>
      <c r="L707" s="118">
        <v>7.7776969999999999</v>
      </c>
      <c r="M707" s="118">
        <v>4.2</v>
      </c>
      <c r="N707" s="118">
        <v>7</v>
      </c>
      <c r="O707" s="118">
        <v>3.9</v>
      </c>
      <c r="P707" s="118">
        <v>12.9</v>
      </c>
      <c r="Q707" s="118">
        <v>6.9</v>
      </c>
      <c r="R707" s="118">
        <v>6.6</v>
      </c>
      <c r="S707" s="118">
        <v>7.6</v>
      </c>
      <c r="T707" s="118">
        <v>6.1</v>
      </c>
      <c r="U707" s="118">
        <v>7.7</v>
      </c>
      <c r="V707" s="118">
        <v>8</v>
      </c>
      <c r="W707" s="118">
        <v>8.1</v>
      </c>
      <c r="X707" s="118">
        <v>4</v>
      </c>
      <c r="Z707" s="118">
        <v>6.9</v>
      </c>
      <c r="AA707" s="118">
        <v>3.8</v>
      </c>
      <c r="AB707" s="118">
        <v>3.3</v>
      </c>
      <c r="AC707" s="118">
        <v>5.2</v>
      </c>
      <c r="AD707" s="118">
        <v>9.6</v>
      </c>
      <c r="AE707" s="118">
        <v>4.0193380000000003</v>
      </c>
      <c r="AF707" s="118">
        <v>3.6</v>
      </c>
      <c r="AG707" s="118">
        <v>3</v>
      </c>
      <c r="AH707" s="118">
        <v>6.2492869999999998</v>
      </c>
      <c r="AI707" s="118">
        <v>6.6</v>
      </c>
      <c r="AJ707" s="118">
        <v>8.9</v>
      </c>
      <c r="AK707" s="118">
        <v>8.6999999999999993</v>
      </c>
      <c r="AL707" s="118">
        <v>4.2</v>
      </c>
      <c r="AM707" s="118">
        <v>6.3</v>
      </c>
      <c r="AN707" s="118">
        <v>10.3</v>
      </c>
      <c r="AO707" s="118">
        <v>6.5</v>
      </c>
      <c r="AP707" s="118">
        <v>7.8</v>
      </c>
      <c r="AQ707" s="118">
        <v>7.2</v>
      </c>
      <c r="AR707" s="118">
        <v>6.1243840000000001</v>
      </c>
    </row>
    <row r="708" spans="1:44" x14ac:dyDescent="0.45">
      <c r="A708" s="118" t="s">
        <v>1059</v>
      </c>
      <c r="B708" s="121">
        <v>40238</v>
      </c>
      <c r="C708" s="121"/>
      <c r="D708" s="121"/>
      <c r="E708" s="121">
        <f t="shared" si="11"/>
        <v>39753</v>
      </c>
      <c r="F708" s="118" t="s">
        <v>1043</v>
      </c>
      <c r="G708" s="119">
        <v>706</v>
      </c>
      <c r="H708" s="120">
        <v>4.4632800000000001</v>
      </c>
      <c r="J708" s="118">
        <v>6.7</v>
      </c>
      <c r="K708" s="118">
        <v>6.6</v>
      </c>
      <c r="L708" s="118">
        <v>8.1403730000000003</v>
      </c>
      <c r="M708" s="118">
        <v>4.4000000000000004</v>
      </c>
      <c r="N708" s="118">
        <v>7.1</v>
      </c>
      <c r="O708" s="118">
        <v>4.2</v>
      </c>
      <c r="P708" s="118">
        <v>13.8</v>
      </c>
      <c r="Q708" s="118">
        <v>7.6</v>
      </c>
      <c r="R708" s="118">
        <v>6.7</v>
      </c>
      <c r="S708" s="118">
        <v>7.8</v>
      </c>
      <c r="T708" s="118">
        <v>6.3</v>
      </c>
      <c r="U708" s="118">
        <v>7.9</v>
      </c>
      <c r="V708" s="118">
        <v>8.1999999999999993</v>
      </c>
      <c r="W708" s="118">
        <v>8.5</v>
      </c>
      <c r="X708" s="118">
        <v>4.5</v>
      </c>
      <c r="Z708" s="118">
        <v>7</v>
      </c>
      <c r="AA708" s="118">
        <v>4</v>
      </c>
      <c r="AB708" s="118">
        <v>3.3</v>
      </c>
      <c r="AC708" s="118">
        <v>5.2</v>
      </c>
      <c r="AD708" s="118">
        <v>10.5</v>
      </c>
      <c r="AE708" s="118">
        <v>4.636469</v>
      </c>
      <c r="AF708" s="118">
        <v>3.6</v>
      </c>
      <c r="AG708" s="118">
        <v>3.1</v>
      </c>
      <c r="AH708" s="118">
        <v>6.5539550000000002</v>
      </c>
      <c r="AI708" s="118">
        <v>6.8</v>
      </c>
      <c r="AJ708" s="118">
        <v>8.9</v>
      </c>
      <c r="AK708" s="118">
        <v>8.9</v>
      </c>
      <c r="AL708" s="118">
        <v>4.3</v>
      </c>
      <c r="AM708" s="118">
        <v>7</v>
      </c>
      <c r="AN708" s="118">
        <v>11.2</v>
      </c>
      <c r="AO708" s="118">
        <v>6.8</v>
      </c>
      <c r="AP708" s="118">
        <v>8</v>
      </c>
      <c r="AQ708" s="118">
        <v>7.4</v>
      </c>
      <c r="AR708" s="118">
        <v>6.3632660000000003</v>
      </c>
    </row>
    <row r="709" spans="1:44" x14ac:dyDescent="0.45">
      <c r="A709" s="118" t="s">
        <v>1060</v>
      </c>
      <c r="B709" s="121">
        <v>40269</v>
      </c>
      <c r="C709" s="121"/>
      <c r="D709" s="121"/>
      <c r="E709" s="121">
        <f t="shared" si="11"/>
        <v>39783</v>
      </c>
      <c r="F709" s="118" t="s">
        <v>1044</v>
      </c>
      <c r="G709" s="119">
        <v>707</v>
      </c>
      <c r="H709" s="120">
        <v>4.5707269999999998</v>
      </c>
      <c r="J709" s="118">
        <v>6.9</v>
      </c>
      <c r="K709" s="118">
        <v>6.9</v>
      </c>
      <c r="L709" s="118">
        <v>8.608409</v>
      </c>
      <c r="M709" s="118">
        <v>4.7</v>
      </c>
      <c r="N709" s="118">
        <v>7.2</v>
      </c>
      <c r="O709" s="118">
        <v>4.7</v>
      </c>
      <c r="P709" s="118">
        <v>14.8</v>
      </c>
      <c r="Q709" s="118">
        <v>9.3000000000000007</v>
      </c>
      <c r="R709" s="118">
        <v>6.8</v>
      </c>
      <c r="S709" s="118">
        <v>8</v>
      </c>
      <c r="T709" s="118">
        <v>6.5</v>
      </c>
      <c r="U709" s="118">
        <v>8.3000000000000007</v>
      </c>
      <c r="V709" s="118">
        <v>8.4</v>
      </c>
      <c r="W709" s="118">
        <v>9</v>
      </c>
      <c r="X709" s="118">
        <v>5</v>
      </c>
      <c r="Z709" s="118">
        <v>6.8</v>
      </c>
      <c r="AA709" s="118">
        <v>4.4000000000000004</v>
      </c>
      <c r="AB709" s="118">
        <v>3.4</v>
      </c>
      <c r="AC709" s="118">
        <v>5.3</v>
      </c>
      <c r="AD709" s="118">
        <v>11.3</v>
      </c>
      <c r="AE709" s="118">
        <v>4.7978490000000003</v>
      </c>
      <c r="AF709" s="118">
        <v>3.7</v>
      </c>
      <c r="AG709" s="118">
        <v>3.1</v>
      </c>
      <c r="AH709" s="118">
        <v>6.8639239999999999</v>
      </c>
      <c r="AI709" s="118">
        <v>7</v>
      </c>
      <c r="AJ709" s="118">
        <v>9.1999999999999993</v>
      </c>
      <c r="AK709" s="118">
        <v>9.1</v>
      </c>
      <c r="AL709" s="118">
        <v>4.3</v>
      </c>
      <c r="AM709" s="118">
        <v>6.8</v>
      </c>
      <c r="AN709" s="118">
        <v>11.6</v>
      </c>
      <c r="AO709" s="118">
        <v>7.3</v>
      </c>
      <c r="AP709" s="118">
        <v>8.3000000000000007</v>
      </c>
      <c r="AQ709" s="118">
        <v>7.7</v>
      </c>
      <c r="AR709" s="118">
        <v>6.6826660000000002</v>
      </c>
    </row>
    <row r="710" spans="1:44" x14ac:dyDescent="0.45">
      <c r="A710" s="118" t="s">
        <v>1061</v>
      </c>
      <c r="B710" s="121">
        <v>40299</v>
      </c>
      <c r="C710" s="121"/>
      <c r="D710" s="121"/>
      <c r="E710" s="121">
        <f t="shared" si="11"/>
        <v>39814</v>
      </c>
      <c r="F710" s="118" t="s">
        <v>1045</v>
      </c>
      <c r="G710" s="119">
        <v>708</v>
      </c>
      <c r="H710" s="120">
        <v>4.9076870000000001</v>
      </c>
      <c r="J710" s="118">
        <v>7.5</v>
      </c>
      <c r="K710" s="118">
        <v>7.4</v>
      </c>
      <c r="L710" s="118">
        <v>9.0559089999999998</v>
      </c>
      <c r="M710" s="118">
        <v>5.3</v>
      </c>
      <c r="N710" s="118">
        <v>7.3</v>
      </c>
      <c r="O710" s="118">
        <v>4.9000000000000004</v>
      </c>
      <c r="P710" s="118">
        <v>15.9</v>
      </c>
      <c r="Q710" s="118">
        <v>10.3</v>
      </c>
      <c r="R710" s="118">
        <v>7</v>
      </c>
      <c r="S710" s="118">
        <v>8.3000000000000007</v>
      </c>
      <c r="T710" s="118">
        <v>6.7</v>
      </c>
      <c r="U710" s="118">
        <v>9.1</v>
      </c>
      <c r="V710" s="118">
        <v>8.9</v>
      </c>
      <c r="W710" s="118">
        <v>10.1</v>
      </c>
      <c r="X710" s="118">
        <v>5.6</v>
      </c>
      <c r="Z710" s="118">
        <v>7.2</v>
      </c>
      <c r="AA710" s="118">
        <v>4.3</v>
      </c>
      <c r="AB710" s="118">
        <v>3.4</v>
      </c>
      <c r="AC710" s="118">
        <v>5.4</v>
      </c>
      <c r="AD710" s="118">
        <v>12.4</v>
      </c>
      <c r="AE710" s="118">
        <v>4.7770450000000002</v>
      </c>
      <c r="AF710" s="118">
        <v>3.7</v>
      </c>
      <c r="AG710" s="118">
        <v>3.1</v>
      </c>
      <c r="AH710" s="118">
        <v>7.1909640000000001</v>
      </c>
      <c r="AI710" s="118">
        <v>7.4</v>
      </c>
      <c r="AJ710" s="118">
        <v>9.5</v>
      </c>
      <c r="AK710" s="118">
        <v>9.6</v>
      </c>
      <c r="AL710" s="118">
        <v>4.5999999999999996</v>
      </c>
      <c r="AM710" s="118">
        <v>6.8</v>
      </c>
      <c r="AN710" s="118">
        <v>12.2</v>
      </c>
      <c r="AO710" s="118">
        <v>7.8</v>
      </c>
      <c r="AP710" s="118">
        <v>8.6999999999999993</v>
      </c>
      <c r="AQ710" s="118">
        <v>8</v>
      </c>
      <c r="AR710" s="118">
        <v>6.9889320000000001</v>
      </c>
    </row>
    <row r="711" spans="1:44" x14ac:dyDescent="0.45">
      <c r="A711" s="118" t="s">
        <v>1062</v>
      </c>
      <c r="B711" s="121">
        <v>40330</v>
      </c>
      <c r="C711" s="121"/>
      <c r="D711" s="121"/>
      <c r="E711" s="121">
        <f t="shared" si="11"/>
        <v>39845</v>
      </c>
      <c r="F711" s="118" t="s">
        <v>1046</v>
      </c>
      <c r="G711" s="119">
        <v>709</v>
      </c>
      <c r="H711" s="120">
        <v>5.3081829999999997</v>
      </c>
      <c r="J711" s="118">
        <v>7.8</v>
      </c>
      <c r="K711" s="118">
        <v>8</v>
      </c>
      <c r="L711" s="118">
        <v>9.3478569999999994</v>
      </c>
      <c r="M711" s="118">
        <v>5.6</v>
      </c>
      <c r="N711" s="118">
        <v>7.5</v>
      </c>
      <c r="O711" s="118">
        <v>5.0999999999999996</v>
      </c>
      <c r="P711" s="118">
        <v>16.8</v>
      </c>
      <c r="Q711" s="118">
        <v>11</v>
      </c>
      <c r="R711" s="118">
        <v>7.3</v>
      </c>
      <c r="S711" s="118">
        <v>8.6</v>
      </c>
      <c r="T711" s="118">
        <v>7.1</v>
      </c>
      <c r="U711" s="118">
        <v>9</v>
      </c>
      <c r="V711" s="118">
        <v>9.3000000000000007</v>
      </c>
      <c r="W711" s="118">
        <v>10.9</v>
      </c>
      <c r="X711" s="118">
        <v>6.2</v>
      </c>
      <c r="Z711" s="118">
        <v>7.3</v>
      </c>
      <c r="AA711" s="118">
        <v>4.5999999999999996</v>
      </c>
      <c r="AB711" s="118">
        <v>3.4</v>
      </c>
      <c r="AC711" s="118">
        <v>5.4</v>
      </c>
      <c r="AD711" s="118">
        <v>13.7</v>
      </c>
      <c r="AE711" s="118">
        <v>5.1950349999999998</v>
      </c>
      <c r="AF711" s="118">
        <v>3.8</v>
      </c>
      <c r="AG711" s="118">
        <v>3</v>
      </c>
      <c r="AH711" s="118">
        <v>7.5653920000000001</v>
      </c>
      <c r="AI711" s="118">
        <v>7.7</v>
      </c>
      <c r="AJ711" s="118">
        <v>9.6999999999999993</v>
      </c>
      <c r="AK711" s="118">
        <v>10.199999999999999</v>
      </c>
      <c r="AL711" s="118">
        <v>4.9000000000000004</v>
      </c>
      <c r="AM711" s="118">
        <v>7.7</v>
      </c>
      <c r="AN711" s="118">
        <v>12.5</v>
      </c>
      <c r="AO711" s="118">
        <v>8.3000000000000007</v>
      </c>
      <c r="AP711" s="118">
        <v>9</v>
      </c>
      <c r="AQ711" s="118">
        <v>8.4</v>
      </c>
      <c r="AR711" s="118">
        <v>7.377516</v>
      </c>
    </row>
    <row r="712" spans="1:44" x14ac:dyDescent="0.45">
      <c r="A712" s="118" t="s">
        <v>1063</v>
      </c>
      <c r="B712" s="121">
        <v>40360</v>
      </c>
      <c r="C712" s="121"/>
      <c r="D712" s="121"/>
      <c r="E712" s="121">
        <f t="shared" si="11"/>
        <v>39873</v>
      </c>
      <c r="F712" s="118" t="s">
        <v>1047</v>
      </c>
      <c r="G712" s="119">
        <v>710</v>
      </c>
      <c r="H712" s="120">
        <v>5.7124290000000002</v>
      </c>
      <c r="J712" s="118">
        <v>8</v>
      </c>
      <c r="K712" s="118">
        <v>8.1</v>
      </c>
      <c r="L712" s="118">
        <v>9.8734179999999991</v>
      </c>
      <c r="M712" s="118">
        <v>5.9</v>
      </c>
      <c r="N712" s="118">
        <v>7.6</v>
      </c>
      <c r="O712" s="118">
        <v>5.5</v>
      </c>
      <c r="P712" s="118">
        <v>17.5</v>
      </c>
      <c r="Q712" s="118">
        <v>12</v>
      </c>
      <c r="R712" s="118">
        <v>7.6</v>
      </c>
      <c r="S712" s="118">
        <v>8.8000000000000007</v>
      </c>
      <c r="T712" s="118">
        <v>7.3</v>
      </c>
      <c r="U712" s="118">
        <v>9.1</v>
      </c>
      <c r="V712" s="118">
        <v>9.6</v>
      </c>
      <c r="W712" s="118">
        <v>11.7</v>
      </c>
      <c r="X712" s="118">
        <v>6.6</v>
      </c>
      <c r="Z712" s="118">
        <v>7.6</v>
      </c>
      <c r="AA712" s="118">
        <v>4.8</v>
      </c>
      <c r="AB712" s="118">
        <v>3.6</v>
      </c>
      <c r="AC712" s="118">
        <v>5.4</v>
      </c>
      <c r="AD712" s="118">
        <v>14.9</v>
      </c>
      <c r="AE712" s="118">
        <v>5.0634249999999996</v>
      </c>
      <c r="AF712" s="118">
        <v>3.9</v>
      </c>
      <c r="AG712" s="118">
        <v>3.1</v>
      </c>
      <c r="AH712" s="118">
        <v>7.8447399999999998</v>
      </c>
      <c r="AI712" s="118">
        <v>7.9</v>
      </c>
      <c r="AJ712" s="118">
        <v>10</v>
      </c>
      <c r="AK712" s="118">
        <v>10.7</v>
      </c>
      <c r="AL712" s="118">
        <v>5.2</v>
      </c>
      <c r="AM712" s="118">
        <v>7.8</v>
      </c>
      <c r="AN712" s="118">
        <v>13</v>
      </c>
      <c r="AO712" s="118">
        <v>8.6999999999999993</v>
      </c>
      <c r="AP712" s="118">
        <v>9.3000000000000007</v>
      </c>
      <c r="AQ712" s="118">
        <v>8.6</v>
      </c>
      <c r="AR712" s="118">
        <v>7.6604489999999998</v>
      </c>
    </row>
    <row r="713" spans="1:44" x14ac:dyDescent="0.45">
      <c r="A713" s="118" t="s">
        <v>1064</v>
      </c>
      <c r="B713" s="121">
        <v>40391</v>
      </c>
      <c r="C713" s="121"/>
      <c r="D713" s="121"/>
      <c r="E713" s="121">
        <f t="shared" si="11"/>
        <v>39904</v>
      </c>
      <c r="F713" s="118" t="s">
        <v>1048</v>
      </c>
      <c r="G713" s="119">
        <v>711</v>
      </c>
      <c r="H713" s="120">
        <v>5.5154649999999998</v>
      </c>
      <c r="J713" s="118">
        <v>7.9</v>
      </c>
      <c r="K713" s="118">
        <v>8.3000000000000007</v>
      </c>
      <c r="L713" s="118">
        <v>9.9617930000000001</v>
      </c>
      <c r="M713" s="118">
        <v>6.3</v>
      </c>
      <c r="N713" s="118">
        <v>7.7</v>
      </c>
      <c r="O713" s="118">
        <v>5.9</v>
      </c>
      <c r="P713" s="118">
        <v>17.8</v>
      </c>
      <c r="Q713" s="118">
        <v>12.6</v>
      </c>
      <c r="R713" s="118">
        <v>7.8</v>
      </c>
      <c r="S713" s="118">
        <v>9</v>
      </c>
      <c r="T713" s="118">
        <v>7.6</v>
      </c>
      <c r="U713" s="118">
        <v>9.1999999999999993</v>
      </c>
      <c r="V713" s="118">
        <v>9.6999999999999993</v>
      </c>
      <c r="W713" s="118">
        <v>12.2</v>
      </c>
      <c r="X713" s="118">
        <v>6.8</v>
      </c>
      <c r="Z713" s="118">
        <v>7.4</v>
      </c>
      <c r="AA713" s="118">
        <v>5</v>
      </c>
      <c r="AB713" s="118">
        <v>3.6</v>
      </c>
      <c r="AC713" s="118">
        <v>5.3</v>
      </c>
      <c r="AD713" s="118">
        <v>16</v>
      </c>
      <c r="AE713" s="118">
        <v>5.3802719999999997</v>
      </c>
      <c r="AF713" s="118">
        <v>4.0999999999999996</v>
      </c>
      <c r="AG713" s="118">
        <v>3.2</v>
      </c>
      <c r="AH713" s="118">
        <v>8.0314840000000007</v>
      </c>
      <c r="AI713" s="118">
        <v>7.9</v>
      </c>
      <c r="AJ713" s="118">
        <v>10.3</v>
      </c>
      <c r="AK713" s="118">
        <v>11</v>
      </c>
      <c r="AL713" s="118">
        <v>5.5</v>
      </c>
      <c r="AM713" s="118">
        <v>7.8</v>
      </c>
      <c r="AN713" s="118">
        <v>13.3</v>
      </c>
      <c r="AO713" s="118">
        <v>9</v>
      </c>
      <c r="AP713" s="118">
        <v>9.5</v>
      </c>
      <c r="AQ713" s="118">
        <v>8.8000000000000007</v>
      </c>
      <c r="AR713" s="118">
        <v>7.834352</v>
      </c>
    </row>
    <row r="714" spans="1:44" x14ac:dyDescent="0.45">
      <c r="A714" s="118" t="s">
        <v>1065</v>
      </c>
      <c r="B714" s="121">
        <v>40422</v>
      </c>
      <c r="C714" s="121"/>
      <c r="D714" s="121"/>
      <c r="E714" s="121">
        <f t="shared" si="11"/>
        <v>39934</v>
      </c>
      <c r="F714" s="118" t="s">
        <v>1049</v>
      </c>
      <c r="G714" s="119">
        <v>712</v>
      </c>
      <c r="H714" s="120">
        <v>5.8126530000000001</v>
      </c>
      <c r="J714" s="118">
        <v>7.7</v>
      </c>
      <c r="K714" s="118">
        <v>8.6</v>
      </c>
      <c r="L714" s="118">
        <v>10.23654</v>
      </c>
      <c r="M714" s="118">
        <v>6.5</v>
      </c>
      <c r="N714" s="118">
        <v>7.8</v>
      </c>
      <c r="O714" s="118">
        <v>6.5</v>
      </c>
      <c r="P714" s="118">
        <v>17.899999999999999</v>
      </c>
      <c r="Q714" s="118">
        <v>13</v>
      </c>
      <c r="R714" s="118">
        <v>8</v>
      </c>
      <c r="S714" s="118">
        <v>9.1</v>
      </c>
      <c r="T714" s="118">
        <v>7.7</v>
      </c>
      <c r="U714" s="118">
        <v>9.3000000000000007</v>
      </c>
      <c r="V714" s="118">
        <v>9.6999999999999993</v>
      </c>
      <c r="W714" s="118">
        <v>12.6</v>
      </c>
      <c r="X714" s="118">
        <v>7</v>
      </c>
      <c r="Z714" s="118">
        <v>7.3</v>
      </c>
      <c r="AA714" s="118">
        <v>5.0999999999999996</v>
      </c>
      <c r="AB714" s="118">
        <v>3.9</v>
      </c>
      <c r="AC714" s="118">
        <v>5.3</v>
      </c>
      <c r="AD714" s="118">
        <v>17.100000000000001</v>
      </c>
      <c r="AE714" s="118">
        <v>5.6659709999999999</v>
      </c>
      <c r="AF714" s="118">
        <v>4.2</v>
      </c>
      <c r="AG714" s="118">
        <v>3.3</v>
      </c>
      <c r="AH714" s="118">
        <v>8.2454990000000006</v>
      </c>
      <c r="AI714" s="118">
        <v>7.9</v>
      </c>
      <c r="AJ714" s="118">
        <v>10.5</v>
      </c>
      <c r="AK714" s="118">
        <v>11.4</v>
      </c>
      <c r="AL714" s="118">
        <v>5.8</v>
      </c>
      <c r="AM714" s="118">
        <v>8.9</v>
      </c>
      <c r="AN714" s="118">
        <v>13.2</v>
      </c>
      <c r="AO714" s="118">
        <v>9.4</v>
      </c>
      <c r="AP714" s="118">
        <v>9.6</v>
      </c>
      <c r="AQ714" s="118">
        <v>8.9</v>
      </c>
      <c r="AR714" s="118">
        <v>8.0718639999999997</v>
      </c>
    </row>
    <row r="715" spans="1:44" x14ac:dyDescent="0.45">
      <c r="A715" s="118" t="s">
        <v>1066</v>
      </c>
      <c r="B715" s="121">
        <v>40452</v>
      </c>
      <c r="C715" s="121"/>
      <c r="D715" s="121"/>
      <c r="E715" s="121">
        <f t="shared" si="11"/>
        <v>39965</v>
      </c>
      <c r="F715" s="118" t="s">
        <v>1050</v>
      </c>
      <c r="G715" s="119">
        <v>713</v>
      </c>
      <c r="H715" s="120">
        <v>5.8626209999999999</v>
      </c>
      <c r="J715" s="118">
        <v>7.9</v>
      </c>
      <c r="K715" s="118">
        <v>8.6999999999999993</v>
      </c>
      <c r="L715" s="118">
        <v>10.201650000000001</v>
      </c>
      <c r="M715" s="118">
        <v>6.7</v>
      </c>
      <c r="N715" s="118">
        <v>7.8</v>
      </c>
      <c r="O715" s="118">
        <v>6.3</v>
      </c>
      <c r="P715" s="118">
        <v>17.899999999999999</v>
      </c>
      <c r="Q715" s="118">
        <v>13.2</v>
      </c>
      <c r="R715" s="118">
        <v>8.1999999999999993</v>
      </c>
      <c r="S715" s="118">
        <v>9.1</v>
      </c>
      <c r="T715" s="118">
        <v>7.8</v>
      </c>
      <c r="U715" s="118">
        <v>9.5</v>
      </c>
      <c r="V715" s="118">
        <v>9.9</v>
      </c>
      <c r="W715" s="118">
        <v>12.8</v>
      </c>
      <c r="X715" s="118">
        <v>6.9</v>
      </c>
      <c r="Z715" s="118">
        <v>7.6</v>
      </c>
      <c r="AA715" s="118">
        <v>5.2</v>
      </c>
      <c r="AB715" s="118">
        <v>3.9</v>
      </c>
      <c r="AC715" s="118">
        <v>5.3</v>
      </c>
      <c r="AD715" s="118">
        <v>18.100000000000001</v>
      </c>
      <c r="AE715" s="118">
        <v>5.3970729999999998</v>
      </c>
      <c r="AF715" s="118">
        <v>4.3</v>
      </c>
      <c r="AG715" s="118">
        <v>3.3</v>
      </c>
      <c r="AH715" s="118">
        <v>8.2980140000000002</v>
      </c>
      <c r="AI715" s="118">
        <v>8</v>
      </c>
      <c r="AJ715" s="118">
        <v>10.8</v>
      </c>
      <c r="AK715" s="118">
        <v>11.8</v>
      </c>
      <c r="AL715" s="118">
        <v>6.1</v>
      </c>
      <c r="AM715" s="118">
        <v>8.4</v>
      </c>
      <c r="AN715" s="118">
        <v>12.9</v>
      </c>
      <c r="AO715" s="118">
        <v>9.5</v>
      </c>
      <c r="AP715" s="118">
        <v>9.6999999999999993</v>
      </c>
      <c r="AQ715" s="118">
        <v>9</v>
      </c>
      <c r="AR715" s="118">
        <v>8.1866869999999992</v>
      </c>
    </row>
    <row r="716" spans="1:44" x14ac:dyDescent="0.45">
      <c r="A716" s="118" t="s">
        <v>1067</v>
      </c>
      <c r="B716" s="121">
        <v>40483</v>
      </c>
      <c r="C716" s="121"/>
      <c r="D716" s="121"/>
      <c r="E716" s="121">
        <f t="shared" si="11"/>
        <v>39995</v>
      </c>
      <c r="F716" s="118" t="s">
        <v>1051</v>
      </c>
      <c r="G716" s="119">
        <v>714</v>
      </c>
      <c r="H716" s="120">
        <v>5.671392</v>
      </c>
      <c r="J716" s="118">
        <v>7.9</v>
      </c>
      <c r="K716" s="118">
        <v>8.6999999999999993</v>
      </c>
      <c r="L716" s="118">
        <v>10.14864</v>
      </c>
      <c r="M716" s="118">
        <v>7</v>
      </c>
      <c r="N716" s="118">
        <v>7.9</v>
      </c>
      <c r="O716" s="118">
        <v>6.4</v>
      </c>
      <c r="P716" s="118">
        <v>18</v>
      </c>
      <c r="Q716" s="118">
        <v>14.1</v>
      </c>
      <c r="R716" s="118">
        <v>8.3000000000000007</v>
      </c>
      <c r="S716" s="118">
        <v>9.1</v>
      </c>
      <c r="T716" s="118">
        <v>7.8</v>
      </c>
      <c r="U716" s="118">
        <v>9.6999999999999993</v>
      </c>
      <c r="V716" s="118">
        <v>10.199999999999999</v>
      </c>
      <c r="W716" s="118">
        <v>13</v>
      </c>
      <c r="X716" s="118">
        <v>6.9</v>
      </c>
      <c r="Z716" s="118">
        <v>7.8</v>
      </c>
      <c r="AA716" s="118">
        <v>5.5</v>
      </c>
      <c r="AB716" s="118">
        <v>3.8</v>
      </c>
      <c r="AC716" s="118">
        <v>5.0999999999999996</v>
      </c>
      <c r="AD716" s="118">
        <v>19</v>
      </c>
      <c r="AE716" s="118">
        <v>5.7230049999999997</v>
      </c>
      <c r="AF716" s="118">
        <v>4.5</v>
      </c>
      <c r="AG716" s="118">
        <v>3.3</v>
      </c>
      <c r="AH716" s="118">
        <v>8.3633740000000003</v>
      </c>
      <c r="AI716" s="118">
        <v>8.1999999999999993</v>
      </c>
      <c r="AJ716" s="118">
        <v>11</v>
      </c>
      <c r="AK716" s="118">
        <v>12.3</v>
      </c>
      <c r="AL716" s="118">
        <v>6.4</v>
      </c>
      <c r="AM716" s="118">
        <v>8.4</v>
      </c>
      <c r="AN716" s="118">
        <v>12.7</v>
      </c>
      <c r="AO716" s="118">
        <v>9.5</v>
      </c>
      <c r="AP716" s="118">
        <v>9.8000000000000007</v>
      </c>
      <c r="AQ716" s="118">
        <v>9.1</v>
      </c>
      <c r="AR716" s="118">
        <v>8.2324950000000001</v>
      </c>
    </row>
    <row r="717" spans="1:44" x14ac:dyDescent="0.45">
      <c r="A717" s="118" t="s">
        <v>1068</v>
      </c>
      <c r="B717" s="121">
        <v>40513</v>
      </c>
      <c r="C717" s="121"/>
      <c r="D717" s="121"/>
      <c r="E717" s="121">
        <f t="shared" si="11"/>
        <v>40026</v>
      </c>
      <c r="F717" s="118" t="s">
        <v>1052</v>
      </c>
      <c r="G717" s="119">
        <v>715</v>
      </c>
      <c r="H717" s="120">
        <v>5.7047999999999996</v>
      </c>
      <c r="J717" s="118">
        <v>8</v>
      </c>
      <c r="K717" s="118">
        <v>8.6999999999999993</v>
      </c>
      <c r="L717" s="118">
        <v>9.7995680000000007</v>
      </c>
      <c r="M717" s="118">
        <v>7.3</v>
      </c>
      <c r="N717" s="118">
        <v>7.8</v>
      </c>
      <c r="O717" s="118">
        <v>6.8</v>
      </c>
      <c r="P717" s="118">
        <v>18.2</v>
      </c>
      <c r="Q717" s="118">
        <v>14.6</v>
      </c>
      <c r="R717" s="118">
        <v>8.4</v>
      </c>
      <c r="S717" s="118">
        <v>9.1999999999999993</v>
      </c>
      <c r="T717" s="118">
        <v>7.7</v>
      </c>
      <c r="U717" s="118">
        <v>9.8000000000000007</v>
      </c>
      <c r="V717" s="118">
        <v>10.5</v>
      </c>
      <c r="W717" s="118">
        <v>13.3</v>
      </c>
      <c r="X717" s="118">
        <v>6.8</v>
      </c>
      <c r="Z717" s="118">
        <v>7.9</v>
      </c>
      <c r="AA717" s="118">
        <v>5.4</v>
      </c>
      <c r="AB717" s="118">
        <v>3.8</v>
      </c>
      <c r="AC717" s="118">
        <v>5</v>
      </c>
      <c r="AD717" s="118">
        <v>19.5</v>
      </c>
      <c r="AE717" s="118">
        <v>5.9152069999999997</v>
      </c>
      <c r="AF717" s="118">
        <v>4.5999999999999996</v>
      </c>
      <c r="AG717" s="118">
        <v>3.3</v>
      </c>
      <c r="AH717" s="118">
        <v>8.4302960000000002</v>
      </c>
      <c r="AI717" s="118">
        <v>8.3000000000000007</v>
      </c>
      <c r="AJ717" s="118">
        <v>11.2</v>
      </c>
      <c r="AK717" s="118">
        <v>12.7</v>
      </c>
      <c r="AL717" s="118">
        <v>6.5</v>
      </c>
      <c r="AM717" s="118">
        <v>8.8000000000000007</v>
      </c>
      <c r="AN717" s="118">
        <v>12.8</v>
      </c>
      <c r="AO717" s="118">
        <v>9.6</v>
      </c>
      <c r="AP717" s="118">
        <v>9.9</v>
      </c>
      <c r="AQ717" s="118">
        <v>9.1999999999999993</v>
      </c>
      <c r="AR717" s="118">
        <v>8.2686519999999994</v>
      </c>
    </row>
    <row r="718" spans="1:44" x14ac:dyDescent="0.45">
      <c r="A718" s="118" t="s">
        <v>1069</v>
      </c>
      <c r="B718" s="121">
        <v>40544</v>
      </c>
      <c r="C718" s="121"/>
      <c r="D718" s="121"/>
      <c r="E718" s="121">
        <f t="shared" si="11"/>
        <v>40057</v>
      </c>
      <c r="F718" s="118" t="s">
        <v>1053</v>
      </c>
      <c r="G718" s="119">
        <v>716</v>
      </c>
      <c r="H718" s="120">
        <v>5.66031</v>
      </c>
      <c r="J718" s="118">
        <v>8</v>
      </c>
      <c r="K718" s="118">
        <v>8.4</v>
      </c>
      <c r="L718" s="118">
        <v>9.5714559999999995</v>
      </c>
      <c r="M718" s="118">
        <v>7.4</v>
      </c>
      <c r="N718" s="118">
        <v>7.8</v>
      </c>
      <c r="O718" s="118">
        <v>7.3</v>
      </c>
      <c r="P718" s="118">
        <v>18.399999999999999</v>
      </c>
      <c r="Q718" s="118">
        <v>14.4</v>
      </c>
      <c r="R718" s="118">
        <v>8.4</v>
      </c>
      <c r="S718" s="118">
        <v>9.3000000000000007</v>
      </c>
      <c r="T718" s="118">
        <v>7.8</v>
      </c>
      <c r="U718" s="118">
        <v>10</v>
      </c>
      <c r="V718" s="118">
        <v>10.6</v>
      </c>
      <c r="W718" s="118">
        <v>13.6</v>
      </c>
      <c r="X718" s="118">
        <v>6.9</v>
      </c>
      <c r="Z718" s="118">
        <v>8.1999999999999993</v>
      </c>
      <c r="AA718" s="118">
        <v>5.4</v>
      </c>
      <c r="AB718" s="118">
        <v>3.6</v>
      </c>
      <c r="AC718" s="118">
        <v>5</v>
      </c>
      <c r="AD718" s="118">
        <v>19.600000000000001</v>
      </c>
      <c r="AE718" s="118">
        <v>6.0131589999999999</v>
      </c>
      <c r="AF718" s="118">
        <v>4.7</v>
      </c>
      <c r="AG718" s="118">
        <v>3.3</v>
      </c>
      <c r="AH718" s="118">
        <v>8.4934729999999998</v>
      </c>
      <c r="AI718" s="118">
        <v>8.4</v>
      </c>
      <c r="AJ718" s="118">
        <v>11.3</v>
      </c>
      <c r="AK718" s="118">
        <v>13.2</v>
      </c>
      <c r="AL718" s="118">
        <v>6.5</v>
      </c>
      <c r="AM718" s="118">
        <v>8.8000000000000007</v>
      </c>
      <c r="AN718" s="118">
        <v>12.5</v>
      </c>
      <c r="AO718" s="118">
        <v>9.8000000000000007</v>
      </c>
      <c r="AP718" s="118">
        <v>10</v>
      </c>
      <c r="AQ718" s="118">
        <v>9.3000000000000007</v>
      </c>
      <c r="AR718" s="118">
        <v>8.3541799999999995</v>
      </c>
    </row>
    <row r="719" spans="1:44" x14ac:dyDescent="0.45">
      <c r="A719" s="118" t="s">
        <v>1070</v>
      </c>
      <c r="B719" s="121">
        <v>40575</v>
      </c>
      <c r="C719" s="121"/>
      <c r="D719" s="121"/>
      <c r="E719" s="121">
        <f t="shared" si="11"/>
        <v>40087</v>
      </c>
      <c r="F719" s="118" t="s">
        <v>1054</v>
      </c>
      <c r="G719" s="119">
        <v>717</v>
      </c>
      <c r="H719" s="120">
        <v>5.6239809999999997</v>
      </c>
      <c r="J719" s="118">
        <v>7.9</v>
      </c>
      <c r="K719" s="118">
        <v>8.4</v>
      </c>
      <c r="L719" s="118">
        <v>9.4530949999999994</v>
      </c>
      <c r="M719" s="118">
        <v>7.3</v>
      </c>
      <c r="N719" s="118">
        <v>7.7</v>
      </c>
      <c r="O719" s="118">
        <v>7.5</v>
      </c>
      <c r="P719" s="118">
        <v>18.600000000000001</v>
      </c>
      <c r="Q719" s="118">
        <v>15.3</v>
      </c>
      <c r="R719" s="118">
        <v>8.5</v>
      </c>
      <c r="S719" s="118">
        <v>9.5</v>
      </c>
      <c r="T719" s="118">
        <v>7.7</v>
      </c>
      <c r="U719" s="118">
        <v>10.199999999999999</v>
      </c>
      <c r="V719" s="118">
        <v>10.7</v>
      </c>
      <c r="W719" s="118">
        <v>13.7</v>
      </c>
      <c r="X719" s="118">
        <v>6.9</v>
      </c>
      <c r="Z719" s="118">
        <v>8.1</v>
      </c>
      <c r="AA719" s="118">
        <v>5.2</v>
      </c>
      <c r="AB719" s="118">
        <v>3.5</v>
      </c>
      <c r="AC719" s="118">
        <v>5</v>
      </c>
      <c r="AD719" s="118">
        <v>19.899999999999999</v>
      </c>
      <c r="AE719" s="118">
        <v>5.8558969999999997</v>
      </c>
      <c r="AF719" s="118">
        <v>4.7</v>
      </c>
      <c r="AG719" s="118">
        <v>3.4</v>
      </c>
      <c r="AH719" s="118">
        <v>8.5072980000000005</v>
      </c>
      <c r="AI719" s="118">
        <v>8.4</v>
      </c>
      <c r="AJ719" s="118">
        <v>11.3</v>
      </c>
      <c r="AK719" s="118">
        <v>13.7</v>
      </c>
      <c r="AL719" s="118">
        <v>6.5</v>
      </c>
      <c r="AM719" s="118">
        <v>8.6999999999999993</v>
      </c>
      <c r="AN719" s="118">
        <v>12.1</v>
      </c>
      <c r="AO719" s="118">
        <v>10</v>
      </c>
      <c r="AP719" s="118">
        <v>10.1</v>
      </c>
      <c r="AQ719" s="118">
        <v>9.4</v>
      </c>
      <c r="AR719" s="118">
        <v>8.4092020000000005</v>
      </c>
    </row>
    <row r="720" spans="1:44" x14ac:dyDescent="0.45">
      <c r="A720" s="118" t="s">
        <v>1071</v>
      </c>
      <c r="B720" s="121">
        <v>40603</v>
      </c>
      <c r="C720" s="121"/>
      <c r="D720" s="121"/>
      <c r="E720" s="121">
        <f t="shared" si="11"/>
        <v>40118</v>
      </c>
      <c r="F720" s="118" t="s">
        <v>1055</v>
      </c>
      <c r="G720" s="119">
        <v>718</v>
      </c>
      <c r="H720" s="120">
        <v>5.5588449999999998</v>
      </c>
      <c r="J720" s="118">
        <v>8</v>
      </c>
      <c r="K720" s="118">
        <v>8.5</v>
      </c>
      <c r="L720" s="118">
        <v>9.3565470000000008</v>
      </c>
      <c r="M720" s="118">
        <v>7.4</v>
      </c>
      <c r="N720" s="118">
        <v>7.6</v>
      </c>
      <c r="O720" s="118">
        <v>7.2</v>
      </c>
      <c r="P720" s="118">
        <v>18.7</v>
      </c>
      <c r="Q720" s="118">
        <v>15.7</v>
      </c>
      <c r="R720" s="118">
        <v>8.6</v>
      </c>
      <c r="S720" s="118">
        <v>9.5</v>
      </c>
      <c r="T720" s="118">
        <v>7.7</v>
      </c>
      <c r="U720" s="118">
        <v>10.5</v>
      </c>
      <c r="V720" s="118">
        <v>10.6</v>
      </c>
      <c r="W720" s="118">
        <v>13.8</v>
      </c>
      <c r="X720" s="118">
        <v>7.1</v>
      </c>
      <c r="Z720" s="118">
        <v>8.1</v>
      </c>
      <c r="AA720" s="118">
        <v>5.2</v>
      </c>
      <c r="AB720" s="118">
        <v>3.7</v>
      </c>
      <c r="AC720" s="118">
        <v>4.9000000000000004</v>
      </c>
      <c r="AD720" s="118">
        <v>20.3</v>
      </c>
      <c r="AE720" s="118">
        <v>5.4749249999999998</v>
      </c>
      <c r="AF720" s="118">
        <v>4.9000000000000004</v>
      </c>
      <c r="AG720" s="118">
        <v>3.5</v>
      </c>
      <c r="AH720" s="118">
        <v>8.4599600000000006</v>
      </c>
      <c r="AI720" s="118">
        <v>8.6</v>
      </c>
      <c r="AJ720" s="118">
        <v>11.2</v>
      </c>
      <c r="AK720" s="118">
        <v>14.1</v>
      </c>
      <c r="AL720" s="118">
        <v>6.4</v>
      </c>
      <c r="AM720" s="118">
        <v>8.6999999999999993</v>
      </c>
      <c r="AN720" s="118">
        <v>11.8</v>
      </c>
      <c r="AO720" s="118">
        <v>9.9</v>
      </c>
      <c r="AP720" s="118">
        <v>10.1</v>
      </c>
      <c r="AQ720" s="118">
        <v>9.4</v>
      </c>
      <c r="AR720" s="118">
        <v>8.3710959999999996</v>
      </c>
    </row>
    <row r="721" spans="1:44" x14ac:dyDescent="0.45">
      <c r="A721" s="118" t="s">
        <v>1072</v>
      </c>
      <c r="B721" s="121">
        <v>40634</v>
      </c>
      <c r="C721" s="121"/>
      <c r="D721" s="121"/>
      <c r="E721" s="121">
        <f t="shared" si="11"/>
        <v>40148</v>
      </c>
      <c r="F721" s="118" t="s">
        <v>1056</v>
      </c>
      <c r="G721" s="119">
        <v>719</v>
      </c>
      <c r="H721" s="120">
        <v>5.4914509999999996</v>
      </c>
      <c r="J721" s="118">
        <v>8.3000000000000007</v>
      </c>
      <c r="K721" s="118">
        <v>8.5</v>
      </c>
      <c r="L721" s="118">
        <v>9.2880710000000004</v>
      </c>
      <c r="M721" s="118">
        <v>7.5</v>
      </c>
      <c r="N721" s="118">
        <v>7.5</v>
      </c>
      <c r="O721" s="118">
        <v>7.2</v>
      </c>
      <c r="P721" s="118">
        <v>18.899999999999999</v>
      </c>
      <c r="Q721" s="118">
        <v>17</v>
      </c>
      <c r="R721" s="118">
        <v>8.6</v>
      </c>
      <c r="S721" s="118">
        <v>9.5</v>
      </c>
      <c r="T721" s="118">
        <v>7.7</v>
      </c>
      <c r="U721" s="118">
        <v>10.6</v>
      </c>
      <c r="V721" s="118">
        <v>10.8</v>
      </c>
      <c r="W721" s="118">
        <v>13.8</v>
      </c>
      <c r="X721" s="118">
        <v>7.2</v>
      </c>
      <c r="Z721" s="118">
        <v>8.3000000000000007</v>
      </c>
      <c r="AA721" s="118">
        <v>5.2</v>
      </c>
      <c r="AB721" s="118">
        <v>3.6</v>
      </c>
      <c r="AC721" s="118">
        <v>4.8</v>
      </c>
      <c r="AD721" s="118">
        <v>20.5</v>
      </c>
      <c r="AE721" s="118">
        <v>5.325285</v>
      </c>
      <c r="AF721" s="118">
        <v>5</v>
      </c>
      <c r="AG721" s="118">
        <v>3.6</v>
      </c>
      <c r="AH721" s="118">
        <v>8.4500060000000001</v>
      </c>
      <c r="AI721" s="118">
        <v>9</v>
      </c>
      <c r="AJ721" s="118">
        <v>11.3</v>
      </c>
      <c r="AK721" s="118">
        <v>14.4</v>
      </c>
      <c r="AL721" s="118">
        <v>6.4</v>
      </c>
      <c r="AM721" s="118">
        <v>9</v>
      </c>
      <c r="AN721" s="118">
        <v>11.5</v>
      </c>
      <c r="AO721" s="118">
        <v>9.9</v>
      </c>
      <c r="AP721" s="118">
        <v>10.1</v>
      </c>
      <c r="AQ721" s="118">
        <v>9.5</v>
      </c>
      <c r="AR721" s="118">
        <v>8.3418749999999999</v>
      </c>
    </row>
    <row r="722" spans="1:44" x14ac:dyDescent="0.45">
      <c r="A722" s="118" t="s">
        <v>1073</v>
      </c>
      <c r="B722" s="121">
        <v>40664</v>
      </c>
      <c r="C722" s="121"/>
      <c r="D722" s="121"/>
      <c r="E722" s="121">
        <f t="shared" si="11"/>
        <v>40179</v>
      </c>
      <c r="F722" s="118" t="s">
        <v>1057</v>
      </c>
      <c r="G722" s="119">
        <v>720</v>
      </c>
      <c r="H722" s="120">
        <v>5.2665680000000004</v>
      </c>
      <c r="J722" s="118">
        <v>8.6</v>
      </c>
      <c r="K722" s="118">
        <v>8.3000000000000007</v>
      </c>
      <c r="L722" s="118">
        <v>9.0247480000000007</v>
      </c>
      <c r="M722" s="118">
        <v>7.8</v>
      </c>
      <c r="N722" s="118">
        <v>7.4</v>
      </c>
      <c r="O722" s="118">
        <v>7.3</v>
      </c>
      <c r="P722" s="118">
        <v>19.100000000000001</v>
      </c>
      <c r="Q722" s="118">
        <v>18.2</v>
      </c>
      <c r="R722" s="118">
        <v>8.6</v>
      </c>
      <c r="S722" s="118">
        <v>9.3000000000000007</v>
      </c>
      <c r="T722" s="118">
        <v>7.9</v>
      </c>
      <c r="U722" s="118">
        <v>11</v>
      </c>
      <c r="V722" s="118">
        <v>11</v>
      </c>
      <c r="W722" s="118">
        <v>13.9</v>
      </c>
      <c r="X722" s="118">
        <v>7.4</v>
      </c>
      <c r="Z722" s="118">
        <v>8.4</v>
      </c>
      <c r="AA722" s="118">
        <v>5</v>
      </c>
      <c r="AB722" s="118">
        <v>4.7</v>
      </c>
      <c r="AC722" s="118">
        <v>4.5999999999999996</v>
      </c>
      <c r="AD722" s="118">
        <v>20.6</v>
      </c>
      <c r="AE722" s="118">
        <v>5.6139049999999999</v>
      </c>
      <c r="AF722" s="118">
        <v>5.0999999999999996</v>
      </c>
      <c r="AG722" s="118">
        <v>3.6</v>
      </c>
      <c r="AH722" s="118">
        <v>8.5351009999999992</v>
      </c>
      <c r="AI722" s="118">
        <v>9.8000000000000007</v>
      </c>
      <c r="AJ722" s="118">
        <v>11.2</v>
      </c>
      <c r="AK722" s="118">
        <v>15</v>
      </c>
      <c r="AL722" s="118">
        <v>6.6</v>
      </c>
      <c r="AM722" s="118">
        <v>9.1</v>
      </c>
      <c r="AN722" s="118">
        <v>11.7</v>
      </c>
      <c r="AO722" s="118">
        <v>9.8000000000000007</v>
      </c>
      <c r="AP722" s="118">
        <v>10.199999999999999</v>
      </c>
      <c r="AQ722" s="118">
        <v>9.6</v>
      </c>
      <c r="AR722" s="118">
        <v>8.2823150000000005</v>
      </c>
    </row>
    <row r="723" spans="1:44" x14ac:dyDescent="0.45">
      <c r="A723" s="118" t="s">
        <v>1074</v>
      </c>
      <c r="B723" s="121">
        <v>40695</v>
      </c>
      <c r="C723" s="121"/>
      <c r="D723" s="121"/>
      <c r="E723" s="121">
        <f t="shared" si="11"/>
        <v>40210</v>
      </c>
      <c r="F723" s="118" t="s">
        <v>1058</v>
      </c>
      <c r="G723" s="119">
        <v>721</v>
      </c>
      <c r="H723" s="120">
        <v>5.3075489999999999</v>
      </c>
      <c r="J723" s="118">
        <v>8.6</v>
      </c>
      <c r="K723" s="118">
        <v>8.1999999999999993</v>
      </c>
      <c r="L723" s="118">
        <v>9.140879</v>
      </c>
      <c r="M723" s="118">
        <v>7.8</v>
      </c>
      <c r="N723" s="118">
        <v>7.3</v>
      </c>
      <c r="O723" s="118">
        <v>7.7</v>
      </c>
      <c r="P723" s="118">
        <v>19.2</v>
      </c>
      <c r="Q723" s="118">
        <v>19.100000000000001</v>
      </c>
      <c r="R723" s="118">
        <v>8.6</v>
      </c>
      <c r="S723" s="118">
        <v>9.3000000000000007</v>
      </c>
      <c r="T723" s="118">
        <v>8</v>
      </c>
      <c r="U723" s="118">
        <v>11.4</v>
      </c>
      <c r="V723" s="118">
        <v>11.3</v>
      </c>
      <c r="W723" s="118">
        <v>13.8</v>
      </c>
      <c r="X723" s="118">
        <v>7.4</v>
      </c>
      <c r="Z723" s="118">
        <v>8.5</v>
      </c>
      <c r="AA723" s="118">
        <v>5</v>
      </c>
      <c r="AB723" s="118">
        <v>4.0999999999999996</v>
      </c>
      <c r="AC723" s="118">
        <v>4.7</v>
      </c>
      <c r="AD723" s="118">
        <v>20.399999999999999</v>
      </c>
      <c r="AE723" s="118">
        <v>5.393389</v>
      </c>
      <c r="AF723" s="118">
        <v>5.0999999999999996</v>
      </c>
      <c r="AG723" s="118">
        <v>3.9</v>
      </c>
      <c r="AH723" s="118">
        <v>8.5117670000000007</v>
      </c>
      <c r="AI723" s="118">
        <v>9.8000000000000007</v>
      </c>
      <c r="AJ723" s="118">
        <v>11.5</v>
      </c>
      <c r="AK723" s="118">
        <v>15.1</v>
      </c>
      <c r="AL723" s="118">
        <v>6.7</v>
      </c>
      <c r="AM723" s="118">
        <v>8.9</v>
      </c>
      <c r="AN723" s="118">
        <v>11.5</v>
      </c>
      <c r="AO723" s="118">
        <v>9.8000000000000007</v>
      </c>
      <c r="AP723" s="118">
        <v>10.199999999999999</v>
      </c>
      <c r="AQ723" s="118">
        <v>9.6999999999999993</v>
      </c>
      <c r="AR723" s="118">
        <v>8.2953980000000005</v>
      </c>
    </row>
    <row r="724" spans="1:44" x14ac:dyDescent="0.45">
      <c r="A724" s="118" t="s">
        <v>1075</v>
      </c>
      <c r="B724" s="121">
        <v>40725</v>
      </c>
      <c r="C724" s="121"/>
      <c r="D724" s="121"/>
      <c r="E724" s="121">
        <f t="shared" si="11"/>
        <v>40238</v>
      </c>
      <c r="F724" s="118" t="s">
        <v>1059</v>
      </c>
      <c r="G724" s="119">
        <v>722</v>
      </c>
      <c r="H724" s="120">
        <v>5.4230239999999998</v>
      </c>
      <c r="J724" s="118">
        <v>8.5</v>
      </c>
      <c r="K724" s="118">
        <v>8.1999999999999993</v>
      </c>
      <c r="L724" s="118">
        <v>8.6600710000000003</v>
      </c>
      <c r="M724" s="118">
        <v>7.7</v>
      </c>
      <c r="N724" s="118">
        <v>7.3</v>
      </c>
      <c r="O724" s="118">
        <v>7.9</v>
      </c>
      <c r="P724" s="118">
        <v>19.5</v>
      </c>
      <c r="Q724" s="118">
        <v>19.3</v>
      </c>
      <c r="R724" s="118">
        <v>8.5</v>
      </c>
      <c r="S724" s="118">
        <v>9.3000000000000007</v>
      </c>
      <c r="T724" s="118">
        <v>7.9</v>
      </c>
      <c r="U724" s="118">
        <v>11.6</v>
      </c>
      <c r="V724" s="118">
        <v>11.4</v>
      </c>
      <c r="W724" s="118">
        <v>13.9</v>
      </c>
      <c r="X724" s="118">
        <v>7.4</v>
      </c>
      <c r="Z724" s="118">
        <v>8.4</v>
      </c>
      <c r="AA724" s="118">
        <v>5.0999999999999996</v>
      </c>
      <c r="AB724" s="118">
        <v>3.7</v>
      </c>
      <c r="AC724" s="118">
        <v>4.5999999999999996</v>
      </c>
      <c r="AD724" s="118">
        <v>20.6</v>
      </c>
      <c r="AE724" s="118">
        <v>5.1663480000000002</v>
      </c>
      <c r="AF724" s="118">
        <v>5.0999999999999996</v>
      </c>
      <c r="AG724" s="118">
        <v>3.8</v>
      </c>
      <c r="AH724" s="118">
        <v>8.4911130000000004</v>
      </c>
      <c r="AI724" s="118">
        <v>9.8000000000000007</v>
      </c>
      <c r="AJ724" s="118">
        <v>11.6</v>
      </c>
      <c r="AK724" s="118">
        <v>15</v>
      </c>
      <c r="AL724" s="118">
        <v>6.9</v>
      </c>
      <c r="AM724" s="118">
        <v>8.8000000000000007</v>
      </c>
      <c r="AN724" s="118">
        <v>11.4</v>
      </c>
      <c r="AO724" s="118">
        <v>9.9</v>
      </c>
      <c r="AP724" s="118">
        <v>10.199999999999999</v>
      </c>
      <c r="AQ724" s="118">
        <v>9.6999999999999993</v>
      </c>
      <c r="AR724" s="118">
        <v>8.3118449999999999</v>
      </c>
    </row>
    <row r="725" spans="1:44" x14ac:dyDescent="0.45">
      <c r="A725" s="118" t="s">
        <v>1076</v>
      </c>
      <c r="B725" s="121">
        <v>40756</v>
      </c>
      <c r="C725" s="121"/>
      <c r="D725" s="121"/>
      <c r="E725" s="121">
        <f t="shared" si="11"/>
        <v>40269</v>
      </c>
      <c r="F725" s="118" t="s">
        <v>1060</v>
      </c>
      <c r="G725" s="119">
        <v>723</v>
      </c>
      <c r="H725" s="120">
        <v>5.4999450000000003</v>
      </c>
      <c r="J725" s="118">
        <v>8.5</v>
      </c>
      <c r="K725" s="118">
        <v>8.1</v>
      </c>
      <c r="L725" s="118">
        <v>8.5568799999999996</v>
      </c>
      <c r="M725" s="118">
        <v>7.4</v>
      </c>
      <c r="N725" s="118">
        <v>7.2</v>
      </c>
      <c r="O725" s="118">
        <v>7.9</v>
      </c>
      <c r="P725" s="118">
        <v>19.8</v>
      </c>
      <c r="Q725" s="118">
        <v>18.899999999999999</v>
      </c>
      <c r="R725" s="118">
        <v>8.5</v>
      </c>
      <c r="S725" s="118">
        <v>9.4</v>
      </c>
      <c r="T725" s="118">
        <v>7.9</v>
      </c>
      <c r="U725" s="118">
        <v>11.9</v>
      </c>
      <c r="V725" s="118">
        <v>11.3</v>
      </c>
      <c r="W725" s="118">
        <v>14.2</v>
      </c>
      <c r="X725" s="118">
        <v>7.4</v>
      </c>
      <c r="Z725" s="118">
        <v>8.6</v>
      </c>
      <c r="AA725" s="118">
        <v>5.0999999999999996</v>
      </c>
      <c r="AB725" s="118">
        <v>3.6</v>
      </c>
      <c r="AC725" s="118">
        <v>4.5</v>
      </c>
      <c r="AD725" s="118">
        <v>20.5</v>
      </c>
      <c r="AE725" s="118">
        <v>5.4913270000000001</v>
      </c>
      <c r="AF725" s="118">
        <v>5</v>
      </c>
      <c r="AG725" s="118">
        <v>3.9</v>
      </c>
      <c r="AH725" s="118">
        <v>8.5239670000000007</v>
      </c>
      <c r="AI725" s="118">
        <v>9.8000000000000007</v>
      </c>
      <c r="AJ725" s="118">
        <v>11.9</v>
      </c>
      <c r="AK725" s="118">
        <v>14.8</v>
      </c>
      <c r="AL725" s="118">
        <v>7.2</v>
      </c>
      <c r="AM725" s="118">
        <v>9.3000000000000007</v>
      </c>
      <c r="AN725" s="118">
        <v>10.9</v>
      </c>
      <c r="AO725" s="118">
        <v>9.9</v>
      </c>
      <c r="AP725" s="118">
        <v>10.3</v>
      </c>
      <c r="AQ725" s="118">
        <v>9.6999999999999993</v>
      </c>
      <c r="AR725" s="118">
        <v>8.3376660000000005</v>
      </c>
    </row>
    <row r="726" spans="1:44" x14ac:dyDescent="0.45">
      <c r="A726" s="118" t="s">
        <v>1077</v>
      </c>
      <c r="B726" s="121">
        <v>40787</v>
      </c>
      <c r="C726" s="121"/>
      <c r="D726" s="121"/>
      <c r="E726" s="121">
        <f t="shared" si="11"/>
        <v>40299</v>
      </c>
      <c r="F726" s="118" t="s">
        <v>1061</v>
      </c>
      <c r="G726" s="119">
        <v>724</v>
      </c>
      <c r="H726" s="120">
        <v>5.2299160000000002</v>
      </c>
      <c r="J726" s="118">
        <v>8.4</v>
      </c>
      <c r="K726" s="118">
        <v>8</v>
      </c>
      <c r="L726" s="118">
        <v>8.1104430000000001</v>
      </c>
      <c r="M726" s="118">
        <v>7.3</v>
      </c>
      <c r="N726" s="118">
        <v>7</v>
      </c>
      <c r="O726" s="118">
        <v>7.7</v>
      </c>
      <c r="P726" s="118">
        <v>20</v>
      </c>
      <c r="Q726" s="118">
        <v>18.100000000000001</v>
      </c>
      <c r="R726" s="118">
        <v>8.4</v>
      </c>
      <c r="S726" s="118">
        <v>9.4</v>
      </c>
      <c r="T726" s="118">
        <v>7.8</v>
      </c>
      <c r="U726" s="118">
        <v>12.3</v>
      </c>
      <c r="V726" s="118">
        <v>11.3</v>
      </c>
      <c r="W726" s="118">
        <v>14.5</v>
      </c>
      <c r="X726" s="118">
        <v>7.3</v>
      </c>
      <c r="Z726" s="118">
        <v>8.5</v>
      </c>
      <c r="AA726" s="118">
        <v>5.0999999999999996</v>
      </c>
      <c r="AB726" s="118">
        <v>3.2</v>
      </c>
      <c r="AC726" s="118">
        <v>4.4000000000000004</v>
      </c>
      <c r="AD726" s="118">
        <v>20.3</v>
      </c>
      <c r="AE726" s="118">
        <v>5.3868349999999996</v>
      </c>
      <c r="AF726" s="118">
        <v>5</v>
      </c>
      <c r="AG726" s="118">
        <v>3.9</v>
      </c>
      <c r="AH726" s="118">
        <v>8.3878260000000004</v>
      </c>
      <c r="AI726" s="118">
        <v>9.8000000000000007</v>
      </c>
      <c r="AJ726" s="118">
        <v>12.1</v>
      </c>
      <c r="AK726" s="118">
        <v>14.7</v>
      </c>
      <c r="AL726" s="118">
        <v>7.4</v>
      </c>
      <c r="AM726" s="118">
        <v>8.8000000000000007</v>
      </c>
      <c r="AN726" s="118">
        <v>10.7</v>
      </c>
      <c r="AO726" s="118">
        <v>9.6</v>
      </c>
      <c r="AP726" s="118">
        <v>10.3</v>
      </c>
      <c r="AQ726" s="118">
        <v>9.6999999999999993</v>
      </c>
      <c r="AR726" s="118">
        <v>8.1809930000000008</v>
      </c>
    </row>
    <row r="727" spans="1:44" x14ac:dyDescent="0.45">
      <c r="A727" s="118" t="s">
        <v>1078</v>
      </c>
      <c r="B727" s="121">
        <v>40817</v>
      </c>
      <c r="C727" s="121"/>
      <c r="D727" s="121"/>
      <c r="E727" s="121">
        <f t="shared" si="11"/>
        <v>40330</v>
      </c>
      <c r="F727" s="118" t="s">
        <v>1062</v>
      </c>
      <c r="G727" s="119">
        <v>725</v>
      </c>
      <c r="H727" s="120">
        <v>5.1454620000000002</v>
      </c>
      <c r="J727" s="118">
        <v>8.5</v>
      </c>
      <c r="K727" s="118">
        <v>7.9</v>
      </c>
      <c r="L727" s="118">
        <v>7.9015890000000004</v>
      </c>
      <c r="M727" s="118">
        <v>7.2</v>
      </c>
      <c r="N727" s="118">
        <v>6.9</v>
      </c>
      <c r="O727" s="118">
        <v>7.8</v>
      </c>
      <c r="P727" s="118">
        <v>20.100000000000001</v>
      </c>
      <c r="Q727" s="118">
        <v>17.100000000000001</v>
      </c>
      <c r="R727" s="118">
        <v>8.4</v>
      </c>
      <c r="S727" s="118">
        <v>9.3000000000000007</v>
      </c>
      <c r="T727" s="118">
        <v>7.7</v>
      </c>
      <c r="U727" s="118">
        <v>12.5</v>
      </c>
      <c r="V727" s="118">
        <v>11.2</v>
      </c>
      <c r="W727" s="118">
        <v>14.4</v>
      </c>
      <c r="X727" s="118">
        <v>7.2</v>
      </c>
      <c r="Z727" s="118">
        <v>8.4</v>
      </c>
      <c r="AA727" s="118">
        <v>5.2</v>
      </c>
      <c r="AB727" s="118">
        <v>3.5</v>
      </c>
      <c r="AC727" s="118">
        <v>4.4000000000000004</v>
      </c>
      <c r="AD727" s="118">
        <v>19.8</v>
      </c>
      <c r="AE727" s="118">
        <v>5.2184530000000002</v>
      </c>
      <c r="AF727" s="118">
        <v>5</v>
      </c>
      <c r="AG727" s="118">
        <v>3.8</v>
      </c>
      <c r="AH727" s="118">
        <v>8.2871109999999994</v>
      </c>
      <c r="AI727" s="118">
        <v>9.6999999999999993</v>
      </c>
      <c r="AJ727" s="118">
        <v>12.4</v>
      </c>
      <c r="AK727" s="118">
        <v>14.6</v>
      </c>
      <c r="AL727" s="118">
        <v>7.5</v>
      </c>
      <c r="AM727" s="118">
        <v>8.1999999999999993</v>
      </c>
      <c r="AN727" s="118">
        <v>10.4</v>
      </c>
      <c r="AO727" s="118">
        <v>9.4</v>
      </c>
      <c r="AP727" s="118">
        <v>10.3</v>
      </c>
      <c r="AQ727" s="118">
        <v>9.6</v>
      </c>
      <c r="AR727" s="118">
        <v>8.0575259999999993</v>
      </c>
    </row>
    <row r="728" spans="1:44" x14ac:dyDescent="0.45">
      <c r="A728" s="118" t="s">
        <v>1079</v>
      </c>
      <c r="B728" s="121">
        <v>40848</v>
      </c>
      <c r="C728" s="121"/>
      <c r="D728" s="121"/>
      <c r="E728" s="121">
        <f t="shared" si="11"/>
        <v>40360</v>
      </c>
      <c r="F728" s="118" t="s">
        <v>1063</v>
      </c>
      <c r="G728" s="119">
        <v>726</v>
      </c>
      <c r="H728" s="120">
        <v>5.2862629999999999</v>
      </c>
      <c r="J728" s="118">
        <v>8.5</v>
      </c>
      <c r="K728" s="118">
        <v>8.1</v>
      </c>
      <c r="L728" s="118">
        <v>7.8466990000000001</v>
      </c>
      <c r="M728" s="118">
        <v>7.2</v>
      </c>
      <c r="N728" s="118">
        <v>6.8</v>
      </c>
      <c r="O728" s="118">
        <v>7.7</v>
      </c>
      <c r="P728" s="118">
        <v>20</v>
      </c>
      <c r="Q728" s="118">
        <v>16</v>
      </c>
      <c r="R728" s="118">
        <v>8.4</v>
      </c>
      <c r="S728" s="118">
        <v>9.1999999999999993</v>
      </c>
      <c r="T728" s="118">
        <v>7.6</v>
      </c>
      <c r="U728" s="118">
        <v>12.7</v>
      </c>
      <c r="V728" s="118">
        <v>11.2</v>
      </c>
      <c r="W728" s="118">
        <v>14.3</v>
      </c>
      <c r="X728" s="118">
        <v>7.1</v>
      </c>
      <c r="Z728" s="118">
        <v>8.3000000000000007</v>
      </c>
      <c r="AA728" s="118">
        <v>5</v>
      </c>
      <c r="AB728" s="118">
        <v>3.7</v>
      </c>
      <c r="AC728" s="118">
        <v>4.4000000000000004</v>
      </c>
      <c r="AD728" s="118">
        <v>19.3</v>
      </c>
      <c r="AE728" s="118">
        <v>5.3408720000000001</v>
      </c>
      <c r="AF728" s="118">
        <v>5</v>
      </c>
      <c r="AG728" s="118">
        <v>3.8</v>
      </c>
      <c r="AH728" s="118">
        <v>8.2694379999999992</v>
      </c>
      <c r="AI728" s="118">
        <v>9.6</v>
      </c>
      <c r="AJ728" s="118">
        <v>12.4</v>
      </c>
      <c r="AK728" s="118">
        <v>14.5</v>
      </c>
      <c r="AL728" s="118">
        <v>7.4</v>
      </c>
      <c r="AM728" s="118">
        <v>8.6999999999999993</v>
      </c>
      <c r="AN728" s="118">
        <v>10.3</v>
      </c>
      <c r="AO728" s="118">
        <v>9.4</v>
      </c>
      <c r="AP728" s="118">
        <v>10.199999999999999</v>
      </c>
      <c r="AQ728" s="118">
        <v>9.6</v>
      </c>
      <c r="AR728" s="118">
        <v>8.0121909999999996</v>
      </c>
    </row>
    <row r="729" spans="1:44" x14ac:dyDescent="0.45">
      <c r="A729" s="118" t="s">
        <v>1080</v>
      </c>
      <c r="B729" s="121">
        <v>40878</v>
      </c>
      <c r="C729" s="121"/>
      <c r="D729" s="121"/>
      <c r="E729" s="121">
        <f t="shared" si="11"/>
        <v>40391</v>
      </c>
      <c r="F729" s="118" t="s">
        <v>1064</v>
      </c>
      <c r="G729" s="119">
        <v>727</v>
      </c>
      <c r="H729" s="120">
        <v>5.0211670000000002</v>
      </c>
      <c r="J729" s="118">
        <v>8.4</v>
      </c>
      <c r="K729" s="118">
        <v>8.1</v>
      </c>
      <c r="L729" s="118">
        <v>7.6441610000000004</v>
      </c>
      <c r="M729" s="118">
        <v>7.1</v>
      </c>
      <c r="N729" s="118">
        <v>6.8</v>
      </c>
      <c r="O729" s="118">
        <v>7.7</v>
      </c>
      <c r="P729" s="118">
        <v>20.100000000000001</v>
      </c>
      <c r="Q729" s="118">
        <v>15.6</v>
      </c>
      <c r="R729" s="118">
        <v>8.3000000000000007</v>
      </c>
      <c r="S729" s="118">
        <v>9.1999999999999993</v>
      </c>
      <c r="T729" s="118">
        <v>7.6</v>
      </c>
      <c r="U729" s="118">
        <v>13</v>
      </c>
      <c r="V729" s="118">
        <v>11.1</v>
      </c>
      <c r="W729" s="118">
        <v>14.5</v>
      </c>
      <c r="X729" s="118">
        <v>7.1</v>
      </c>
      <c r="Z729" s="118">
        <v>8.1999999999999993</v>
      </c>
      <c r="AA729" s="118">
        <v>5.0999999999999996</v>
      </c>
      <c r="AB729" s="118">
        <v>3.5</v>
      </c>
      <c r="AC729" s="118">
        <v>4.4000000000000004</v>
      </c>
      <c r="AD729" s="118">
        <v>19.100000000000001</v>
      </c>
      <c r="AE729" s="118">
        <v>5.123901</v>
      </c>
      <c r="AF729" s="118">
        <v>5</v>
      </c>
      <c r="AG729" s="118">
        <v>3.6</v>
      </c>
      <c r="AH729" s="118">
        <v>8.2641519999999993</v>
      </c>
      <c r="AI729" s="118">
        <v>9.6</v>
      </c>
      <c r="AJ729" s="118">
        <v>12.4</v>
      </c>
      <c r="AK729" s="118">
        <v>14.3</v>
      </c>
      <c r="AL729" s="118">
        <v>7.4</v>
      </c>
      <c r="AM729" s="118">
        <v>8.4</v>
      </c>
      <c r="AN729" s="118">
        <v>10.6</v>
      </c>
      <c r="AO729" s="118">
        <v>9.5</v>
      </c>
      <c r="AP729" s="118">
        <v>10.199999999999999</v>
      </c>
      <c r="AQ729" s="118">
        <v>9.6</v>
      </c>
      <c r="AR729" s="118">
        <v>8.044473</v>
      </c>
    </row>
    <row r="730" spans="1:44" x14ac:dyDescent="0.45">
      <c r="A730" s="118" t="s">
        <v>1081</v>
      </c>
      <c r="B730" s="121">
        <v>40909</v>
      </c>
      <c r="C730" s="121"/>
      <c r="D730" s="121"/>
      <c r="E730" s="121">
        <f t="shared" si="11"/>
        <v>40422</v>
      </c>
      <c r="F730" s="118" t="s">
        <v>1065</v>
      </c>
      <c r="G730" s="119">
        <v>728</v>
      </c>
      <c r="H730" s="120">
        <v>5.0535220000000001</v>
      </c>
      <c r="J730" s="118">
        <v>8.3000000000000007</v>
      </c>
      <c r="K730" s="118">
        <v>8.1</v>
      </c>
      <c r="L730" s="118">
        <v>7.5054980000000002</v>
      </c>
      <c r="M730" s="118">
        <v>7</v>
      </c>
      <c r="N730" s="118">
        <v>6.7</v>
      </c>
      <c r="O730" s="118">
        <v>7.8</v>
      </c>
      <c r="P730" s="118">
        <v>20.100000000000001</v>
      </c>
      <c r="Q730" s="118">
        <v>15.3</v>
      </c>
      <c r="R730" s="118">
        <v>8.1999999999999993</v>
      </c>
      <c r="S730" s="118">
        <v>9.1999999999999993</v>
      </c>
      <c r="T730" s="118">
        <v>7.7</v>
      </c>
      <c r="U730" s="118">
        <v>13.4</v>
      </c>
      <c r="V730" s="118">
        <v>11.1</v>
      </c>
      <c r="W730" s="118">
        <v>14.9</v>
      </c>
      <c r="X730" s="118">
        <v>7.2</v>
      </c>
      <c r="Z730" s="118">
        <v>8.1999999999999993</v>
      </c>
      <c r="AA730" s="118">
        <v>5.0999999999999996</v>
      </c>
      <c r="AB730" s="118">
        <v>3.7</v>
      </c>
      <c r="AC730" s="118">
        <v>4.5</v>
      </c>
      <c r="AD730" s="118">
        <v>18.8</v>
      </c>
      <c r="AE730" s="118">
        <v>5.3261039999999999</v>
      </c>
      <c r="AF730" s="118">
        <v>5</v>
      </c>
      <c r="AG730" s="118">
        <v>3.7</v>
      </c>
      <c r="AH730" s="118">
        <v>8.2756019999999992</v>
      </c>
      <c r="AI730" s="118">
        <v>9.5</v>
      </c>
      <c r="AJ730" s="118">
        <v>12.2</v>
      </c>
      <c r="AK730" s="118">
        <v>14.2</v>
      </c>
      <c r="AL730" s="118">
        <v>7.4</v>
      </c>
      <c r="AM730" s="118">
        <v>8.4</v>
      </c>
      <c r="AN730" s="118">
        <v>10.5</v>
      </c>
      <c r="AO730" s="118">
        <v>9.5</v>
      </c>
      <c r="AP730" s="118">
        <v>10.199999999999999</v>
      </c>
      <c r="AQ730" s="118">
        <v>9.6</v>
      </c>
      <c r="AR730" s="118">
        <v>8.0313829999999999</v>
      </c>
    </row>
    <row r="731" spans="1:44" x14ac:dyDescent="0.45">
      <c r="A731" s="118" t="s">
        <v>1082</v>
      </c>
      <c r="B731" s="121">
        <v>40940</v>
      </c>
      <c r="C731" s="121"/>
      <c r="D731" s="121"/>
      <c r="E731" s="121">
        <f t="shared" si="11"/>
        <v>40452</v>
      </c>
      <c r="F731" s="118" t="s">
        <v>1066</v>
      </c>
      <c r="G731" s="119">
        <v>729</v>
      </c>
      <c r="H731" s="120">
        <v>5.286232</v>
      </c>
      <c r="J731" s="118">
        <v>8.1</v>
      </c>
      <c r="K731" s="118">
        <v>7.8</v>
      </c>
      <c r="L731" s="118">
        <v>7.3132469999999996</v>
      </c>
      <c r="M731" s="118">
        <v>7</v>
      </c>
      <c r="N731" s="118">
        <v>6.7</v>
      </c>
      <c r="O731" s="118">
        <v>7.8</v>
      </c>
      <c r="P731" s="118">
        <v>20.100000000000001</v>
      </c>
      <c r="Q731" s="118">
        <v>14.8</v>
      </c>
      <c r="R731" s="118">
        <v>8.1</v>
      </c>
      <c r="S731" s="118">
        <v>9.1999999999999993</v>
      </c>
      <c r="T731" s="118">
        <v>7.8</v>
      </c>
      <c r="U731" s="118">
        <v>13.9</v>
      </c>
      <c r="V731" s="118">
        <v>11</v>
      </c>
      <c r="W731" s="118">
        <v>15.4</v>
      </c>
      <c r="X731" s="118">
        <v>7.3</v>
      </c>
      <c r="Z731" s="118">
        <v>8.4</v>
      </c>
      <c r="AA731" s="118">
        <v>5.0999999999999996</v>
      </c>
      <c r="AB731" s="118">
        <v>3.6</v>
      </c>
      <c r="AC731" s="118">
        <v>4.5999999999999996</v>
      </c>
      <c r="AD731" s="118">
        <v>18.5</v>
      </c>
      <c r="AE731" s="118">
        <v>5.5719390000000004</v>
      </c>
      <c r="AF731" s="118">
        <v>4.9000000000000004</v>
      </c>
      <c r="AG731" s="118">
        <v>3.6</v>
      </c>
      <c r="AH731" s="118">
        <v>8.2746980000000008</v>
      </c>
      <c r="AI731" s="118">
        <v>9.5</v>
      </c>
      <c r="AJ731" s="118">
        <v>12.1</v>
      </c>
      <c r="AK731" s="118">
        <v>14</v>
      </c>
      <c r="AL731" s="118">
        <v>7.6</v>
      </c>
      <c r="AM731" s="118">
        <v>8.3000000000000007</v>
      </c>
      <c r="AN731" s="118">
        <v>10.3</v>
      </c>
      <c r="AO731" s="118">
        <v>9.4</v>
      </c>
      <c r="AP731" s="118">
        <v>10.199999999999999</v>
      </c>
      <c r="AQ731" s="118">
        <v>9.6</v>
      </c>
      <c r="AR731" s="118">
        <v>8.0241340000000001</v>
      </c>
    </row>
    <row r="732" spans="1:44" x14ac:dyDescent="0.45">
      <c r="A732" s="118" t="s">
        <v>1083</v>
      </c>
      <c r="B732" s="121">
        <v>40969</v>
      </c>
      <c r="C732" s="121"/>
      <c r="D732" s="121"/>
      <c r="E732" s="121">
        <f t="shared" si="11"/>
        <v>40483</v>
      </c>
      <c r="F732" s="118" t="s">
        <v>1067</v>
      </c>
      <c r="G732" s="119">
        <v>730</v>
      </c>
      <c r="H732" s="120">
        <v>5.1088240000000003</v>
      </c>
      <c r="J732" s="118">
        <v>7.8</v>
      </c>
      <c r="K732" s="118">
        <v>7.6</v>
      </c>
      <c r="L732" s="118">
        <v>7.6969570000000003</v>
      </c>
      <c r="M732" s="118">
        <v>6.9</v>
      </c>
      <c r="N732" s="118">
        <v>6.6</v>
      </c>
      <c r="O732" s="118">
        <v>7.8</v>
      </c>
      <c r="P732" s="118">
        <v>20.2</v>
      </c>
      <c r="Q732" s="118">
        <v>13.8</v>
      </c>
      <c r="R732" s="118">
        <v>8.1</v>
      </c>
      <c r="S732" s="118">
        <v>9.1999999999999993</v>
      </c>
      <c r="T732" s="118">
        <v>7.8</v>
      </c>
      <c r="U732" s="118">
        <v>14.2</v>
      </c>
      <c r="V732" s="118">
        <v>11</v>
      </c>
      <c r="W732" s="118">
        <v>15.6</v>
      </c>
      <c r="X732" s="118">
        <v>7.5</v>
      </c>
      <c r="Z732" s="118">
        <v>8.1999999999999993</v>
      </c>
      <c r="AA732" s="118">
        <v>5</v>
      </c>
      <c r="AB732" s="118">
        <v>3.3</v>
      </c>
      <c r="AC732" s="118">
        <v>4.8</v>
      </c>
      <c r="AD732" s="118">
        <v>18.100000000000001</v>
      </c>
      <c r="AE732" s="118">
        <v>5.4849290000000002</v>
      </c>
      <c r="AF732" s="118">
        <v>4.9000000000000004</v>
      </c>
      <c r="AG732" s="118">
        <v>3.7</v>
      </c>
      <c r="AH732" s="118">
        <v>8.2910730000000008</v>
      </c>
      <c r="AI732" s="118">
        <v>9.4</v>
      </c>
      <c r="AJ732" s="118">
        <v>12.2</v>
      </c>
      <c r="AK732" s="118">
        <v>13.9</v>
      </c>
      <c r="AL732" s="118">
        <v>7.7</v>
      </c>
      <c r="AM732" s="118">
        <v>8</v>
      </c>
      <c r="AN732" s="118">
        <v>9.8000000000000007</v>
      </c>
      <c r="AO732" s="118">
        <v>9.8000000000000007</v>
      </c>
      <c r="AP732" s="118">
        <v>10.1</v>
      </c>
      <c r="AQ732" s="118">
        <v>9.6</v>
      </c>
      <c r="AR732" s="118">
        <v>8.1258389999999991</v>
      </c>
    </row>
    <row r="733" spans="1:44" x14ac:dyDescent="0.45">
      <c r="A733" s="118" t="s">
        <v>1084</v>
      </c>
      <c r="B733" s="121">
        <v>41000</v>
      </c>
      <c r="C733" s="121"/>
      <c r="D733" s="121"/>
      <c r="E733" s="121">
        <f t="shared" si="11"/>
        <v>40513</v>
      </c>
      <c r="F733" s="118" t="s">
        <v>1068</v>
      </c>
      <c r="G733" s="119">
        <v>731</v>
      </c>
      <c r="H733" s="120">
        <v>4.8766239999999996</v>
      </c>
      <c r="J733" s="118">
        <v>7.6</v>
      </c>
      <c r="K733" s="118">
        <v>7.6</v>
      </c>
      <c r="L733" s="118">
        <v>7.8200440000000002</v>
      </c>
      <c r="M733" s="118">
        <v>6.9</v>
      </c>
      <c r="N733" s="118">
        <v>6.5</v>
      </c>
      <c r="O733" s="118">
        <v>7.9</v>
      </c>
      <c r="P733" s="118">
        <v>20.3</v>
      </c>
      <c r="Q733" s="118">
        <v>14.4</v>
      </c>
      <c r="R733" s="118">
        <v>8.1</v>
      </c>
      <c r="S733" s="118">
        <v>9.1999999999999993</v>
      </c>
      <c r="T733" s="118">
        <v>7.9</v>
      </c>
      <c r="U733" s="118">
        <v>14.7</v>
      </c>
      <c r="V733" s="118">
        <v>11.1</v>
      </c>
      <c r="W733" s="118">
        <v>15.7</v>
      </c>
      <c r="X733" s="118">
        <v>7.6</v>
      </c>
      <c r="Z733" s="118">
        <v>8.1</v>
      </c>
      <c r="AA733" s="118">
        <v>4.9000000000000004</v>
      </c>
      <c r="AB733" s="118">
        <v>3.7</v>
      </c>
      <c r="AC733" s="118">
        <v>4.8</v>
      </c>
      <c r="AD733" s="118">
        <v>17.600000000000001</v>
      </c>
      <c r="AE733" s="118">
        <v>5.456766</v>
      </c>
      <c r="AF733" s="118">
        <v>5</v>
      </c>
      <c r="AG733" s="118">
        <v>3.5</v>
      </c>
      <c r="AH733" s="118">
        <v>8.1618539999999999</v>
      </c>
      <c r="AI733" s="118">
        <v>9.4</v>
      </c>
      <c r="AJ733" s="118">
        <v>12.2</v>
      </c>
      <c r="AK733" s="118">
        <v>13.9</v>
      </c>
      <c r="AL733" s="118">
        <v>7.8</v>
      </c>
      <c r="AM733" s="118">
        <v>8</v>
      </c>
      <c r="AN733" s="118">
        <v>9.6</v>
      </c>
      <c r="AO733" s="118">
        <v>9.3000000000000007</v>
      </c>
      <c r="AP733" s="118">
        <v>10.1</v>
      </c>
      <c r="AQ733" s="118">
        <v>9.6</v>
      </c>
      <c r="AR733" s="118">
        <v>7.8964999999999996</v>
      </c>
    </row>
    <row r="734" spans="1:44" x14ac:dyDescent="0.45">
      <c r="A734" s="118" t="s">
        <v>1085</v>
      </c>
      <c r="B734" s="121">
        <v>41030</v>
      </c>
      <c r="C734" s="121"/>
      <c r="D734" s="121"/>
      <c r="E734" s="121">
        <f t="shared" si="11"/>
        <v>40544</v>
      </c>
      <c r="F734" s="118" t="s">
        <v>1069</v>
      </c>
      <c r="G734" s="119">
        <v>732</v>
      </c>
      <c r="H734" s="120">
        <v>5.0039379999999998</v>
      </c>
      <c r="J734" s="118">
        <v>7.3</v>
      </c>
      <c r="K734" s="118">
        <v>7.7</v>
      </c>
      <c r="L734" s="118">
        <v>7.6924659999999996</v>
      </c>
      <c r="M734" s="118">
        <v>6.9</v>
      </c>
      <c r="N734" s="118">
        <v>6.4</v>
      </c>
      <c r="O734" s="118">
        <v>7.9</v>
      </c>
      <c r="P734" s="118">
        <v>20.399999999999999</v>
      </c>
      <c r="Q734" s="118">
        <v>14.7</v>
      </c>
      <c r="R734" s="118">
        <v>8</v>
      </c>
      <c r="S734" s="118">
        <v>9.1999999999999993</v>
      </c>
      <c r="T734" s="118">
        <v>7.8</v>
      </c>
      <c r="U734" s="118">
        <v>15</v>
      </c>
      <c r="V734" s="118">
        <v>11.3</v>
      </c>
      <c r="W734" s="118">
        <v>15.4</v>
      </c>
      <c r="X734" s="118">
        <v>7.6</v>
      </c>
      <c r="Z734" s="118">
        <v>8</v>
      </c>
      <c r="AA734" s="118">
        <v>4.8</v>
      </c>
      <c r="AB734" s="118">
        <v>3.6</v>
      </c>
      <c r="AC734" s="118">
        <v>4.7</v>
      </c>
      <c r="AD734" s="118">
        <v>17.2</v>
      </c>
      <c r="AE734" s="118">
        <v>5.2239579999999997</v>
      </c>
      <c r="AF734" s="118">
        <v>4.9000000000000004</v>
      </c>
      <c r="AG734" s="118">
        <v>3.4</v>
      </c>
      <c r="AH734" s="118">
        <v>8.0677540000000008</v>
      </c>
      <c r="AI734" s="118">
        <v>9.3000000000000007</v>
      </c>
      <c r="AJ734" s="118">
        <v>12.2</v>
      </c>
      <c r="AK734" s="118">
        <v>13.9</v>
      </c>
      <c r="AL734" s="118">
        <v>7.9</v>
      </c>
      <c r="AM734" s="118">
        <v>8</v>
      </c>
      <c r="AN734" s="118">
        <v>9.6</v>
      </c>
      <c r="AO734" s="118">
        <v>9.1</v>
      </c>
      <c r="AP734" s="118">
        <v>10.1</v>
      </c>
      <c r="AQ734" s="118">
        <v>9.5</v>
      </c>
      <c r="AR734" s="118">
        <v>7.7850219999999997</v>
      </c>
    </row>
    <row r="735" spans="1:44" x14ac:dyDescent="0.45">
      <c r="A735" s="118" t="s">
        <v>1086</v>
      </c>
      <c r="B735" s="121">
        <v>41061</v>
      </c>
      <c r="C735" s="121"/>
      <c r="D735" s="121"/>
      <c r="E735" s="121">
        <f t="shared" si="11"/>
        <v>40575</v>
      </c>
      <c r="F735" s="118" t="s">
        <v>1070</v>
      </c>
      <c r="G735" s="119">
        <v>733</v>
      </c>
      <c r="H735" s="120">
        <v>4.9857649999999998</v>
      </c>
      <c r="J735" s="118">
        <v>7.1</v>
      </c>
      <c r="K735" s="118">
        <v>7.7</v>
      </c>
      <c r="L735" s="118">
        <v>7.3516009999999996</v>
      </c>
      <c r="M735" s="118">
        <v>7</v>
      </c>
      <c r="N735" s="118">
        <v>6.2</v>
      </c>
      <c r="O735" s="118">
        <v>7.9</v>
      </c>
      <c r="P735" s="118">
        <v>20.5</v>
      </c>
      <c r="Q735" s="118">
        <v>14.1</v>
      </c>
      <c r="R735" s="118">
        <v>8</v>
      </c>
      <c r="S735" s="118">
        <v>9.1</v>
      </c>
      <c r="T735" s="118">
        <v>7.7</v>
      </c>
      <c r="U735" s="118">
        <v>15.5</v>
      </c>
      <c r="V735" s="118">
        <v>11.3</v>
      </c>
      <c r="W735" s="118">
        <v>15.1</v>
      </c>
      <c r="X735" s="118">
        <v>7.6</v>
      </c>
      <c r="Z735" s="118">
        <v>7.9</v>
      </c>
      <c r="AA735" s="118">
        <v>4.7</v>
      </c>
      <c r="AB735" s="118">
        <v>3.7</v>
      </c>
      <c r="AC735" s="118">
        <v>4.7</v>
      </c>
      <c r="AD735" s="118">
        <v>16.899999999999999</v>
      </c>
      <c r="AE735" s="118">
        <v>5.3629550000000004</v>
      </c>
      <c r="AF735" s="118">
        <v>4.9000000000000004</v>
      </c>
      <c r="AG735" s="118">
        <v>3.2</v>
      </c>
      <c r="AH735" s="118">
        <v>7.98454</v>
      </c>
      <c r="AI735" s="118">
        <v>9.3000000000000007</v>
      </c>
      <c r="AJ735" s="118">
        <v>12.2</v>
      </c>
      <c r="AK735" s="118">
        <v>13.9</v>
      </c>
      <c r="AL735" s="118">
        <v>8</v>
      </c>
      <c r="AM735" s="118">
        <v>7.8</v>
      </c>
      <c r="AN735" s="118">
        <v>9.1999999999999993</v>
      </c>
      <c r="AO735" s="118">
        <v>9</v>
      </c>
      <c r="AP735" s="118">
        <v>10</v>
      </c>
      <c r="AQ735" s="118">
        <v>9.5</v>
      </c>
      <c r="AR735" s="118">
        <v>7.6593479999999996</v>
      </c>
    </row>
    <row r="736" spans="1:44" x14ac:dyDescent="0.45">
      <c r="A736" s="118" t="s">
        <v>1087</v>
      </c>
      <c r="B736" s="121">
        <v>41091</v>
      </c>
      <c r="C736" s="121"/>
      <c r="D736" s="121"/>
      <c r="E736" s="121">
        <f t="shared" si="11"/>
        <v>40603</v>
      </c>
      <c r="F736" s="118" t="s">
        <v>1071</v>
      </c>
      <c r="G736" s="119">
        <v>734</v>
      </c>
      <c r="H736" s="120">
        <v>4.9253739999999997</v>
      </c>
      <c r="J736" s="118">
        <v>6.9</v>
      </c>
      <c r="K736" s="118">
        <v>7.7</v>
      </c>
      <c r="L736" s="118">
        <v>6.9950989999999997</v>
      </c>
      <c r="M736" s="118">
        <v>6.9</v>
      </c>
      <c r="N736" s="118">
        <v>6.1</v>
      </c>
      <c r="O736" s="118">
        <v>7.7</v>
      </c>
      <c r="P736" s="118">
        <v>20.6</v>
      </c>
      <c r="Q736" s="118">
        <v>13.8</v>
      </c>
      <c r="R736" s="118">
        <v>7.9</v>
      </c>
      <c r="S736" s="118">
        <v>9.1</v>
      </c>
      <c r="T736" s="118">
        <v>7.7</v>
      </c>
      <c r="U736" s="118">
        <v>16.100000000000001</v>
      </c>
      <c r="V736" s="118">
        <v>11.2</v>
      </c>
      <c r="W736" s="118">
        <v>15</v>
      </c>
      <c r="X736" s="118">
        <v>7.6</v>
      </c>
      <c r="Z736" s="118">
        <v>8</v>
      </c>
      <c r="AA736" s="118">
        <v>4.7</v>
      </c>
      <c r="AB736" s="118">
        <v>3.8</v>
      </c>
      <c r="AC736" s="118">
        <v>4.7</v>
      </c>
      <c r="AD736" s="118">
        <v>16.899999999999999</v>
      </c>
      <c r="AE736" s="118">
        <v>4.9789490000000001</v>
      </c>
      <c r="AF736" s="118">
        <v>4.8</v>
      </c>
      <c r="AG736" s="118">
        <v>3.3</v>
      </c>
      <c r="AH736" s="118">
        <v>7.9389909999999997</v>
      </c>
      <c r="AI736" s="118">
        <v>9.4</v>
      </c>
      <c r="AJ736" s="118">
        <v>12.4</v>
      </c>
      <c r="AK736" s="118">
        <v>13.8</v>
      </c>
      <c r="AL736" s="118">
        <v>8.1</v>
      </c>
      <c r="AM736" s="118">
        <v>7.9</v>
      </c>
      <c r="AN736" s="118">
        <v>9.1</v>
      </c>
      <c r="AO736" s="118">
        <v>9</v>
      </c>
      <c r="AP736" s="118">
        <v>10</v>
      </c>
      <c r="AQ736" s="118">
        <v>9.5</v>
      </c>
      <c r="AR736" s="118">
        <v>7.6359029999999999</v>
      </c>
    </row>
    <row r="737" spans="1:44" x14ac:dyDescent="0.45">
      <c r="A737" s="118" t="s">
        <v>1088</v>
      </c>
      <c r="B737" s="121">
        <v>41122</v>
      </c>
      <c r="C737" s="121"/>
      <c r="D737" s="121"/>
      <c r="E737" s="121">
        <f t="shared" si="11"/>
        <v>40634</v>
      </c>
      <c r="F737" s="118" t="s">
        <v>1072</v>
      </c>
      <c r="G737" s="119">
        <v>735</v>
      </c>
      <c r="H737" s="120">
        <v>4.9597379999999998</v>
      </c>
      <c r="J737" s="118">
        <v>6.8</v>
      </c>
      <c r="K737" s="118">
        <v>7.6</v>
      </c>
      <c r="L737" s="118">
        <v>6.923686</v>
      </c>
      <c r="M737" s="118">
        <v>6.9</v>
      </c>
      <c r="N737" s="118">
        <v>6</v>
      </c>
      <c r="O737" s="118">
        <v>7.5</v>
      </c>
      <c r="P737" s="118">
        <v>20.6</v>
      </c>
      <c r="Q737" s="118">
        <v>13</v>
      </c>
      <c r="R737" s="118">
        <v>7.8</v>
      </c>
      <c r="S737" s="118">
        <v>9.1</v>
      </c>
      <c r="T737" s="118">
        <v>7.8</v>
      </c>
      <c r="U737" s="118">
        <v>16.399999999999999</v>
      </c>
      <c r="V737" s="118">
        <v>11</v>
      </c>
      <c r="W737" s="118">
        <v>15</v>
      </c>
      <c r="X737" s="118">
        <v>7.5</v>
      </c>
      <c r="Z737" s="118">
        <v>7.8</v>
      </c>
      <c r="AA737" s="118">
        <v>4.7</v>
      </c>
      <c r="AB737" s="118">
        <v>3.5</v>
      </c>
      <c r="AC737" s="118">
        <v>4.7</v>
      </c>
      <c r="AD737" s="118">
        <v>17.2</v>
      </c>
      <c r="AE737" s="118">
        <v>5.2112879999999997</v>
      </c>
      <c r="AF737" s="118">
        <v>4.7</v>
      </c>
      <c r="AG737" s="118">
        <v>3.4</v>
      </c>
      <c r="AH737" s="118">
        <v>7.9487930000000002</v>
      </c>
      <c r="AI737" s="118">
        <v>9.6</v>
      </c>
      <c r="AJ737" s="118">
        <v>12.4</v>
      </c>
      <c r="AK737" s="118">
        <v>13.6</v>
      </c>
      <c r="AL737" s="118">
        <v>8</v>
      </c>
      <c r="AM737" s="118">
        <v>7.7</v>
      </c>
      <c r="AN737" s="118">
        <v>9.1</v>
      </c>
      <c r="AO737" s="118">
        <v>9.1</v>
      </c>
      <c r="AP737" s="118">
        <v>9.9</v>
      </c>
      <c r="AQ737" s="118">
        <v>9.5</v>
      </c>
      <c r="AR737" s="118">
        <v>7.6694449999999996</v>
      </c>
    </row>
    <row r="738" spans="1:44" x14ac:dyDescent="0.45">
      <c r="A738" s="118" t="s">
        <v>1089</v>
      </c>
      <c r="B738" s="121">
        <v>41153</v>
      </c>
      <c r="C738" s="121"/>
      <c r="D738" s="121"/>
      <c r="E738" s="121">
        <f t="shared" si="11"/>
        <v>40664</v>
      </c>
      <c r="F738" s="118" t="s">
        <v>1073</v>
      </c>
      <c r="G738" s="119">
        <v>736</v>
      </c>
      <c r="H738" s="120">
        <v>5.013528</v>
      </c>
      <c r="J738" s="118">
        <v>6.9</v>
      </c>
      <c r="K738" s="118">
        <v>7.5</v>
      </c>
      <c r="L738" s="118">
        <v>6.8551440000000001</v>
      </c>
      <c r="M738" s="118">
        <v>6.8</v>
      </c>
      <c r="N738" s="118">
        <v>5.9</v>
      </c>
      <c r="O738" s="118">
        <v>7.5</v>
      </c>
      <c r="P738" s="118">
        <v>20.7</v>
      </c>
      <c r="Q738" s="118">
        <v>12.9</v>
      </c>
      <c r="R738" s="118">
        <v>7.8</v>
      </c>
      <c r="S738" s="118">
        <v>9.1</v>
      </c>
      <c r="T738" s="118">
        <v>8</v>
      </c>
      <c r="U738" s="118">
        <v>16.899999999999999</v>
      </c>
      <c r="V738" s="118">
        <v>11</v>
      </c>
      <c r="W738" s="118">
        <v>15</v>
      </c>
      <c r="X738" s="118">
        <v>7.2</v>
      </c>
      <c r="Z738" s="118">
        <v>8</v>
      </c>
      <c r="AA738" s="118">
        <v>4.5999999999999996</v>
      </c>
      <c r="AB738" s="118">
        <v>3.3</v>
      </c>
      <c r="AC738" s="118">
        <v>4.8</v>
      </c>
      <c r="AD738" s="118">
        <v>17.100000000000001</v>
      </c>
      <c r="AE738" s="118">
        <v>5.3932310000000001</v>
      </c>
      <c r="AF738" s="118">
        <v>4.8</v>
      </c>
      <c r="AG738" s="118">
        <v>3.4</v>
      </c>
      <c r="AH738" s="118">
        <v>7.9630210000000003</v>
      </c>
      <c r="AI738" s="118">
        <v>9.6999999999999993</v>
      </c>
      <c r="AJ738" s="118">
        <v>12.5</v>
      </c>
      <c r="AK738" s="118">
        <v>13.5</v>
      </c>
      <c r="AL738" s="118">
        <v>7.9</v>
      </c>
      <c r="AM738" s="118">
        <v>7.8</v>
      </c>
      <c r="AN738" s="118">
        <v>9.3000000000000007</v>
      </c>
      <c r="AO738" s="118">
        <v>9</v>
      </c>
      <c r="AP738" s="118">
        <v>10</v>
      </c>
      <c r="AQ738" s="118">
        <v>9.5</v>
      </c>
      <c r="AR738" s="118">
        <v>7.6482049999999999</v>
      </c>
    </row>
    <row r="739" spans="1:44" x14ac:dyDescent="0.45">
      <c r="A739" s="118" t="s">
        <v>1090</v>
      </c>
      <c r="B739" s="121">
        <v>41183</v>
      </c>
      <c r="C739" s="121"/>
      <c r="D739" s="121"/>
      <c r="E739" s="121">
        <f t="shared" si="11"/>
        <v>40695</v>
      </c>
      <c r="F739" s="118" t="s">
        <v>1074</v>
      </c>
      <c r="G739" s="119">
        <v>737</v>
      </c>
      <c r="H739" s="120">
        <v>4.9176460000000004</v>
      </c>
      <c r="J739" s="118">
        <v>7</v>
      </c>
      <c r="K739" s="118">
        <v>7.5</v>
      </c>
      <c r="L739" s="118">
        <v>7.1340240000000001</v>
      </c>
      <c r="M739" s="118">
        <v>6.8</v>
      </c>
      <c r="N739" s="118">
        <v>5.8</v>
      </c>
      <c r="O739" s="118">
        <v>7.6</v>
      </c>
      <c r="P739" s="118">
        <v>21</v>
      </c>
      <c r="Q739" s="118">
        <v>12.8</v>
      </c>
      <c r="R739" s="118">
        <v>7.8</v>
      </c>
      <c r="S739" s="118">
        <v>9.1</v>
      </c>
      <c r="T739" s="118">
        <v>8</v>
      </c>
      <c r="U739" s="118">
        <v>17.3</v>
      </c>
      <c r="V739" s="118">
        <v>11</v>
      </c>
      <c r="W739" s="118">
        <v>15.2</v>
      </c>
      <c r="X739" s="118">
        <v>6.9</v>
      </c>
      <c r="Z739" s="118">
        <v>8.1</v>
      </c>
      <c r="AA739" s="118">
        <v>4.7</v>
      </c>
      <c r="AB739" s="118">
        <v>3.3</v>
      </c>
      <c r="AC739" s="118">
        <v>4.8</v>
      </c>
      <c r="AD739" s="118">
        <v>16.600000000000001</v>
      </c>
      <c r="AE739" s="118">
        <v>5.5452700000000004</v>
      </c>
      <c r="AF739" s="118">
        <v>4.7</v>
      </c>
      <c r="AG739" s="118">
        <v>3.4</v>
      </c>
      <c r="AH739" s="118">
        <v>8.0082970000000007</v>
      </c>
      <c r="AI739" s="118">
        <v>9.6999999999999993</v>
      </c>
      <c r="AJ739" s="118">
        <v>12.4</v>
      </c>
      <c r="AK739" s="118">
        <v>13.5</v>
      </c>
      <c r="AL739" s="118">
        <v>8</v>
      </c>
      <c r="AM739" s="118">
        <v>7.9</v>
      </c>
      <c r="AN739" s="118">
        <v>9.1999999999999993</v>
      </c>
      <c r="AO739" s="118">
        <v>9.1</v>
      </c>
      <c r="AP739" s="118">
        <v>10</v>
      </c>
      <c r="AQ739" s="118">
        <v>9.5</v>
      </c>
      <c r="AR739" s="118">
        <v>7.6873379999999996</v>
      </c>
    </row>
    <row r="740" spans="1:44" x14ac:dyDescent="0.45">
      <c r="A740" s="118" t="s">
        <v>1091</v>
      </c>
      <c r="B740" s="121">
        <v>41214</v>
      </c>
      <c r="C740" s="121"/>
      <c r="D740" s="121"/>
      <c r="E740" s="121">
        <f t="shared" si="11"/>
        <v>40725</v>
      </c>
      <c r="F740" s="118" t="s">
        <v>1075</v>
      </c>
      <c r="G740" s="119">
        <v>738</v>
      </c>
      <c r="H740" s="120">
        <v>5.08941</v>
      </c>
      <c r="J740" s="118">
        <v>7.4</v>
      </c>
      <c r="K740" s="118">
        <v>7.3</v>
      </c>
      <c r="L740" s="118">
        <v>7.0250979999999998</v>
      </c>
      <c r="M740" s="118">
        <v>6.6</v>
      </c>
      <c r="N740" s="118">
        <v>5.8</v>
      </c>
      <c r="O740" s="118">
        <v>7.7</v>
      </c>
      <c r="P740" s="118">
        <v>21.4</v>
      </c>
      <c r="Q740" s="118">
        <v>11.7</v>
      </c>
      <c r="R740" s="118">
        <v>7.8</v>
      </c>
      <c r="S740" s="118">
        <v>9.1999999999999993</v>
      </c>
      <c r="T740" s="118">
        <v>8.1</v>
      </c>
      <c r="U740" s="118">
        <v>17.8</v>
      </c>
      <c r="V740" s="118">
        <v>11</v>
      </c>
      <c r="W740" s="118">
        <v>15.5</v>
      </c>
      <c r="X740" s="118">
        <v>6.7</v>
      </c>
      <c r="Z740" s="118">
        <v>8.3000000000000007</v>
      </c>
      <c r="AA740" s="118">
        <v>4.7</v>
      </c>
      <c r="AB740" s="118">
        <v>3.3</v>
      </c>
      <c r="AC740" s="118">
        <v>4.9000000000000004</v>
      </c>
      <c r="AD740" s="118">
        <v>15.8</v>
      </c>
      <c r="AE740" s="118">
        <v>5.2604550000000003</v>
      </c>
      <c r="AF740" s="118">
        <v>4.9000000000000004</v>
      </c>
      <c r="AG740" s="118">
        <v>3.4</v>
      </c>
      <c r="AH740" s="118">
        <v>7.9832869999999998</v>
      </c>
      <c r="AI740" s="118">
        <v>9.6999999999999993</v>
      </c>
      <c r="AJ740" s="118">
        <v>12.5</v>
      </c>
      <c r="AK740" s="118">
        <v>13.5</v>
      </c>
      <c r="AL740" s="118">
        <v>8.1999999999999993</v>
      </c>
      <c r="AM740" s="118">
        <v>7.7</v>
      </c>
      <c r="AN740" s="118">
        <v>9</v>
      </c>
      <c r="AO740" s="118">
        <v>9</v>
      </c>
      <c r="AP740" s="118">
        <v>10.199999999999999</v>
      </c>
      <c r="AQ740" s="118">
        <v>9.6</v>
      </c>
      <c r="AR740" s="118">
        <v>7.6558599999999997</v>
      </c>
    </row>
    <row r="741" spans="1:44" x14ac:dyDescent="0.45">
      <c r="A741" s="118" t="s">
        <v>1092</v>
      </c>
      <c r="B741" s="121">
        <v>41244</v>
      </c>
      <c r="C741" s="121"/>
      <c r="D741" s="121"/>
      <c r="E741" s="121">
        <f t="shared" si="11"/>
        <v>40756</v>
      </c>
      <c r="F741" s="118" t="s">
        <v>1076</v>
      </c>
      <c r="G741" s="119">
        <v>739</v>
      </c>
      <c r="H741" s="120">
        <v>5.2560669999999998</v>
      </c>
      <c r="J741" s="118">
        <v>7.6</v>
      </c>
      <c r="K741" s="118">
        <v>7.3</v>
      </c>
      <c r="L741" s="118">
        <v>7.149832</v>
      </c>
      <c r="M741" s="118">
        <v>6.5</v>
      </c>
      <c r="N741" s="118">
        <v>5.7</v>
      </c>
      <c r="O741" s="118">
        <v>7.7</v>
      </c>
      <c r="P741" s="118">
        <v>21.7</v>
      </c>
      <c r="Q741" s="118">
        <v>10.9</v>
      </c>
      <c r="R741" s="118">
        <v>7.7</v>
      </c>
      <c r="S741" s="118">
        <v>9.1999999999999993</v>
      </c>
      <c r="T741" s="118">
        <v>8.1999999999999993</v>
      </c>
      <c r="U741" s="118">
        <v>18.600000000000001</v>
      </c>
      <c r="V741" s="118">
        <v>10.9</v>
      </c>
      <c r="W741" s="118">
        <v>15.7</v>
      </c>
      <c r="X741" s="118">
        <v>6.6</v>
      </c>
      <c r="Z741" s="118">
        <v>8.4</v>
      </c>
      <c r="AA741" s="118">
        <v>4.5</v>
      </c>
      <c r="AB741" s="118">
        <v>3.2</v>
      </c>
      <c r="AC741" s="118">
        <v>5.0999999999999996</v>
      </c>
      <c r="AD741" s="118">
        <v>15.4</v>
      </c>
      <c r="AE741" s="118">
        <v>5.4355869999999999</v>
      </c>
      <c r="AF741" s="118">
        <v>4.9000000000000004</v>
      </c>
      <c r="AG741" s="118">
        <v>3.4</v>
      </c>
      <c r="AH741" s="118">
        <v>7.9751820000000002</v>
      </c>
      <c r="AI741" s="118">
        <v>9.8000000000000007</v>
      </c>
      <c r="AJ741" s="118">
        <v>12.8</v>
      </c>
      <c r="AK741" s="118">
        <v>13.5</v>
      </c>
      <c r="AL741" s="118">
        <v>8.1</v>
      </c>
      <c r="AM741" s="118">
        <v>7.7</v>
      </c>
      <c r="AN741" s="118">
        <v>8.6</v>
      </c>
      <c r="AO741" s="118">
        <v>9</v>
      </c>
      <c r="AP741" s="118">
        <v>10.199999999999999</v>
      </c>
      <c r="AQ741" s="118">
        <v>9.6999999999999993</v>
      </c>
      <c r="AR741" s="118">
        <v>7.6212470000000003</v>
      </c>
    </row>
    <row r="742" spans="1:44" x14ac:dyDescent="0.45">
      <c r="A742" s="118" t="s">
        <v>1093</v>
      </c>
      <c r="B742" s="121">
        <v>41275</v>
      </c>
      <c r="C742" s="121"/>
      <c r="D742" s="121"/>
      <c r="E742" s="121">
        <f t="shared" si="11"/>
        <v>40787</v>
      </c>
      <c r="F742" s="118" t="s">
        <v>1077</v>
      </c>
      <c r="G742" s="119">
        <v>740</v>
      </c>
      <c r="H742" s="120">
        <v>5.2217130000000003</v>
      </c>
      <c r="J742" s="118">
        <v>7.5</v>
      </c>
      <c r="K742" s="118">
        <v>7.4</v>
      </c>
      <c r="L742" s="118">
        <v>7.128959</v>
      </c>
      <c r="M742" s="118">
        <v>6.6</v>
      </c>
      <c r="N742" s="118">
        <v>5.7</v>
      </c>
      <c r="O742" s="118">
        <v>7.8</v>
      </c>
      <c r="P742" s="118">
        <v>22.1</v>
      </c>
      <c r="Q742" s="118">
        <v>11</v>
      </c>
      <c r="R742" s="118">
        <v>7.7</v>
      </c>
      <c r="S742" s="118">
        <v>9.3000000000000007</v>
      </c>
      <c r="T742" s="118">
        <v>8.3000000000000007</v>
      </c>
      <c r="U742" s="118">
        <v>19.100000000000001</v>
      </c>
      <c r="V742" s="118">
        <v>11.1</v>
      </c>
      <c r="W742" s="118">
        <v>15.6</v>
      </c>
      <c r="X742" s="118">
        <v>6.6</v>
      </c>
      <c r="Z742" s="118">
        <v>8.8000000000000007</v>
      </c>
      <c r="AA742" s="118">
        <v>4.2</v>
      </c>
      <c r="AB742" s="118">
        <v>3.3</v>
      </c>
      <c r="AC742" s="118">
        <v>5</v>
      </c>
      <c r="AD742" s="118">
        <v>15.3</v>
      </c>
      <c r="AE742" s="118">
        <v>5.3229389999999999</v>
      </c>
      <c r="AF742" s="118">
        <v>5.0999999999999996</v>
      </c>
      <c r="AG742" s="118">
        <v>3.5</v>
      </c>
      <c r="AH742" s="118">
        <v>8.0029439999999994</v>
      </c>
      <c r="AI742" s="118">
        <v>9.8000000000000007</v>
      </c>
      <c r="AJ742" s="118">
        <v>13.2</v>
      </c>
      <c r="AK742" s="118">
        <v>13.6</v>
      </c>
      <c r="AL742" s="118">
        <v>8.5</v>
      </c>
      <c r="AM742" s="118">
        <v>7.5</v>
      </c>
      <c r="AN742" s="118">
        <v>8.1999999999999993</v>
      </c>
      <c r="AO742" s="118">
        <v>9</v>
      </c>
      <c r="AP742" s="118">
        <v>10.4</v>
      </c>
      <c r="AQ742" s="118">
        <v>9.8000000000000007</v>
      </c>
      <c r="AR742" s="118">
        <v>7.6568110000000003</v>
      </c>
    </row>
    <row r="743" spans="1:44" x14ac:dyDescent="0.45">
      <c r="A743" s="118" t="s">
        <v>1094</v>
      </c>
      <c r="B743" s="121">
        <v>41306</v>
      </c>
      <c r="C743" s="121"/>
      <c r="D743" s="121"/>
      <c r="E743" s="121">
        <f t="shared" si="11"/>
        <v>40817</v>
      </c>
      <c r="F743" s="118" t="s">
        <v>1078</v>
      </c>
      <c r="G743" s="119">
        <v>741</v>
      </c>
      <c r="H743" s="120">
        <v>5.1897570000000002</v>
      </c>
      <c r="J743" s="118">
        <v>7.2</v>
      </c>
      <c r="K743" s="118">
        <v>7.4</v>
      </c>
      <c r="L743" s="118">
        <v>7.3249579999999996</v>
      </c>
      <c r="M743" s="118">
        <v>6.5</v>
      </c>
      <c r="N743" s="118">
        <v>5.6</v>
      </c>
      <c r="O743" s="118">
        <v>7.9</v>
      </c>
      <c r="P743" s="118">
        <v>22.4</v>
      </c>
      <c r="Q743" s="118">
        <v>11.6</v>
      </c>
      <c r="R743" s="118">
        <v>7.7</v>
      </c>
      <c r="S743" s="118">
        <v>9.3000000000000007</v>
      </c>
      <c r="T743" s="118">
        <v>8.4</v>
      </c>
      <c r="U743" s="118">
        <v>20.100000000000001</v>
      </c>
      <c r="V743" s="118">
        <v>11</v>
      </c>
      <c r="W743" s="118">
        <v>15.7</v>
      </c>
      <c r="X743" s="118">
        <v>6.5</v>
      </c>
      <c r="Z743" s="118">
        <v>8.6999999999999993</v>
      </c>
      <c r="AA743" s="118">
        <v>4.4000000000000004</v>
      </c>
      <c r="AB743" s="118">
        <v>3.2</v>
      </c>
      <c r="AC743" s="118">
        <v>4.8</v>
      </c>
      <c r="AD743" s="118">
        <v>15.3</v>
      </c>
      <c r="AE743" s="118">
        <v>4.9104530000000004</v>
      </c>
      <c r="AF743" s="118">
        <v>5.2</v>
      </c>
      <c r="AG743" s="118">
        <v>3.5</v>
      </c>
      <c r="AH743" s="118">
        <v>7.9530510000000003</v>
      </c>
      <c r="AI743" s="118">
        <v>9.9</v>
      </c>
      <c r="AJ743" s="118">
        <v>13.5</v>
      </c>
      <c r="AK743" s="118">
        <v>13.7</v>
      </c>
      <c r="AL743" s="118">
        <v>8.6999999999999993</v>
      </c>
      <c r="AM743" s="118">
        <v>7.8</v>
      </c>
      <c r="AN743" s="118">
        <v>8.3000000000000007</v>
      </c>
      <c r="AO743" s="118">
        <v>8.8000000000000007</v>
      </c>
      <c r="AP743" s="118">
        <v>10.5</v>
      </c>
      <c r="AQ743" s="118">
        <v>9.9</v>
      </c>
      <c r="AR743" s="118">
        <v>7.5879190000000003</v>
      </c>
    </row>
    <row r="744" spans="1:44" x14ac:dyDescent="0.45">
      <c r="A744" s="118" t="s">
        <v>1095</v>
      </c>
      <c r="B744" s="121">
        <v>41334</v>
      </c>
      <c r="C744" s="121"/>
      <c r="D744" s="121"/>
      <c r="E744" s="121">
        <f t="shared" si="11"/>
        <v>40848</v>
      </c>
      <c r="F744" s="118" t="s">
        <v>1079</v>
      </c>
      <c r="G744" s="119">
        <v>742</v>
      </c>
      <c r="H744" s="120">
        <v>5.2296899999999997</v>
      </c>
      <c r="J744" s="118">
        <v>7</v>
      </c>
      <c r="K744" s="118">
        <v>7.5</v>
      </c>
      <c r="L744" s="118">
        <v>7.1130930000000001</v>
      </c>
      <c r="M744" s="118">
        <v>6.5</v>
      </c>
      <c r="N744" s="118">
        <v>5.6</v>
      </c>
      <c r="O744" s="118">
        <v>8</v>
      </c>
      <c r="P744" s="118">
        <v>22.6</v>
      </c>
      <c r="Q744" s="118">
        <v>11.5</v>
      </c>
      <c r="R744" s="118">
        <v>7.6</v>
      </c>
      <c r="S744" s="118">
        <v>9.4</v>
      </c>
      <c r="T744" s="118">
        <v>8.4</v>
      </c>
      <c r="U744" s="118">
        <v>20.6</v>
      </c>
      <c r="V744" s="118">
        <v>10.9</v>
      </c>
      <c r="W744" s="118">
        <v>15.9</v>
      </c>
      <c r="X744" s="118">
        <v>6.4</v>
      </c>
      <c r="Z744" s="118">
        <v>9.1999999999999993</v>
      </c>
      <c r="AA744" s="118">
        <v>4.5</v>
      </c>
      <c r="AB744" s="118">
        <v>3.2</v>
      </c>
      <c r="AC744" s="118">
        <v>4.8</v>
      </c>
      <c r="AD744" s="118">
        <v>15.3</v>
      </c>
      <c r="AE744" s="118">
        <v>5.1444700000000001</v>
      </c>
      <c r="AF744" s="118">
        <v>5.4</v>
      </c>
      <c r="AG744" s="118">
        <v>3.5</v>
      </c>
      <c r="AH744" s="118">
        <v>7.964467</v>
      </c>
      <c r="AI744" s="118">
        <v>9.9</v>
      </c>
      <c r="AJ744" s="118">
        <v>14</v>
      </c>
      <c r="AK744" s="118">
        <v>13.8</v>
      </c>
      <c r="AL744" s="118">
        <v>8.8000000000000007</v>
      </c>
      <c r="AM744" s="118">
        <v>7.7</v>
      </c>
      <c r="AN744" s="118">
        <v>8.1</v>
      </c>
      <c r="AO744" s="118">
        <v>8.6</v>
      </c>
      <c r="AP744" s="118">
        <v>10.6</v>
      </c>
      <c r="AQ744" s="118">
        <v>10</v>
      </c>
      <c r="AR744" s="118">
        <v>7.56081</v>
      </c>
    </row>
    <row r="745" spans="1:44" x14ac:dyDescent="0.45">
      <c r="A745" s="118" t="s">
        <v>1096</v>
      </c>
      <c r="B745" s="121">
        <v>41365</v>
      </c>
      <c r="C745" s="121"/>
      <c r="D745" s="121"/>
      <c r="E745" s="121">
        <f t="shared" si="11"/>
        <v>40878</v>
      </c>
      <c r="F745" s="118" t="s">
        <v>1080</v>
      </c>
      <c r="G745" s="119">
        <v>743</v>
      </c>
      <c r="H745" s="120">
        <v>5.1956709999999999</v>
      </c>
      <c r="J745" s="118">
        <v>7</v>
      </c>
      <c r="K745" s="118">
        <v>7.4</v>
      </c>
      <c r="L745" s="118">
        <v>7.040044</v>
      </c>
      <c r="M745" s="118">
        <v>6.5</v>
      </c>
      <c r="N745" s="118">
        <v>5.5</v>
      </c>
      <c r="O745" s="118">
        <v>7.9</v>
      </c>
      <c r="P745" s="118">
        <v>22.9</v>
      </c>
      <c r="Q745" s="118">
        <v>10.9</v>
      </c>
      <c r="R745" s="118">
        <v>7.6</v>
      </c>
      <c r="S745" s="118">
        <v>9.4</v>
      </c>
      <c r="T745" s="118">
        <v>8.3000000000000007</v>
      </c>
      <c r="U745" s="118">
        <v>21.2</v>
      </c>
      <c r="V745" s="118">
        <v>11.1</v>
      </c>
      <c r="W745" s="118">
        <v>15.9</v>
      </c>
      <c r="X745" s="118">
        <v>6.4</v>
      </c>
      <c r="Z745" s="118">
        <v>9.6</v>
      </c>
      <c r="AA745" s="118">
        <v>4.5</v>
      </c>
      <c r="AB745" s="118">
        <v>3.2</v>
      </c>
      <c r="AC745" s="118">
        <v>4.9000000000000004</v>
      </c>
      <c r="AD745" s="118">
        <v>15.3</v>
      </c>
      <c r="AE745" s="118">
        <v>5.0231170000000001</v>
      </c>
      <c r="AF745" s="118">
        <v>5.4</v>
      </c>
      <c r="AG745" s="118">
        <v>3.5</v>
      </c>
      <c r="AH745" s="118">
        <v>7.946256</v>
      </c>
      <c r="AI745" s="118">
        <v>9.9</v>
      </c>
      <c r="AJ745" s="118">
        <v>14.4</v>
      </c>
      <c r="AK745" s="118">
        <v>13.9</v>
      </c>
      <c r="AL745" s="118">
        <v>8.6</v>
      </c>
      <c r="AM745" s="118">
        <v>7.8</v>
      </c>
      <c r="AN745" s="118">
        <v>8.1999999999999993</v>
      </c>
      <c r="AO745" s="118">
        <v>8.5</v>
      </c>
      <c r="AP745" s="118">
        <v>10.7</v>
      </c>
      <c r="AQ745" s="118">
        <v>10.1</v>
      </c>
      <c r="AR745" s="118">
        <v>7.5156669999999997</v>
      </c>
    </row>
    <row r="746" spans="1:44" x14ac:dyDescent="0.45">
      <c r="A746" s="118" t="s">
        <v>1097</v>
      </c>
      <c r="B746" s="121">
        <v>41395</v>
      </c>
      <c r="C746" s="121"/>
      <c r="D746" s="121"/>
      <c r="E746" s="121">
        <f t="shared" si="11"/>
        <v>40909</v>
      </c>
      <c r="F746" s="118" t="s">
        <v>1081</v>
      </c>
      <c r="G746" s="119">
        <v>744</v>
      </c>
      <c r="H746" s="120">
        <v>5.047218</v>
      </c>
      <c r="J746" s="118">
        <v>7.1</v>
      </c>
      <c r="K746" s="118">
        <v>7.6</v>
      </c>
      <c r="L746" s="118">
        <v>6.9088710000000004</v>
      </c>
      <c r="M746" s="118">
        <v>6.7</v>
      </c>
      <c r="N746" s="118">
        <v>5.5</v>
      </c>
      <c r="O746" s="118">
        <v>7.8</v>
      </c>
      <c r="P746" s="118">
        <v>23.2</v>
      </c>
      <c r="Q746" s="118">
        <v>11.1</v>
      </c>
      <c r="R746" s="118">
        <v>7.6</v>
      </c>
      <c r="S746" s="118">
        <v>9.5</v>
      </c>
      <c r="T746" s="118">
        <v>8.1999999999999993</v>
      </c>
      <c r="U746" s="118">
        <v>21.5</v>
      </c>
      <c r="V746" s="118">
        <v>11.4</v>
      </c>
      <c r="W746" s="118">
        <v>16</v>
      </c>
      <c r="X746" s="118">
        <v>6.4</v>
      </c>
      <c r="Y746" s="118">
        <v>6.6657669999999998</v>
      </c>
      <c r="Z746" s="118">
        <v>9.6</v>
      </c>
      <c r="AA746" s="118">
        <v>4.5</v>
      </c>
      <c r="AB746" s="118">
        <v>3.3</v>
      </c>
      <c r="AC746" s="118">
        <v>4.9000000000000004</v>
      </c>
      <c r="AD746" s="118">
        <v>15.5</v>
      </c>
      <c r="AE746" s="118">
        <v>4.7498379999999996</v>
      </c>
      <c r="AF746" s="118">
        <v>5.5</v>
      </c>
      <c r="AG746" s="118">
        <v>3.5</v>
      </c>
      <c r="AH746" s="118">
        <v>7.897837</v>
      </c>
      <c r="AI746" s="118">
        <v>9.8000000000000007</v>
      </c>
      <c r="AJ746" s="118">
        <v>14.3</v>
      </c>
      <c r="AK746" s="118">
        <v>13.9</v>
      </c>
      <c r="AL746" s="118">
        <v>8.1999999999999993</v>
      </c>
      <c r="AM746" s="118">
        <v>7.9</v>
      </c>
      <c r="AN746" s="118">
        <v>8.1</v>
      </c>
      <c r="AO746" s="118">
        <v>8.3000000000000007</v>
      </c>
      <c r="AP746" s="118">
        <v>10.8</v>
      </c>
      <c r="AQ746" s="118">
        <v>10.1</v>
      </c>
      <c r="AR746" s="118">
        <v>7.4440549999999996</v>
      </c>
    </row>
    <row r="747" spans="1:44" x14ac:dyDescent="0.45">
      <c r="A747" s="118" t="s">
        <v>1098</v>
      </c>
      <c r="B747" s="121">
        <v>41426</v>
      </c>
      <c r="C747" s="121"/>
      <c r="D747" s="121"/>
      <c r="E747" s="121">
        <f t="shared" si="11"/>
        <v>40940</v>
      </c>
      <c r="F747" s="118" t="s">
        <v>1082</v>
      </c>
      <c r="G747" s="119">
        <v>745</v>
      </c>
      <c r="H747" s="120">
        <v>5.2139870000000004</v>
      </c>
      <c r="J747" s="118">
        <v>7.2</v>
      </c>
      <c r="K747" s="118">
        <v>7.5</v>
      </c>
      <c r="L747" s="118">
        <v>6.617489</v>
      </c>
      <c r="M747" s="118">
        <v>6.9</v>
      </c>
      <c r="N747" s="118">
        <v>5.4</v>
      </c>
      <c r="O747" s="118">
        <v>7.8</v>
      </c>
      <c r="P747" s="118">
        <v>23.6</v>
      </c>
      <c r="Q747" s="118">
        <v>11.2</v>
      </c>
      <c r="R747" s="118">
        <v>7.6</v>
      </c>
      <c r="S747" s="118">
        <v>9.5</v>
      </c>
      <c r="T747" s="118">
        <v>8.1999999999999993</v>
      </c>
      <c r="U747" s="118">
        <v>22.2</v>
      </c>
      <c r="V747" s="118">
        <v>11.4</v>
      </c>
      <c r="W747" s="118">
        <v>16</v>
      </c>
      <c r="X747" s="118">
        <v>6.4</v>
      </c>
      <c r="Y747" s="118">
        <v>6.9339279999999999</v>
      </c>
      <c r="Z747" s="118">
        <v>9.9</v>
      </c>
      <c r="AA747" s="118">
        <v>4.5</v>
      </c>
      <c r="AB747" s="118">
        <v>3.4</v>
      </c>
      <c r="AC747" s="118">
        <v>5</v>
      </c>
      <c r="AD747" s="118">
        <v>15.8</v>
      </c>
      <c r="AE747" s="118">
        <v>5.3035399999999999</v>
      </c>
      <c r="AF747" s="118">
        <v>5.5</v>
      </c>
      <c r="AG747" s="118">
        <v>3.2</v>
      </c>
      <c r="AH747" s="118">
        <v>7.9696350000000002</v>
      </c>
      <c r="AI747" s="118">
        <v>9.8000000000000007</v>
      </c>
      <c r="AJ747" s="118">
        <v>14.6</v>
      </c>
      <c r="AK747" s="118">
        <v>13.9</v>
      </c>
      <c r="AL747" s="118">
        <v>8</v>
      </c>
      <c r="AM747" s="118">
        <v>7.8</v>
      </c>
      <c r="AN747" s="118">
        <v>8.1999999999999993</v>
      </c>
      <c r="AO747" s="118">
        <v>8.3000000000000007</v>
      </c>
      <c r="AP747" s="118">
        <v>10.9</v>
      </c>
      <c r="AQ747" s="118">
        <v>10.199999999999999</v>
      </c>
      <c r="AR747" s="118">
        <v>7.4330829999999999</v>
      </c>
    </row>
    <row r="748" spans="1:44" x14ac:dyDescent="0.45">
      <c r="A748" s="118" t="s">
        <v>1099</v>
      </c>
      <c r="B748" s="121">
        <v>41456</v>
      </c>
      <c r="C748" s="121"/>
      <c r="D748" s="121"/>
      <c r="E748" s="121">
        <f t="shared" si="11"/>
        <v>40969</v>
      </c>
      <c r="F748" s="118" t="s">
        <v>1083</v>
      </c>
      <c r="G748" s="119">
        <v>746</v>
      </c>
      <c r="H748" s="120">
        <v>5.180034</v>
      </c>
      <c r="J748" s="118">
        <v>7.2</v>
      </c>
      <c r="K748" s="118">
        <v>7.3</v>
      </c>
      <c r="L748" s="118">
        <v>6.5308950000000001</v>
      </c>
      <c r="M748" s="118">
        <v>6.9</v>
      </c>
      <c r="N748" s="118">
        <v>5.4</v>
      </c>
      <c r="O748" s="118">
        <v>7.9</v>
      </c>
      <c r="P748" s="118">
        <v>23.8</v>
      </c>
      <c r="Q748" s="118">
        <v>11.1</v>
      </c>
      <c r="R748" s="118">
        <v>7.6</v>
      </c>
      <c r="S748" s="118">
        <v>9.6</v>
      </c>
      <c r="T748" s="118">
        <v>8.1999999999999993</v>
      </c>
      <c r="U748" s="118">
        <v>22.8</v>
      </c>
      <c r="V748" s="118">
        <v>11.3</v>
      </c>
      <c r="W748" s="118">
        <v>15.9</v>
      </c>
      <c r="X748" s="118">
        <v>6.4</v>
      </c>
      <c r="Y748" s="118">
        <v>7.2327959999999996</v>
      </c>
      <c r="Z748" s="118">
        <v>10.4</v>
      </c>
      <c r="AA748" s="118">
        <v>4.5</v>
      </c>
      <c r="AB748" s="118">
        <v>3.3</v>
      </c>
      <c r="AC748" s="118">
        <v>5.0999999999999996</v>
      </c>
      <c r="AD748" s="118">
        <v>16.100000000000001</v>
      </c>
      <c r="AE748" s="118">
        <v>5.0254289999999999</v>
      </c>
      <c r="AF748" s="118">
        <v>5.5</v>
      </c>
      <c r="AG748" s="118">
        <v>3.1</v>
      </c>
      <c r="AH748" s="118">
        <v>7.9640909999999998</v>
      </c>
      <c r="AI748" s="118">
        <v>9.9</v>
      </c>
      <c r="AJ748" s="118">
        <v>15</v>
      </c>
      <c r="AK748" s="118">
        <v>13.8</v>
      </c>
      <c r="AL748" s="118">
        <v>8</v>
      </c>
      <c r="AM748" s="118">
        <v>7.5</v>
      </c>
      <c r="AN748" s="118">
        <v>8.1999999999999993</v>
      </c>
      <c r="AO748" s="118">
        <v>8.1999999999999993</v>
      </c>
      <c r="AP748" s="118">
        <v>11.1</v>
      </c>
      <c r="AQ748" s="118">
        <v>10.3</v>
      </c>
      <c r="AR748" s="118">
        <v>7.4447789999999996</v>
      </c>
    </row>
    <row r="749" spans="1:44" x14ac:dyDescent="0.45">
      <c r="A749" s="118" t="s">
        <v>1100</v>
      </c>
      <c r="B749" s="121">
        <v>41487</v>
      </c>
      <c r="C749" s="121"/>
      <c r="D749" s="121"/>
      <c r="E749" s="121">
        <f t="shared" si="11"/>
        <v>41000</v>
      </c>
      <c r="F749" s="118" t="s">
        <v>1084</v>
      </c>
      <c r="G749" s="119">
        <v>747</v>
      </c>
      <c r="H749" s="120">
        <v>4.9933300000000003</v>
      </c>
      <c r="J749" s="118">
        <v>7.2</v>
      </c>
      <c r="K749" s="118">
        <v>7.3</v>
      </c>
      <c r="L749" s="118">
        <v>6.4810590000000001</v>
      </c>
      <c r="M749" s="118">
        <v>6.9</v>
      </c>
      <c r="N749" s="118">
        <v>5.4</v>
      </c>
      <c r="O749" s="118">
        <v>8.1</v>
      </c>
      <c r="P749" s="118">
        <v>24.2</v>
      </c>
      <c r="Q749" s="118">
        <v>10.1</v>
      </c>
      <c r="R749" s="118">
        <v>7.7</v>
      </c>
      <c r="S749" s="118">
        <v>9.6</v>
      </c>
      <c r="T749" s="118">
        <v>8</v>
      </c>
      <c r="U749" s="118">
        <v>23.5</v>
      </c>
      <c r="V749" s="118">
        <v>11.2</v>
      </c>
      <c r="W749" s="118">
        <v>15.6</v>
      </c>
      <c r="X749" s="118">
        <v>6.2</v>
      </c>
      <c r="Y749" s="118">
        <v>6.9764879999999998</v>
      </c>
      <c r="Z749" s="118">
        <v>10.5</v>
      </c>
      <c r="AA749" s="118">
        <v>4.5</v>
      </c>
      <c r="AB749" s="118">
        <v>3.3</v>
      </c>
      <c r="AC749" s="118">
        <v>5</v>
      </c>
      <c r="AD749" s="118">
        <v>16.5</v>
      </c>
      <c r="AE749" s="118">
        <v>4.9196309999999999</v>
      </c>
      <c r="AF749" s="118">
        <v>5.7</v>
      </c>
      <c r="AG749" s="118">
        <v>3.1</v>
      </c>
      <c r="AH749" s="118">
        <v>7.9555819999999997</v>
      </c>
      <c r="AI749" s="118">
        <v>10</v>
      </c>
      <c r="AJ749" s="118">
        <v>15.4</v>
      </c>
      <c r="AK749" s="118">
        <v>13.9</v>
      </c>
      <c r="AL749" s="118">
        <v>8.1</v>
      </c>
      <c r="AM749" s="118">
        <v>7.5</v>
      </c>
      <c r="AN749" s="118">
        <v>8.1</v>
      </c>
      <c r="AO749" s="118">
        <v>8.1999999999999993</v>
      </c>
      <c r="AP749" s="118">
        <v>11.2</v>
      </c>
      <c r="AQ749" s="118">
        <v>10.4</v>
      </c>
      <c r="AR749" s="118">
        <v>7.4166040000000004</v>
      </c>
    </row>
    <row r="750" spans="1:44" x14ac:dyDescent="0.45">
      <c r="A750" s="118" t="s">
        <v>1101</v>
      </c>
      <c r="B750" s="121">
        <v>41518</v>
      </c>
      <c r="C750" s="121"/>
      <c r="D750" s="121"/>
      <c r="E750" s="121">
        <f t="shared" si="11"/>
        <v>41030</v>
      </c>
      <c r="F750" s="118" t="s">
        <v>1085</v>
      </c>
      <c r="G750" s="119">
        <v>748</v>
      </c>
      <c r="H750" s="120">
        <v>5.2005670000000004</v>
      </c>
      <c r="J750" s="118">
        <v>7.3</v>
      </c>
      <c r="K750" s="118">
        <v>7.4</v>
      </c>
      <c r="L750" s="118">
        <v>6.2983399999999996</v>
      </c>
      <c r="M750" s="118">
        <v>6.8</v>
      </c>
      <c r="N750" s="118">
        <v>5.4</v>
      </c>
      <c r="O750" s="118">
        <v>8.1999999999999993</v>
      </c>
      <c r="P750" s="118">
        <v>24.6</v>
      </c>
      <c r="Q750" s="118">
        <v>10</v>
      </c>
      <c r="R750" s="118">
        <v>7.7</v>
      </c>
      <c r="S750" s="118">
        <v>9.6999999999999993</v>
      </c>
      <c r="T750" s="118">
        <v>7.9</v>
      </c>
      <c r="U750" s="118">
        <v>24.1</v>
      </c>
      <c r="V750" s="118">
        <v>11.1</v>
      </c>
      <c r="W750" s="118">
        <v>15.5</v>
      </c>
      <c r="X750" s="118">
        <v>6.1</v>
      </c>
      <c r="Y750" s="118">
        <v>6.943511</v>
      </c>
      <c r="Z750" s="118">
        <v>10.5</v>
      </c>
      <c r="AA750" s="118">
        <v>4.4000000000000004</v>
      </c>
      <c r="AB750" s="118">
        <v>3.2</v>
      </c>
      <c r="AC750" s="118">
        <v>5.0999999999999996</v>
      </c>
      <c r="AD750" s="118">
        <v>16.399999999999999</v>
      </c>
      <c r="AE750" s="118">
        <v>4.9494470000000002</v>
      </c>
      <c r="AF750" s="118">
        <v>5.7</v>
      </c>
      <c r="AG750" s="118">
        <v>3.2</v>
      </c>
      <c r="AH750" s="118">
        <v>7.9730499999999997</v>
      </c>
      <c r="AI750" s="118">
        <v>10.199999999999999</v>
      </c>
      <c r="AJ750" s="118">
        <v>15.4</v>
      </c>
      <c r="AK750" s="118">
        <v>13.9</v>
      </c>
      <c r="AL750" s="118">
        <v>8.4</v>
      </c>
      <c r="AM750" s="118">
        <v>8.1999999999999993</v>
      </c>
      <c r="AN750" s="118">
        <v>8</v>
      </c>
      <c r="AO750" s="118">
        <v>8.1999999999999993</v>
      </c>
      <c r="AP750" s="118">
        <v>11.3</v>
      </c>
      <c r="AQ750" s="118">
        <v>10.4</v>
      </c>
      <c r="AR750" s="118">
        <v>7.4047210000000003</v>
      </c>
    </row>
    <row r="751" spans="1:44" x14ac:dyDescent="0.45">
      <c r="A751" s="118" t="s">
        <v>1102</v>
      </c>
      <c r="B751" s="121">
        <v>41548</v>
      </c>
      <c r="C751" s="121"/>
      <c r="D751" s="121"/>
      <c r="E751" s="121">
        <f t="shared" si="11"/>
        <v>41061</v>
      </c>
      <c r="F751" s="118" t="s">
        <v>1086</v>
      </c>
      <c r="G751" s="119">
        <v>749</v>
      </c>
      <c r="H751" s="120">
        <v>5.1644500000000004</v>
      </c>
      <c r="J751" s="118">
        <v>7.3</v>
      </c>
      <c r="K751" s="118">
        <v>7.2</v>
      </c>
      <c r="L751" s="118">
        <v>6.239395</v>
      </c>
      <c r="M751" s="118">
        <v>6.9</v>
      </c>
      <c r="N751" s="118">
        <v>5.4</v>
      </c>
      <c r="O751" s="118">
        <v>8</v>
      </c>
      <c r="P751" s="118">
        <v>24.8</v>
      </c>
      <c r="Q751" s="118">
        <v>10</v>
      </c>
      <c r="R751" s="118">
        <v>7.8</v>
      </c>
      <c r="S751" s="118">
        <v>9.6999999999999993</v>
      </c>
      <c r="T751" s="118">
        <v>7.9</v>
      </c>
      <c r="U751" s="118">
        <v>24.8</v>
      </c>
      <c r="V751" s="118">
        <v>10.9</v>
      </c>
      <c r="W751" s="118">
        <v>15.5</v>
      </c>
      <c r="X751" s="118">
        <v>6</v>
      </c>
      <c r="Y751" s="118">
        <v>6.8855409999999999</v>
      </c>
      <c r="Z751" s="118">
        <v>10.7</v>
      </c>
      <c r="AA751" s="118">
        <v>4.3</v>
      </c>
      <c r="AB751" s="118">
        <v>3.2</v>
      </c>
      <c r="AC751" s="118">
        <v>5.0999999999999996</v>
      </c>
      <c r="AD751" s="118">
        <v>15.6</v>
      </c>
      <c r="AE751" s="118">
        <v>4.8988319999999996</v>
      </c>
      <c r="AF751" s="118">
        <v>5.7</v>
      </c>
      <c r="AG751" s="118">
        <v>3.2</v>
      </c>
      <c r="AH751" s="118">
        <v>7.963266</v>
      </c>
      <c r="AI751" s="118">
        <v>10.199999999999999</v>
      </c>
      <c r="AJ751" s="118">
        <v>15.5</v>
      </c>
      <c r="AK751" s="118">
        <v>13.8</v>
      </c>
      <c r="AL751" s="118">
        <v>8.8000000000000007</v>
      </c>
      <c r="AM751" s="118">
        <v>7.9</v>
      </c>
      <c r="AN751" s="118">
        <v>7.8</v>
      </c>
      <c r="AO751" s="118">
        <v>8.1999999999999993</v>
      </c>
      <c r="AP751" s="118">
        <v>11.4</v>
      </c>
      <c r="AQ751" s="118">
        <v>10.5</v>
      </c>
      <c r="AR751" s="118">
        <v>7.3981789999999998</v>
      </c>
    </row>
    <row r="752" spans="1:44" x14ac:dyDescent="0.45">
      <c r="A752" s="118" t="s">
        <v>1103</v>
      </c>
      <c r="B752" s="121">
        <v>41579</v>
      </c>
      <c r="C752" s="121"/>
      <c r="D752" s="121"/>
      <c r="E752" s="121">
        <f t="shared" si="11"/>
        <v>41091</v>
      </c>
      <c r="F752" s="118" t="s">
        <v>1087</v>
      </c>
      <c r="G752" s="119">
        <v>750</v>
      </c>
      <c r="H752" s="120">
        <v>5.1769769999999999</v>
      </c>
      <c r="J752" s="118">
        <v>7.3</v>
      </c>
      <c r="K752" s="118">
        <v>7.3</v>
      </c>
      <c r="L752" s="118">
        <v>6.1575430000000004</v>
      </c>
      <c r="M752" s="118">
        <v>6.9</v>
      </c>
      <c r="N752" s="118">
        <v>5.4</v>
      </c>
      <c r="O752" s="118">
        <v>7.8</v>
      </c>
      <c r="P752" s="118">
        <v>25.2</v>
      </c>
      <c r="Q752" s="118">
        <v>9.8000000000000007</v>
      </c>
      <c r="R752" s="118">
        <v>7.9</v>
      </c>
      <c r="S752" s="118">
        <v>9.6999999999999993</v>
      </c>
      <c r="T752" s="118">
        <v>7.8</v>
      </c>
      <c r="U752" s="118">
        <v>25.2</v>
      </c>
      <c r="V752" s="118">
        <v>10.7</v>
      </c>
      <c r="W752" s="118">
        <v>15.6</v>
      </c>
      <c r="X752" s="118">
        <v>5.8</v>
      </c>
      <c r="Y752" s="118">
        <v>6.6708509999999999</v>
      </c>
      <c r="Z752" s="118">
        <v>10.7</v>
      </c>
      <c r="AA752" s="118">
        <v>4.3</v>
      </c>
      <c r="AB752" s="118">
        <v>3.1</v>
      </c>
      <c r="AC752" s="118">
        <v>5</v>
      </c>
      <c r="AD752" s="118">
        <v>14.3</v>
      </c>
      <c r="AE752" s="118">
        <v>4.7141510000000002</v>
      </c>
      <c r="AF752" s="118">
        <v>5.9</v>
      </c>
      <c r="AG752" s="118">
        <v>3.2</v>
      </c>
      <c r="AH752" s="118">
        <v>7.9786859999999997</v>
      </c>
      <c r="AI752" s="118">
        <v>10.3</v>
      </c>
      <c r="AJ752" s="118">
        <v>15.7</v>
      </c>
      <c r="AK752" s="118">
        <v>13.9</v>
      </c>
      <c r="AL752" s="118">
        <v>9.4</v>
      </c>
      <c r="AM752" s="118">
        <v>8</v>
      </c>
      <c r="AN752" s="118">
        <v>8</v>
      </c>
      <c r="AO752" s="118">
        <v>8.1999999999999993</v>
      </c>
      <c r="AP752" s="118">
        <v>11.5</v>
      </c>
      <c r="AQ752" s="118">
        <v>10.5</v>
      </c>
      <c r="AR752" s="118">
        <v>7.390924</v>
      </c>
    </row>
    <row r="753" spans="1:44" x14ac:dyDescent="0.45">
      <c r="A753" s="118" t="s">
        <v>1104</v>
      </c>
      <c r="B753" s="121">
        <v>41609</v>
      </c>
      <c r="C753" s="121"/>
      <c r="D753" s="121"/>
      <c r="E753" s="121">
        <f t="shared" si="11"/>
        <v>41122</v>
      </c>
      <c r="F753" s="118" t="s">
        <v>1088</v>
      </c>
      <c r="G753" s="119">
        <v>751</v>
      </c>
      <c r="H753" s="120">
        <v>5.1438129999999997</v>
      </c>
      <c r="J753" s="118">
        <v>7.5</v>
      </c>
      <c r="K753" s="118">
        <v>7.2</v>
      </c>
      <c r="L753" s="118">
        <v>6.2898670000000001</v>
      </c>
      <c r="M753" s="118">
        <v>7</v>
      </c>
      <c r="N753" s="118">
        <v>5.3</v>
      </c>
      <c r="O753" s="118">
        <v>7.8</v>
      </c>
      <c r="P753" s="118">
        <v>25.3</v>
      </c>
      <c r="Q753" s="118">
        <v>9.6</v>
      </c>
      <c r="R753" s="118">
        <v>7.9</v>
      </c>
      <c r="S753" s="118">
        <v>9.8000000000000007</v>
      </c>
      <c r="T753" s="118">
        <v>7.7</v>
      </c>
      <c r="U753" s="118">
        <v>25.5</v>
      </c>
      <c r="V753" s="118">
        <v>10.7</v>
      </c>
      <c r="W753" s="118">
        <v>15.5</v>
      </c>
      <c r="X753" s="118">
        <v>5.7</v>
      </c>
      <c r="Y753" s="118">
        <v>6.6722390000000003</v>
      </c>
      <c r="Z753" s="118">
        <v>10.8</v>
      </c>
      <c r="AA753" s="118">
        <v>4.2</v>
      </c>
      <c r="AB753" s="118">
        <v>3.1</v>
      </c>
      <c r="AC753" s="118">
        <v>5</v>
      </c>
      <c r="AD753" s="118">
        <v>13.8</v>
      </c>
      <c r="AE753" s="118">
        <v>5.0292240000000001</v>
      </c>
      <c r="AF753" s="118">
        <v>5.8</v>
      </c>
      <c r="AG753" s="118">
        <v>3.2</v>
      </c>
      <c r="AH753" s="118">
        <v>7.9637339999999996</v>
      </c>
      <c r="AI753" s="118">
        <v>10.3</v>
      </c>
      <c r="AJ753" s="118">
        <v>16.2</v>
      </c>
      <c r="AK753" s="118">
        <v>14</v>
      </c>
      <c r="AL753" s="118">
        <v>9.6</v>
      </c>
      <c r="AM753" s="118">
        <v>8.1999999999999993</v>
      </c>
      <c r="AN753" s="118">
        <v>8</v>
      </c>
      <c r="AO753" s="118">
        <v>8.1</v>
      </c>
      <c r="AP753" s="118">
        <v>11.5</v>
      </c>
      <c r="AQ753" s="118">
        <v>10.6</v>
      </c>
      <c r="AR753" s="118">
        <v>7.3069600000000001</v>
      </c>
    </row>
    <row r="754" spans="1:44" x14ac:dyDescent="0.45">
      <c r="A754" s="118" t="s">
        <v>1105</v>
      </c>
      <c r="B754" s="121">
        <v>41640</v>
      </c>
      <c r="C754" s="121"/>
      <c r="D754" s="121"/>
      <c r="E754" s="121">
        <f t="shared" si="11"/>
        <v>41153</v>
      </c>
      <c r="F754" s="118" t="s">
        <v>1089</v>
      </c>
      <c r="G754" s="119">
        <v>752</v>
      </c>
      <c r="H754" s="120">
        <v>5.4890340000000002</v>
      </c>
      <c r="J754" s="118">
        <v>7.7</v>
      </c>
      <c r="K754" s="118">
        <v>7.3</v>
      </c>
      <c r="L754" s="118">
        <v>6.4843890000000002</v>
      </c>
      <c r="M754" s="118">
        <v>7</v>
      </c>
      <c r="N754" s="118">
        <v>5.3</v>
      </c>
      <c r="O754" s="118">
        <v>7.8</v>
      </c>
      <c r="P754" s="118">
        <v>25.5</v>
      </c>
      <c r="Q754" s="118">
        <v>9</v>
      </c>
      <c r="R754" s="118">
        <v>7.8</v>
      </c>
      <c r="S754" s="118">
        <v>9.9</v>
      </c>
      <c r="T754" s="118">
        <v>7.7</v>
      </c>
      <c r="U754" s="118">
        <v>25.9</v>
      </c>
      <c r="V754" s="118">
        <v>10.7</v>
      </c>
      <c r="W754" s="118">
        <v>15.4</v>
      </c>
      <c r="X754" s="118">
        <v>5.6</v>
      </c>
      <c r="Y754" s="118">
        <v>6.8882640000000004</v>
      </c>
      <c r="Z754" s="118">
        <v>11</v>
      </c>
      <c r="AA754" s="118">
        <v>4.2</v>
      </c>
      <c r="AB754" s="118">
        <v>3.2</v>
      </c>
      <c r="AC754" s="118">
        <v>5.0999999999999996</v>
      </c>
      <c r="AD754" s="118">
        <v>13.8</v>
      </c>
      <c r="AE754" s="118">
        <v>4.6861030000000001</v>
      </c>
      <c r="AF754" s="118">
        <v>6</v>
      </c>
      <c r="AG754" s="118">
        <v>3.3</v>
      </c>
      <c r="AH754" s="118">
        <v>7.9269800000000004</v>
      </c>
      <c r="AI754" s="118">
        <v>10.3</v>
      </c>
      <c r="AJ754" s="118">
        <v>16.3</v>
      </c>
      <c r="AK754" s="118">
        <v>13.9</v>
      </c>
      <c r="AL754" s="118">
        <v>9.6</v>
      </c>
      <c r="AM754" s="118">
        <v>8.1</v>
      </c>
      <c r="AN754" s="118">
        <v>8.1999999999999993</v>
      </c>
      <c r="AO754" s="118">
        <v>7.8</v>
      </c>
      <c r="AP754" s="118">
        <v>11.6</v>
      </c>
      <c r="AQ754" s="118">
        <v>10.6</v>
      </c>
      <c r="AR754" s="118">
        <v>7.2342979999999999</v>
      </c>
    </row>
    <row r="755" spans="1:44" x14ac:dyDescent="0.45">
      <c r="A755" s="118" t="s">
        <v>1106</v>
      </c>
      <c r="B755" s="121">
        <v>41671</v>
      </c>
      <c r="C755" s="121"/>
      <c r="D755" s="121"/>
      <c r="E755" s="121">
        <f t="shared" si="11"/>
        <v>41183</v>
      </c>
      <c r="F755" s="118" t="s">
        <v>1090</v>
      </c>
      <c r="G755" s="119">
        <v>753</v>
      </c>
      <c r="H755" s="120">
        <v>5.4140810000000004</v>
      </c>
      <c r="J755" s="118">
        <v>8</v>
      </c>
      <c r="K755" s="118">
        <v>7.4</v>
      </c>
      <c r="L755" s="118">
        <v>6.4207970000000003</v>
      </c>
      <c r="M755" s="118">
        <v>7.2</v>
      </c>
      <c r="N755" s="118">
        <v>5.3</v>
      </c>
      <c r="O755" s="118">
        <v>7.6</v>
      </c>
      <c r="P755" s="118">
        <v>25.7</v>
      </c>
      <c r="Q755" s="118">
        <v>9.1</v>
      </c>
      <c r="R755" s="118">
        <v>7.8</v>
      </c>
      <c r="S755" s="118">
        <v>10</v>
      </c>
      <c r="T755" s="118">
        <v>7.8</v>
      </c>
      <c r="U755" s="118">
        <v>26</v>
      </c>
      <c r="V755" s="118">
        <v>10.9</v>
      </c>
      <c r="W755" s="118">
        <v>15.2</v>
      </c>
      <c r="X755" s="118">
        <v>5.5</v>
      </c>
      <c r="Y755" s="118">
        <v>6.8833440000000001</v>
      </c>
      <c r="Z755" s="118">
        <v>11.4</v>
      </c>
      <c r="AA755" s="118">
        <v>4.0999999999999996</v>
      </c>
      <c r="AB755" s="118">
        <v>3.1</v>
      </c>
      <c r="AC755" s="118">
        <v>5.2</v>
      </c>
      <c r="AD755" s="118">
        <v>14.4</v>
      </c>
      <c r="AE755" s="118">
        <v>4.9429069999999999</v>
      </c>
      <c r="AF755" s="118">
        <v>6.1</v>
      </c>
      <c r="AG755" s="118">
        <v>3.4</v>
      </c>
      <c r="AH755" s="118">
        <v>7.9734239999999996</v>
      </c>
      <c r="AI755" s="118">
        <v>10.3</v>
      </c>
      <c r="AJ755" s="118">
        <v>16.7</v>
      </c>
      <c r="AK755" s="118">
        <v>14.1</v>
      </c>
      <c r="AL755" s="118">
        <v>9.5</v>
      </c>
      <c r="AM755" s="118">
        <v>8</v>
      </c>
      <c r="AN755" s="118">
        <v>8.1</v>
      </c>
      <c r="AO755" s="118">
        <v>7.8</v>
      </c>
      <c r="AP755" s="118">
        <v>11.7</v>
      </c>
      <c r="AQ755" s="118">
        <v>10.7</v>
      </c>
      <c r="AR755" s="118">
        <v>7.2680150000000001</v>
      </c>
    </row>
    <row r="756" spans="1:44" x14ac:dyDescent="0.45">
      <c r="A756" s="118" t="s">
        <v>1107</v>
      </c>
      <c r="B756" s="121">
        <v>41699</v>
      </c>
      <c r="C756" s="121"/>
      <c r="D756" s="121"/>
      <c r="E756" s="121">
        <f t="shared" si="11"/>
        <v>41214</v>
      </c>
      <c r="F756" s="118" t="s">
        <v>1091</v>
      </c>
      <c r="G756" s="119">
        <v>754</v>
      </c>
      <c r="H756" s="120">
        <v>5.2550020000000002</v>
      </c>
      <c r="J756" s="118">
        <v>8.3000000000000007</v>
      </c>
      <c r="K756" s="118">
        <v>7.2</v>
      </c>
      <c r="L756" s="118">
        <v>6.5120360000000002</v>
      </c>
      <c r="M756" s="118">
        <v>7.2</v>
      </c>
      <c r="N756" s="118">
        <v>5.3</v>
      </c>
      <c r="O756" s="118">
        <v>7.4</v>
      </c>
      <c r="P756" s="118">
        <v>25.9</v>
      </c>
      <c r="Q756" s="118">
        <v>9.1999999999999993</v>
      </c>
      <c r="R756" s="118">
        <v>7.9</v>
      </c>
      <c r="S756" s="118">
        <v>10.1</v>
      </c>
      <c r="T756" s="118">
        <v>7.8</v>
      </c>
      <c r="U756" s="118">
        <v>26.4</v>
      </c>
      <c r="V756" s="118">
        <v>10.8</v>
      </c>
      <c r="W756" s="118">
        <v>15</v>
      </c>
      <c r="X756" s="118">
        <v>5.5</v>
      </c>
      <c r="Y756" s="118">
        <v>6.8421070000000004</v>
      </c>
      <c r="Z756" s="118">
        <v>11.3</v>
      </c>
      <c r="AA756" s="118">
        <v>4.0999999999999996</v>
      </c>
      <c r="AB756" s="118">
        <v>3.1</v>
      </c>
      <c r="AC756" s="118">
        <v>5.3</v>
      </c>
      <c r="AD756" s="118">
        <v>14.3</v>
      </c>
      <c r="AE756" s="118">
        <v>5.2753069999999997</v>
      </c>
      <c r="AF756" s="118">
        <v>6.2</v>
      </c>
      <c r="AG756" s="118">
        <v>3.6</v>
      </c>
      <c r="AH756" s="118">
        <v>8.0045059999999992</v>
      </c>
      <c r="AI756" s="118">
        <v>10.3</v>
      </c>
      <c r="AJ756" s="118">
        <v>16.899999999999999</v>
      </c>
      <c r="AK756" s="118">
        <v>14.2</v>
      </c>
      <c r="AL756" s="118">
        <v>9.4</v>
      </c>
      <c r="AM756" s="118">
        <v>8.4</v>
      </c>
      <c r="AN756" s="118">
        <v>8.3000000000000007</v>
      </c>
      <c r="AO756" s="118">
        <v>7.7</v>
      </c>
      <c r="AP756" s="118">
        <v>11.8</v>
      </c>
      <c r="AQ756" s="118">
        <v>10.8</v>
      </c>
      <c r="AR756" s="118">
        <v>7.2271799999999997</v>
      </c>
    </row>
    <row r="757" spans="1:44" x14ac:dyDescent="0.45">
      <c r="A757" s="118" t="s">
        <v>1108</v>
      </c>
      <c r="B757" s="121">
        <v>41730</v>
      </c>
      <c r="C757" s="121"/>
      <c r="D757" s="121"/>
      <c r="E757" s="121">
        <f t="shared" si="11"/>
        <v>41244</v>
      </c>
      <c r="F757" s="118" t="s">
        <v>1092</v>
      </c>
      <c r="G757" s="119">
        <v>755</v>
      </c>
      <c r="H757" s="120">
        <v>5.4308560000000003</v>
      </c>
      <c r="J757" s="118">
        <v>8.4</v>
      </c>
      <c r="K757" s="118">
        <v>7.2</v>
      </c>
      <c r="L757" s="118">
        <v>6.3093779999999997</v>
      </c>
      <c r="M757" s="118">
        <v>7.2</v>
      </c>
      <c r="N757" s="118">
        <v>5.3</v>
      </c>
      <c r="O757" s="118">
        <v>7.5</v>
      </c>
      <c r="P757" s="118">
        <v>26</v>
      </c>
      <c r="Q757" s="118">
        <v>9.6999999999999993</v>
      </c>
      <c r="R757" s="118">
        <v>7.9</v>
      </c>
      <c r="S757" s="118">
        <v>10.199999999999999</v>
      </c>
      <c r="T757" s="118">
        <v>7.8</v>
      </c>
      <c r="U757" s="118">
        <v>26.4</v>
      </c>
      <c r="V757" s="118">
        <v>11</v>
      </c>
      <c r="W757" s="118">
        <v>14.8</v>
      </c>
      <c r="X757" s="118">
        <v>5.6</v>
      </c>
      <c r="Y757" s="118">
        <v>6.9694200000000004</v>
      </c>
      <c r="Z757" s="118">
        <v>11.4</v>
      </c>
      <c r="AA757" s="118">
        <v>4.3</v>
      </c>
      <c r="AB757" s="118">
        <v>3.1</v>
      </c>
      <c r="AC757" s="118">
        <v>5.4</v>
      </c>
      <c r="AD757" s="118">
        <v>13.8</v>
      </c>
      <c r="AE757" s="118">
        <v>4.9517069999999999</v>
      </c>
      <c r="AF757" s="118">
        <v>6.4</v>
      </c>
      <c r="AG757" s="118">
        <v>3.5</v>
      </c>
      <c r="AH757" s="118">
        <v>8.0678660000000004</v>
      </c>
      <c r="AI757" s="118">
        <v>10.3</v>
      </c>
      <c r="AJ757" s="118">
        <v>17.3</v>
      </c>
      <c r="AK757" s="118">
        <v>14.3</v>
      </c>
      <c r="AL757" s="118">
        <v>9.6</v>
      </c>
      <c r="AM757" s="118">
        <v>8.1</v>
      </c>
      <c r="AN757" s="118">
        <v>8.5</v>
      </c>
      <c r="AO757" s="118">
        <v>7.9</v>
      </c>
      <c r="AP757" s="118">
        <v>11.9</v>
      </c>
      <c r="AQ757" s="118">
        <v>10.8</v>
      </c>
      <c r="AR757" s="118">
        <v>7.3398700000000003</v>
      </c>
    </row>
    <row r="758" spans="1:44" x14ac:dyDescent="0.45">
      <c r="A758" s="118" t="s">
        <v>1109</v>
      </c>
      <c r="B758" s="121">
        <v>41760</v>
      </c>
      <c r="C758" s="121"/>
      <c r="D758" s="121"/>
      <c r="E758" s="121">
        <f t="shared" si="11"/>
        <v>41275</v>
      </c>
      <c r="F758" s="118" t="s">
        <v>1093</v>
      </c>
      <c r="G758" s="119">
        <v>756</v>
      </c>
      <c r="H758" s="120">
        <v>5.387969</v>
      </c>
      <c r="J758" s="118">
        <v>8.4</v>
      </c>
      <c r="K758" s="118">
        <v>7.1</v>
      </c>
      <c r="L758" s="118">
        <v>6.4391170000000004</v>
      </c>
      <c r="M758" s="118">
        <v>7.1</v>
      </c>
      <c r="N758" s="118">
        <v>5.4</v>
      </c>
      <c r="O758" s="118">
        <v>7.6</v>
      </c>
      <c r="P758" s="118">
        <v>26.1</v>
      </c>
      <c r="Q758" s="118">
        <v>10.1</v>
      </c>
      <c r="R758" s="118">
        <v>8</v>
      </c>
      <c r="S758" s="118">
        <v>10.3</v>
      </c>
      <c r="T758" s="118">
        <v>7.9</v>
      </c>
      <c r="U758" s="118">
        <v>26.7</v>
      </c>
      <c r="V758" s="118">
        <v>11.1</v>
      </c>
      <c r="W758" s="118">
        <v>14.6</v>
      </c>
      <c r="X758" s="118">
        <v>5.6</v>
      </c>
      <c r="Y758" s="118">
        <v>6.603739</v>
      </c>
      <c r="Z758" s="118">
        <v>11.8</v>
      </c>
      <c r="AA758" s="118">
        <v>4.2</v>
      </c>
      <c r="AB758" s="118">
        <v>3.2</v>
      </c>
      <c r="AC758" s="118">
        <v>5.5</v>
      </c>
      <c r="AD758" s="118">
        <v>13</v>
      </c>
      <c r="AE758" s="118">
        <v>5.2258630000000004</v>
      </c>
      <c r="AF758" s="118">
        <v>6.6</v>
      </c>
      <c r="AG758" s="118">
        <v>3.7</v>
      </c>
      <c r="AH758" s="118">
        <v>8.1543349999999997</v>
      </c>
      <c r="AI758" s="118">
        <v>10.4</v>
      </c>
      <c r="AJ758" s="118">
        <v>17.399999999999999</v>
      </c>
      <c r="AK758" s="118">
        <v>14.4</v>
      </c>
      <c r="AL758" s="118">
        <v>10.1</v>
      </c>
      <c r="AM758" s="118">
        <v>7.9</v>
      </c>
      <c r="AN758" s="118">
        <v>8.5</v>
      </c>
      <c r="AO758" s="118">
        <v>8</v>
      </c>
      <c r="AP758" s="118">
        <v>12</v>
      </c>
      <c r="AQ758" s="118">
        <v>10.9</v>
      </c>
      <c r="AR758" s="118">
        <v>7.4230489999999998</v>
      </c>
    </row>
    <row r="759" spans="1:44" x14ac:dyDescent="0.45">
      <c r="A759" s="118" t="s">
        <v>1110</v>
      </c>
      <c r="B759" s="121">
        <v>41791</v>
      </c>
      <c r="C759" s="121"/>
      <c r="D759" s="121"/>
      <c r="E759" s="121">
        <f t="shared" si="11"/>
        <v>41306</v>
      </c>
      <c r="F759" s="118" t="s">
        <v>1094</v>
      </c>
      <c r="G759" s="119">
        <v>757</v>
      </c>
      <c r="H759" s="120">
        <v>5.4276309999999999</v>
      </c>
      <c r="J759" s="118">
        <v>8.4</v>
      </c>
      <c r="K759" s="118">
        <v>7.1</v>
      </c>
      <c r="L759" s="118">
        <v>6.2244159999999997</v>
      </c>
      <c r="M759" s="118">
        <v>7.2</v>
      </c>
      <c r="N759" s="118">
        <v>5.4</v>
      </c>
      <c r="O759" s="118">
        <v>7.6</v>
      </c>
      <c r="P759" s="118">
        <v>26.3</v>
      </c>
      <c r="Q759" s="118">
        <v>9.8000000000000007</v>
      </c>
      <c r="R759" s="118">
        <v>8.1</v>
      </c>
      <c r="S759" s="118">
        <v>10.3</v>
      </c>
      <c r="T759" s="118">
        <v>7.8</v>
      </c>
      <c r="U759" s="118">
        <v>26.9</v>
      </c>
      <c r="V759" s="118">
        <v>11.1</v>
      </c>
      <c r="W759" s="118">
        <v>14.5</v>
      </c>
      <c r="X759" s="118">
        <v>5.7</v>
      </c>
      <c r="Y759" s="118">
        <v>6.7451100000000004</v>
      </c>
      <c r="Z759" s="118">
        <v>11.9</v>
      </c>
      <c r="AA759" s="118">
        <v>4.3</v>
      </c>
      <c r="AB759" s="118">
        <v>3.2</v>
      </c>
      <c r="AC759" s="118">
        <v>5.6</v>
      </c>
      <c r="AD759" s="118">
        <v>12.6</v>
      </c>
      <c r="AE759" s="118">
        <v>4.8796869999999997</v>
      </c>
      <c r="AF759" s="118">
        <v>6.8</v>
      </c>
      <c r="AG759" s="118">
        <v>3.7</v>
      </c>
      <c r="AH759" s="118">
        <v>8.050554</v>
      </c>
      <c r="AI759" s="118">
        <v>10.5</v>
      </c>
      <c r="AJ759" s="118">
        <v>17.3</v>
      </c>
      <c r="AK759" s="118">
        <v>14.4</v>
      </c>
      <c r="AL759" s="118">
        <v>10.4</v>
      </c>
      <c r="AM759" s="118">
        <v>8</v>
      </c>
      <c r="AN759" s="118">
        <v>8.4</v>
      </c>
      <c r="AO759" s="118">
        <v>7.7</v>
      </c>
      <c r="AP759" s="118">
        <v>12.1</v>
      </c>
      <c r="AQ759" s="118">
        <v>11</v>
      </c>
      <c r="AR759" s="118">
        <v>7.2988580000000001</v>
      </c>
    </row>
    <row r="760" spans="1:44" x14ac:dyDescent="0.45">
      <c r="A760" s="118" t="s">
        <v>1111</v>
      </c>
      <c r="B760" s="121">
        <v>41821</v>
      </c>
      <c r="C760" s="121"/>
      <c r="D760" s="121"/>
      <c r="E760" s="121">
        <f t="shared" si="11"/>
        <v>41334</v>
      </c>
      <c r="F760" s="118" t="s">
        <v>1095</v>
      </c>
      <c r="G760" s="119">
        <v>758</v>
      </c>
      <c r="H760" s="120">
        <v>5.633667</v>
      </c>
      <c r="J760" s="118">
        <v>8.4</v>
      </c>
      <c r="K760" s="118">
        <v>7.3</v>
      </c>
      <c r="L760" s="118">
        <v>6.3724550000000004</v>
      </c>
      <c r="M760" s="118">
        <v>7.3</v>
      </c>
      <c r="N760" s="118">
        <v>5.4</v>
      </c>
      <c r="O760" s="118">
        <v>7.6</v>
      </c>
      <c r="P760" s="118">
        <v>26.2</v>
      </c>
      <c r="Q760" s="118">
        <v>9.1999999999999993</v>
      </c>
      <c r="R760" s="118">
        <v>8.1</v>
      </c>
      <c r="S760" s="118">
        <v>10.4</v>
      </c>
      <c r="T760" s="118">
        <v>7.7</v>
      </c>
      <c r="U760" s="118">
        <v>27.2</v>
      </c>
      <c r="V760" s="118">
        <v>10.5</v>
      </c>
      <c r="W760" s="118">
        <v>14.5</v>
      </c>
      <c r="X760" s="118">
        <v>5.7</v>
      </c>
      <c r="Y760" s="118">
        <v>6.7709130000000002</v>
      </c>
      <c r="Z760" s="118">
        <v>11.8</v>
      </c>
      <c r="AA760" s="118">
        <v>4.0999999999999996</v>
      </c>
      <c r="AB760" s="118">
        <v>3.1</v>
      </c>
      <c r="AC760" s="118">
        <v>5.7</v>
      </c>
      <c r="AD760" s="118">
        <v>12.1</v>
      </c>
      <c r="AE760" s="118">
        <v>4.9057130000000004</v>
      </c>
      <c r="AF760" s="118">
        <v>6.9</v>
      </c>
      <c r="AG760" s="118">
        <v>3.8</v>
      </c>
      <c r="AH760" s="118">
        <v>8.0096329999999991</v>
      </c>
      <c r="AI760" s="118">
        <v>10.6</v>
      </c>
      <c r="AJ760" s="118">
        <v>17.2</v>
      </c>
      <c r="AK760" s="118">
        <v>14.3</v>
      </c>
      <c r="AL760" s="118">
        <v>10.8</v>
      </c>
      <c r="AM760" s="118">
        <v>8.3000000000000007</v>
      </c>
      <c r="AN760" s="118">
        <v>8.5</v>
      </c>
      <c r="AO760" s="118">
        <v>7.5</v>
      </c>
      <c r="AP760" s="118">
        <v>12</v>
      </c>
      <c r="AQ760" s="118">
        <v>11</v>
      </c>
      <c r="AR760" s="118">
        <v>7.2115169999999997</v>
      </c>
    </row>
    <row r="761" spans="1:44" x14ac:dyDescent="0.45">
      <c r="A761" s="118" t="s">
        <v>1112</v>
      </c>
      <c r="B761" s="121">
        <v>41852</v>
      </c>
      <c r="C761" s="121"/>
      <c r="D761" s="121"/>
      <c r="E761" s="121">
        <f t="shared" si="11"/>
        <v>41365</v>
      </c>
      <c r="F761" s="118" t="s">
        <v>1096</v>
      </c>
      <c r="G761" s="119">
        <v>759</v>
      </c>
      <c r="H761" s="120">
        <v>5.5856500000000002</v>
      </c>
      <c r="J761" s="118">
        <v>8.4</v>
      </c>
      <c r="K761" s="118">
        <v>7.1</v>
      </c>
      <c r="L761" s="118">
        <v>6.1804490000000003</v>
      </c>
      <c r="M761" s="118">
        <v>7.1</v>
      </c>
      <c r="N761" s="118">
        <v>5.3</v>
      </c>
      <c r="O761" s="118">
        <v>7.5</v>
      </c>
      <c r="P761" s="118">
        <v>26.2</v>
      </c>
      <c r="Q761" s="118">
        <v>8.1999999999999993</v>
      </c>
      <c r="R761" s="118">
        <v>8.1</v>
      </c>
      <c r="S761" s="118">
        <v>10.4</v>
      </c>
      <c r="T761" s="118">
        <v>7.8</v>
      </c>
      <c r="U761" s="118">
        <v>27.6</v>
      </c>
      <c r="V761" s="118">
        <v>10.4</v>
      </c>
      <c r="W761" s="118">
        <v>14.5</v>
      </c>
      <c r="X761" s="118">
        <v>5.7</v>
      </c>
      <c r="Y761" s="118">
        <v>6.8354160000000004</v>
      </c>
      <c r="Z761" s="118">
        <v>12</v>
      </c>
      <c r="AA761" s="118">
        <v>4.0999999999999996</v>
      </c>
      <c r="AB761" s="118">
        <v>3</v>
      </c>
      <c r="AC761" s="118">
        <v>5.7</v>
      </c>
      <c r="AD761" s="118">
        <v>11.7</v>
      </c>
      <c r="AE761" s="118">
        <v>5.1093409999999997</v>
      </c>
      <c r="AF761" s="118">
        <v>7</v>
      </c>
      <c r="AG761" s="118">
        <v>3.8</v>
      </c>
      <c r="AH761" s="118">
        <v>8.0264930000000003</v>
      </c>
      <c r="AI761" s="118">
        <v>10.7</v>
      </c>
      <c r="AJ761" s="118">
        <v>17</v>
      </c>
      <c r="AK761" s="118">
        <v>14.3</v>
      </c>
      <c r="AL761" s="118">
        <v>10.9</v>
      </c>
      <c r="AM761" s="118">
        <v>8.1999999999999993</v>
      </c>
      <c r="AN761" s="118">
        <v>8.6</v>
      </c>
      <c r="AO761" s="118">
        <v>7.6</v>
      </c>
      <c r="AP761" s="118">
        <v>12.1</v>
      </c>
      <c r="AQ761" s="118">
        <v>11</v>
      </c>
      <c r="AR761" s="118">
        <v>7.2269119999999996</v>
      </c>
    </row>
    <row r="762" spans="1:44" x14ac:dyDescent="0.45">
      <c r="A762" s="118" t="s">
        <v>1113</v>
      </c>
      <c r="B762" s="121">
        <v>41883</v>
      </c>
      <c r="C762" s="121"/>
      <c r="D762" s="121"/>
      <c r="E762" s="121">
        <f t="shared" si="11"/>
        <v>41395</v>
      </c>
      <c r="F762" s="118" t="s">
        <v>1097</v>
      </c>
      <c r="G762" s="119">
        <v>760</v>
      </c>
      <c r="H762" s="120">
        <v>5.6098520000000001</v>
      </c>
      <c r="J762" s="118">
        <v>8.4</v>
      </c>
      <c r="K762" s="118">
        <v>7</v>
      </c>
      <c r="L762" s="118">
        <v>5.9071300000000004</v>
      </c>
      <c r="M762" s="118">
        <v>7</v>
      </c>
      <c r="N762" s="118">
        <v>5.3</v>
      </c>
      <c r="O762" s="118">
        <v>7.5</v>
      </c>
      <c r="P762" s="118">
        <v>26.2</v>
      </c>
      <c r="Q762" s="118">
        <v>8</v>
      </c>
      <c r="R762" s="118">
        <v>8</v>
      </c>
      <c r="S762" s="118">
        <v>10.4</v>
      </c>
      <c r="T762" s="118">
        <v>7.8</v>
      </c>
      <c r="U762" s="118">
        <v>27.7</v>
      </c>
      <c r="V762" s="118">
        <v>10.3</v>
      </c>
      <c r="W762" s="118">
        <v>14.5</v>
      </c>
      <c r="X762" s="118">
        <v>5.6</v>
      </c>
      <c r="Y762" s="118">
        <v>6.7849719999999998</v>
      </c>
      <c r="Z762" s="118">
        <v>12.1</v>
      </c>
      <c r="AA762" s="118">
        <v>4.0999999999999996</v>
      </c>
      <c r="AB762" s="118">
        <v>3.1</v>
      </c>
      <c r="AC762" s="118">
        <v>5.8</v>
      </c>
      <c r="AD762" s="118">
        <v>11.4</v>
      </c>
      <c r="AE762" s="118">
        <v>5.0219449999999997</v>
      </c>
      <c r="AF762" s="118">
        <v>7.1</v>
      </c>
      <c r="AG762" s="118">
        <v>3.7</v>
      </c>
      <c r="AH762" s="118">
        <v>7.9897400000000003</v>
      </c>
      <c r="AI762" s="118">
        <v>10.7</v>
      </c>
      <c r="AJ762" s="118">
        <v>17</v>
      </c>
      <c r="AK762" s="118">
        <v>14.3</v>
      </c>
      <c r="AL762" s="118">
        <v>10.8</v>
      </c>
      <c r="AM762" s="118">
        <v>7.9</v>
      </c>
      <c r="AN762" s="118">
        <v>8.6999999999999993</v>
      </c>
      <c r="AO762" s="118">
        <v>7.5</v>
      </c>
      <c r="AP762" s="118">
        <v>12.1</v>
      </c>
      <c r="AQ762" s="118">
        <v>11</v>
      </c>
      <c r="AR762" s="118">
        <v>7.1927240000000001</v>
      </c>
    </row>
    <row r="763" spans="1:44" x14ac:dyDescent="0.45">
      <c r="A763" s="118" t="s">
        <v>1114</v>
      </c>
      <c r="B763" s="121">
        <v>41913</v>
      </c>
      <c r="C763" s="121"/>
      <c r="D763" s="121"/>
      <c r="E763" s="121">
        <f t="shared" si="11"/>
        <v>41426</v>
      </c>
      <c r="F763" s="118" t="s">
        <v>1098</v>
      </c>
      <c r="G763" s="119">
        <v>761</v>
      </c>
      <c r="H763" s="120">
        <v>5.6976899999999997</v>
      </c>
      <c r="J763" s="118">
        <v>8.4</v>
      </c>
      <c r="K763" s="118">
        <v>7.1</v>
      </c>
      <c r="L763" s="118">
        <v>5.482723</v>
      </c>
      <c r="M763" s="118">
        <v>6.8</v>
      </c>
      <c r="N763" s="118">
        <v>5.2</v>
      </c>
      <c r="O763" s="118">
        <v>7.2</v>
      </c>
      <c r="P763" s="118">
        <v>26.2</v>
      </c>
      <c r="Q763" s="118">
        <v>7.8</v>
      </c>
      <c r="R763" s="118">
        <v>8</v>
      </c>
      <c r="S763" s="118">
        <v>10.4</v>
      </c>
      <c r="T763" s="118">
        <v>7.7</v>
      </c>
      <c r="U763" s="118">
        <v>27.7</v>
      </c>
      <c r="V763" s="118">
        <v>10.199999999999999</v>
      </c>
      <c r="W763" s="118">
        <v>14.1</v>
      </c>
      <c r="X763" s="118">
        <v>5.6</v>
      </c>
      <c r="Y763" s="118">
        <v>6.4279500000000001</v>
      </c>
      <c r="Z763" s="118">
        <v>12.2</v>
      </c>
      <c r="AA763" s="118">
        <v>3.9</v>
      </c>
      <c r="AB763" s="118">
        <v>3.1</v>
      </c>
      <c r="AC763" s="118">
        <v>5.9</v>
      </c>
      <c r="AD763" s="118">
        <v>11.3</v>
      </c>
      <c r="AE763" s="118">
        <v>5.0656189999999999</v>
      </c>
      <c r="AF763" s="118">
        <v>7.3</v>
      </c>
      <c r="AG763" s="118">
        <v>3.6</v>
      </c>
      <c r="AH763" s="118">
        <v>7.9653869999999998</v>
      </c>
      <c r="AI763" s="118">
        <v>10.6</v>
      </c>
      <c r="AJ763" s="118">
        <v>16.7</v>
      </c>
      <c r="AK763" s="118">
        <v>14.4</v>
      </c>
      <c r="AL763" s="118">
        <v>10.4</v>
      </c>
      <c r="AM763" s="118">
        <v>8</v>
      </c>
      <c r="AN763" s="118">
        <v>8.6999999999999993</v>
      </c>
      <c r="AO763" s="118">
        <v>7.5</v>
      </c>
      <c r="AP763" s="118">
        <v>12.1</v>
      </c>
      <c r="AQ763" s="118">
        <v>11</v>
      </c>
      <c r="AR763" s="118">
        <v>7.1707039999999997</v>
      </c>
    </row>
    <row r="764" spans="1:44" x14ac:dyDescent="0.45">
      <c r="A764" s="118" t="s">
        <v>1115</v>
      </c>
      <c r="B764" s="121">
        <v>41944</v>
      </c>
      <c r="C764" s="121"/>
      <c r="D764" s="121"/>
      <c r="E764" s="121">
        <f t="shared" si="11"/>
        <v>41456</v>
      </c>
      <c r="F764" s="118" t="s">
        <v>1099</v>
      </c>
      <c r="G764" s="119">
        <v>762</v>
      </c>
      <c r="H764" s="120">
        <v>5.6269369999999999</v>
      </c>
      <c r="J764" s="118">
        <v>8.4</v>
      </c>
      <c r="K764" s="118">
        <v>7.2</v>
      </c>
      <c r="L764" s="118">
        <v>5.4599960000000003</v>
      </c>
      <c r="M764" s="118">
        <v>6.9</v>
      </c>
      <c r="N764" s="118">
        <v>5.2</v>
      </c>
      <c r="O764" s="118">
        <v>7.4</v>
      </c>
      <c r="P764" s="118">
        <v>26.3</v>
      </c>
      <c r="Q764" s="118">
        <v>7.7</v>
      </c>
      <c r="R764" s="118">
        <v>8</v>
      </c>
      <c r="S764" s="118">
        <v>10.3</v>
      </c>
      <c r="T764" s="118">
        <v>7.7</v>
      </c>
      <c r="U764" s="118">
        <v>27.8</v>
      </c>
      <c r="V764" s="118">
        <v>10.199999999999999</v>
      </c>
      <c r="W764" s="118">
        <v>13.7</v>
      </c>
      <c r="X764" s="118">
        <v>5.4</v>
      </c>
      <c r="Y764" s="118">
        <v>6.1881649999999997</v>
      </c>
      <c r="Z764" s="118">
        <v>12</v>
      </c>
      <c r="AA764" s="118">
        <v>3.8</v>
      </c>
      <c r="AB764" s="118">
        <v>3.2</v>
      </c>
      <c r="AC764" s="118">
        <v>5.9</v>
      </c>
      <c r="AD764" s="118">
        <v>11.9</v>
      </c>
      <c r="AE764" s="118">
        <v>4.8244749999999996</v>
      </c>
      <c r="AF764" s="118">
        <v>7.5</v>
      </c>
      <c r="AG764" s="118">
        <v>3.7</v>
      </c>
      <c r="AH764" s="118">
        <v>7.8781090000000003</v>
      </c>
      <c r="AI764" s="118">
        <v>10.5</v>
      </c>
      <c r="AJ764" s="118">
        <v>16.7</v>
      </c>
      <c r="AK764" s="118">
        <v>14.3</v>
      </c>
      <c r="AL764" s="118">
        <v>10</v>
      </c>
      <c r="AM764" s="118">
        <v>7.9</v>
      </c>
      <c r="AN764" s="118">
        <v>9</v>
      </c>
      <c r="AO764" s="118">
        <v>7.3</v>
      </c>
      <c r="AP764" s="118">
        <v>12</v>
      </c>
      <c r="AQ764" s="118">
        <v>10.9</v>
      </c>
      <c r="AR764" s="118">
        <v>7.0290379999999999</v>
      </c>
    </row>
    <row r="765" spans="1:44" x14ac:dyDescent="0.45">
      <c r="A765" s="118" t="s">
        <v>1116</v>
      </c>
      <c r="B765" s="121">
        <v>41974</v>
      </c>
      <c r="C765" s="121"/>
      <c r="D765" s="121"/>
      <c r="E765" s="121">
        <f t="shared" si="11"/>
        <v>41487</v>
      </c>
      <c r="F765" s="118" t="s">
        <v>1100</v>
      </c>
      <c r="G765" s="119">
        <v>763</v>
      </c>
      <c r="H765" s="120">
        <v>5.8233059999999996</v>
      </c>
      <c r="J765" s="118">
        <v>8.5</v>
      </c>
      <c r="K765" s="118">
        <v>7.1</v>
      </c>
      <c r="L765" s="118">
        <v>5.500165</v>
      </c>
      <c r="M765" s="118">
        <v>6.9</v>
      </c>
      <c r="N765" s="118">
        <v>5.2</v>
      </c>
      <c r="O765" s="118">
        <v>7.4</v>
      </c>
      <c r="P765" s="118">
        <v>26.2</v>
      </c>
      <c r="Q765" s="118">
        <v>7.9</v>
      </c>
      <c r="R765" s="118">
        <v>8.1</v>
      </c>
      <c r="S765" s="118">
        <v>10.199999999999999</v>
      </c>
      <c r="T765" s="118">
        <v>7.6</v>
      </c>
      <c r="U765" s="118">
        <v>27.6</v>
      </c>
      <c r="V765" s="118">
        <v>10</v>
      </c>
      <c r="W765" s="118">
        <v>13.3</v>
      </c>
      <c r="X765" s="118">
        <v>5.3</v>
      </c>
      <c r="Y765" s="118">
        <v>5.7592030000000003</v>
      </c>
      <c r="Z765" s="118">
        <v>12.3</v>
      </c>
      <c r="AA765" s="118">
        <v>4.0999999999999996</v>
      </c>
      <c r="AB765" s="118">
        <v>3.1</v>
      </c>
      <c r="AC765" s="118">
        <v>5.9</v>
      </c>
      <c r="AD765" s="118">
        <v>12</v>
      </c>
      <c r="AE765" s="118">
        <v>4.8613780000000002</v>
      </c>
      <c r="AF765" s="118">
        <v>7.5</v>
      </c>
      <c r="AG765" s="118">
        <v>3.8</v>
      </c>
      <c r="AH765" s="118">
        <v>7.8823249999999998</v>
      </c>
      <c r="AI765" s="118">
        <v>10.3</v>
      </c>
      <c r="AJ765" s="118">
        <v>16.100000000000001</v>
      </c>
      <c r="AK765" s="118">
        <v>14.2</v>
      </c>
      <c r="AL765" s="118">
        <v>9.8000000000000007</v>
      </c>
      <c r="AM765" s="118">
        <v>8</v>
      </c>
      <c r="AN765" s="118">
        <v>9</v>
      </c>
      <c r="AO765" s="118">
        <v>7.2</v>
      </c>
      <c r="AP765" s="118">
        <v>12</v>
      </c>
      <c r="AQ765" s="118">
        <v>10.9</v>
      </c>
      <c r="AR765" s="118">
        <v>7.056273</v>
      </c>
    </row>
    <row r="766" spans="1:44" x14ac:dyDescent="0.45">
      <c r="A766" s="118" t="s">
        <v>1117</v>
      </c>
      <c r="B766" s="121">
        <v>42005</v>
      </c>
      <c r="C766" s="121"/>
      <c r="D766" s="121"/>
      <c r="E766" s="121">
        <f t="shared" si="11"/>
        <v>41518</v>
      </c>
      <c r="F766" s="118" t="s">
        <v>1101</v>
      </c>
      <c r="G766" s="119">
        <v>764</v>
      </c>
      <c r="H766" s="120">
        <v>5.7060230000000001</v>
      </c>
      <c r="J766" s="118">
        <v>8.5</v>
      </c>
      <c r="K766" s="118">
        <v>7</v>
      </c>
      <c r="L766" s="118">
        <v>5.7477910000000003</v>
      </c>
      <c r="M766" s="118">
        <v>6.9</v>
      </c>
      <c r="N766" s="118">
        <v>5.2</v>
      </c>
      <c r="O766" s="118">
        <v>7.1</v>
      </c>
      <c r="P766" s="118">
        <v>26.1</v>
      </c>
      <c r="Q766" s="118">
        <v>8.1</v>
      </c>
      <c r="R766" s="118">
        <v>8.1999999999999993</v>
      </c>
      <c r="S766" s="118">
        <v>10.4</v>
      </c>
      <c r="T766" s="118">
        <v>7.3</v>
      </c>
      <c r="U766" s="118">
        <v>27.8</v>
      </c>
      <c r="V766" s="118">
        <v>9.9</v>
      </c>
      <c r="W766" s="118">
        <v>13.1</v>
      </c>
      <c r="X766" s="118">
        <v>5.2</v>
      </c>
      <c r="Y766" s="118">
        <v>5.7875880000000004</v>
      </c>
      <c r="Z766" s="118">
        <v>12.4</v>
      </c>
      <c r="AA766" s="118">
        <v>3.9</v>
      </c>
      <c r="AB766" s="118">
        <v>3</v>
      </c>
      <c r="AC766" s="118">
        <v>6</v>
      </c>
      <c r="AD766" s="118">
        <v>11.9</v>
      </c>
      <c r="AE766" s="118">
        <v>4.9635509999999998</v>
      </c>
      <c r="AF766" s="118">
        <v>7.6</v>
      </c>
      <c r="AG766" s="118">
        <v>3.8</v>
      </c>
      <c r="AH766" s="118">
        <v>7.8549020000000001</v>
      </c>
      <c r="AI766" s="118">
        <v>10.199999999999999</v>
      </c>
      <c r="AJ766" s="118">
        <v>15.8</v>
      </c>
      <c r="AK766" s="118">
        <v>14.2</v>
      </c>
      <c r="AL766" s="118">
        <v>9.6</v>
      </c>
      <c r="AM766" s="118">
        <v>8.1</v>
      </c>
      <c r="AN766" s="118">
        <v>9.1</v>
      </c>
      <c r="AO766" s="118">
        <v>7.2</v>
      </c>
      <c r="AP766" s="118">
        <v>12</v>
      </c>
      <c r="AQ766" s="118">
        <v>10.8</v>
      </c>
      <c r="AR766" s="118">
        <v>7.0139040000000001</v>
      </c>
    </row>
    <row r="767" spans="1:44" x14ac:dyDescent="0.45">
      <c r="A767" s="118" t="s">
        <v>1118</v>
      </c>
      <c r="B767" s="121">
        <v>42036</v>
      </c>
      <c r="C767" s="121"/>
      <c r="D767" s="121"/>
      <c r="E767" s="121">
        <f t="shared" si="11"/>
        <v>41548</v>
      </c>
      <c r="F767" s="118" t="s">
        <v>1102</v>
      </c>
      <c r="G767" s="119">
        <v>765</v>
      </c>
      <c r="H767" s="120">
        <v>5.828411</v>
      </c>
      <c r="J767" s="118">
        <v>8.4</v>
      </c>
      <c r="K767" s="118">
        <v>7</v>
      </c>
      <c r="L767" s="118">
        <v>5.9102449999999997</v>
      </c>
      <c r="M767" s="118">
        <v>6.8</v>
      </c>
      <c r="N767" s="118">
        <v>5.0999999999999996</v>
      </c>
      <c r="O767" s="118">
        <v>7.2</v>
      </c>
      <c r="P767" s="118">
        <v>26</v>
      </c>
      <c r="Q767" s="118">
        <v>8.6</v>
      </c>
      <c r="R767" s="118">
        <v>8.3000000000000007</v>
      </c>
      <c r="S767" s="118">
        <v>10.199999999999999</v>
      </c>
      <c r="T767" s="118">
        <v>7.1</v>
      </c>
      <c r="U767" s="118">
        <v>27.6</v>
      </c>
      <c r="V767" s="118">
        <v>9.5</v>
      </c>
      <c r="W767" s="118">
        <v>12.9</v>
      </c>
      <c r="X767" s="118">
        <v>5.2</v>
      </c>
      <c r="Y767" s="118">
        <v>5.7473020000000004</v>
      </c>
      <c r="Z767" s="118">
        <v>12.3</v>
      </c>
      <c r="AA767" s="118">
        <v>4</v>
      </c>
      <c r="AB767" s="118">
        <v>3.1</v>
      </c>
      <c r="AC767" s="118">
        <v>6</v>
      </c>
      <c r="AD767" s="118">
        <v>11.5</v>
      </c>
      <c r="AE767" s="118">
        <v>4.9173980000000004</v>
      </c>
      <c r="AF767" s="118">
        <v>7.6</v>
      </c>
      <c r="AG767" s="118">
        <v>3.7</v>
      </c>
      <c r="AH767" s="118">
        <v>7.792459</v>
      </c>
      <c r="AI767" s="118">
        <v>10</v>
      </c>
      <c r="AJ767" s="118">
        <v>15.6</v>
      </c>
      <c r="AK767" s="118">
        <v>14.1</v>
      </c>
      <c r="AL767" s="118">
        <v>9.6</v>
      </c>
      <c r="AM767" s="118">
        <v>7.8</v>
      </c>
      <c r="AN767" s="118">
        <v>8.9</v>
      </c>
      <c r="AO767" s="118">
        <v>7.2</v>
      </c>
      <c r="AP767" s="118">
        <v>12</v>
      </c>
      <c r="AQ767" s="118">
        <v>10.7</v>
      </c>
      <c r="AR767" s="118">
        <v>6.9588179999999999</v>
      </c>
    </row>
    <row r="768" spans="1:44" x14ac:dyDescent="0.45">
      <c r="A768" s="118" t="s">
        <v>1119</v>
      </c>
      <c r="B768" s="121">
        <v>42064</v>
      </c>
      <c r="C768" s="121"/>
      <c r="D768" s="121"/>
      <c r="E768" s="121">
        <f t="shared" si="11"/>
        <v>41579</v>
      </c>
      <c r="F768" s="118" t="s">
        <v>1103</v>
      </c>
      <c r="G768" s="119">
        <v>766</v>
      </c>
      <c r="H768" s="120">
        <v>5.7947069999999998</v>
      </c>
      <c r="J768" s="118">
        <v>8.5</v>
      </c>
      <c r="K768" s="118">
        <v>7</v>
      </c>
      <c r="L768" s="118">
        <v>6.0856820000000003</v>
      </c>
      <c r="M768" s="118">
        <v>6.8</v>
      </c>
      <c r="N768" s="118">
        <v>5.0999999999999996</v>
      </c>
      <c r="O768" s="118">
        <v>7.1</v>
      </c>
      <c r="P768" s="118">
        <v>25.8</v>
      </c>
      <c r="Q768" s="118">
        <v>8.8000000000000007</v>
      </c>
      <c r="R768" s="118">
        <v>8.4</v>
      </c>
      <c r="S768" s="118">
        <v>10.199999999999999</v>
      </c>
      <c r="T768" s="118">
        <v>7.2</v>
      </c>
      <c r="U768" s="118">
        <v>27.6</v>
      </c>
      <c r="V768" s="118">
        <v>9.3000000000000007</v>
      </c>
      <c r="W768" s="118">
        <v>12.8</v>
      </c>
      <c r="X768" s="118">
        <v>5.2</v>
      </c>
      <c r="Y768" s="118">
        <v>5.6187940000000003</v>
      </c>
      <c r="Z768" s="118">
        <v>12.3</v>
      </c>
      <c r="AA768" s="118">
        <v>3.9</v>
      </c>
      <c r="AB768" s="118">
        <v>3</v>
      </c>
      <c r="AC768" s="118">
        <v>6</v>
      </c>
      <c r="AD768" s="118">
        <v>11.4</v>
      </c>
      <c r="AE768" s="118">
        <v>4.6295029999999997</v>
      </c>
      <c r="AF768" s="118">
        <v>7.6</v>
      </c>
      <c r="AG768" s="118">
        <v>3.8</v>
      </c>
      <c r="AH768" s="118">
        <v>7.6790859999999999</v>
      </c>
      <c r="AI768" s="118">
        <v>10</v>
      </c>
      <c r="AJ768" s="118">
        <v>15.4</v>
      </c>
      <c r="AK768" s="118">
        <v>14</v>
      </c>
      <c r="AL768" s="118">
        <v>9.6999999999999993</v>
      </c>
      <c r="AM768" s="118">
        <v>8.1</v>
      </c>
      <c r="AN768" s="118">
        <v>8.8000000000000007</v>
      </c>
      <c r="AO768" s="118">
        <v>6.9</v>
      </c>
      <c r="AP768" s="118">
        <v>11.9</v>
      </c>
      <c r="AQ768" s="118">
        <v>10.7</v>
      </c>
      <c r="AR768" s="118">
        <v>6.8373299999999997</v>
      </c>
    </row>
    <row r="769" spans="1:44" x14ac:dyDescent="0.45">
      <c r="A769" s="118" t="s">
        <v>1120</v>
      </c>
      <c r="B769" s="121">
        <v>42095</v>
      </c>
      <c r="C769" s="121"/>
      <c r="D769" s="121"/>
      <c r="E769" s="121">
        <f t="shared" si="11"/>
        <v>41609</v>
      </c>
      <c r="F769" s="118" t="s">
        <v>1104</v>
      </c>
      <c r="G769" s="119">
        <v>767</v>
      </c>
      <c r="H769" s="120">
        <v>5.898123</v>
      </c>
      <c r="J769" s="118">
        <v>8.5</v>
      </c>
      <c r="K769" s="118">
        <v>7.2</v>
      </c>
      <c r="L769" s="118">
        <v>6.4523840000000003</v>
      </c>
      <c r="M769" s="118">
        <v>6.7</v>
      </c>
      <c r="N769" s="118">
        <v>5.0999999999999996</v>
      </c>
      <c r="O769" s="118">
        <v>7.4</v>
      </c>
      <c r="P769" s="118">
        <v>25.5</v>
      </c>
      <c r="Q769" s="118">
        <v>8.6</v>
      </c>
      <c r="R769" s="118">
        <v>8.4</v>
      </c>
      <c r="S769" s="118">
        <v>10.199999999999999</v>
      </c>
      <c r="T769" s="118">
        <v>7.1</v>
      </c>
      <c r="U769" s="118">
        <v>27.4</v>
      </c>
      <c r="V769" s="118">
        <v>8.6999999999999993</v>
      </c>
      <c r="W769" s="118">
        <v>12.8</v>
      </c>
      <c r="X769" s="118">
        <v>5.3</v>
      </c>
      <c r="Y769" s="118">
        <v>5.6833400000000003</v>
      </c>
      <c r="Z769" s="118">
        <v>12.5</v>
      </c>
      <c r="AA769" s="118">
        <v>3.7</v>
      </c>
      <c r="AB769" s="118">
        <v>3.2</v>
      </c>
      <c r="AC769" s="118">
        <v>6</v>
      </c>
      <c r="AD769" s="118">
        <v>11.5</v>
      </c>
      <c r="AE769" s="118">
        <v>4.7479659999999999</v>
      </c>
      <c r="AF769" s="118">
        <v>7.7</v>
      </c>
      <c r="AG769" s="118">
        <v>4</v>
      </c>
      <c r="AH769" s="118">
        <v>7.5911960000000001</v>
      </c>
      <c r="AI769" s="118">
        <v>9.9</v>
      </c>
      <c r="AJ769" s="118">
        <v>15.1</v>
      </c>
      <c r="AK769" s="118">
        <v>14</v>
      </c>
      <c r="AL769" s="118">
        <v>9.9</v>
      </c>
      <c r="AM769" s="118">
        <v>8</v>
      </c>
      <c r="AN769" s="118">
        <v>8.5</v>
      </c>
      <c r="AO769" s="118">
        <v>6.7</v>
      </c>
      <c r="AP769" s="118">
        <v>11.9</v>
      </c>
      <c r="AQ769" s="118">
        <v>10.7</v>
      </c>
      <c r="AR769" s="118">
        <v>6.7151880000000004</v>
      </c>
    </row>
    <row r="770" spans="1:44" x14ac:dyDescent="0.45">
      <c r="A770" s="118" t="s">
        <v>1121</v>
      </c>
      <c r="B770" s="121">
        <v>42125</v>
      </c>
      <c r="C770" s="121"/>
      <c r="D770" s="121"/>
      <c r="E770" s="121">
        <f t="shared" ref="E770:E833" si="12">IF(F770&gt;0,VLOOKUP(F770,A:B,2,),"")</f>
        <v>41640</v>
      </c>
      <c r="F770" s="118" t="s">
        <v>1105</v>
      </c>
      <c r="G770" s="119">
        <v>768</v>
      </c>
      <c r="H770" s="120">
        <v>5.9358659999999999</v>
      </c>
      <c r="J770" s="118">
        <v>8.6999999999999993</v>
      </c>
      <c r="K770" s="118">
        <v>7</v>
      </c>
      <c r="L770" s="118">
        <v>6.3985690000000002</v>
      </c>
      <c r="M770" s="118">
        <v>6.6</v>
      </c>
      <c r="N770" s="118">
        <v>5.0999999999999996</v>
      </c>
      <c r="O770" s="118">
        <v>7.1</v>
      </c>
      <c r="P770" s="118">
        <v>25.4</v>
      </c>
      <c r="Q770" s="118">
        <v>8.9</v>
      </c>
      <c r="R770" s="118">
        <v>8.4</v>
      </c>
      <c r="S770" s="118">
        <v>10.199999999999999</v>
      </c>
      <c r="T770" s="118">
        <v>6.8</v>
      </c>
      <c r="U770" s="118">
        <v>27.2</v>
      </c>
      <c r="V770" s="118">
        <v>8.1999999999999993</v>
      </c>
      <c r="W770" s="118">
        <v>12.9</v>
      </c>
      <c r="X770" s="118">
        <v>5.3</v>
      </c>
      <c r="Y770" s="118">
        <v>5.8694540000000002</v>
      </c>
      <c r="Z770" s="118">
        <v>12.8</v>
      </c>
      <c r="AA770" s="118">
        <v>3.7</v>
      </c>
      <c r="AB770" s="118">
        <v>3.3</v>
      </c>
      <c r="AC770" s="118">
        <v>6</v>
      </c>
      <c r="AD770" s="118">
        <v>11.5</v>
      </c>
      <c r="AE770" s="118">
        <v>4.9092000000000002</v>
      </c>
      <c r="AF770" s="118">
        <v>7.8</v>
      </c>
      <c r="AG770" s="118">
        <v>3.7</v>
      </c>
      <c r="AH770" s="118">
        <v>7.5919740000000004</v>
      </c>
      <c r="AI770" s="118">
        <v>9.9</v>
      </c>
      <c r="AJ770" s="118">
        <v>14.9</v>
      </c>
      <c r="AK770" s="118">
        <v>13.9</v>
      </c>
      <c r="AL770" s="118">
        <v>10.1</v>
      </c>
      <c r="AM770" s="118">
        <v>8.1</v>
      </c>
      <c r="AN770" s="118">
        <v>9.3000000000000007</v>
      </c>
      <c r="AO770" s="118">
        <v>6.6</v>
      </c>
      <c r="AP770" s="118">
        <v>11.9</v>
      </c>
      <c r="AQ770" s="118">
        <v>10.6</v>
      </c>
      <c r="AR770" s="118">
        <v>6.6430749999999996</v>
      </c>
    </row>
    <row r="771" spans="1:44" x14ac:dyDescent="0.45">
      <c r="A771" s="118" t="s">
        <v>1122</v>
      </c>
      <c r="B771" s="121">
        <v>42156</v>
      </c>
      <c r="C771" s="121"/>
      <c r="D771" s="121"/>
      <c r="E771" s="121">
        <f t="shared" si="12"/>
        <v>41671</v>
      </c>
      <c r="F771" s="118" t="s">
        <v>1106</v>
      </c>
      <c r="G771" s="119">
        <v>769</v>
      </c>
      <c r="H771" s="120">
        <v>5.9076849999999999</v>
      </c>
      <c r="J771" s="118">
        <v>8.6999999999999993</v>
      </c>
      <c r="K771" s="118">
        <v>7</v>
      </c>
      <c r="L771" s="118">
        <v>6.4842199999999997</v>
      </c>
      <c r="M771" s="118">
        <v>6.5</v>
      </c>
      <c r="N771" s="118">
        <v>5.0999999999999996</v>
      </c>
      <c r="O771" s="118">
        <v>7.1</v>
      </c>
      <c r="P771" s="118">
        <v>25.2</v>
      </c>
      <c r="Q771" s="118">
        <v>8.4</v>
      </c>
      <c r="R771" s="118">
        <v>8.4</v>
      </c>
      <c r="S771" s="118">
        <v>10.3</v>
      </c>
      <c r="T771" s="118">
        <v>6.7</v>
      </c>
      <c r="U771" s="118">
        <v>27.2</v>
      </c>
      <c r="V771" s="118">
        <v>7.9</v>
      </c>
      <c r="W771" s="118">
        <v>12.9</v>
      </c>
      <c r="X771" s="118">
        <v>5.3</v>
      </c>
      <c r="Y771" s="118">
        <v>5.8491710000000001</v>
      </c>
      <c r="Z771" s="118">
        <v>12.8</v>
      </c>
      <c r="AA771" s="118">
        <v>3.6</v>
      </c>
      <c r="AB771" s="118">
        <v>3.6</v>
      </c>
      <c r="AC771" s="118">
        <v>6</v>
      </c>
      <c r="AD771" s="118">
        <v>11.5</v>
      </c>
      <c r="AE771" s="118">
        <v>4.7215239999999996</v>
      </c>
      <c r="AF771" s="118">
        <v>7.9</v>
      </c>
      <c r="AG771" s="118">
        <v>3.5</v>
      </c>
      <c r="AH771" s="118">
        <v>7.5799380000000003</v>
      </c>
      <c r="AI771" s="118">
        <v>9.8000000000000007</v>
      </c>
      <c r="AJ771" s="118">
        <v>14.8</v>
      </c>
      <c r="AK771" s="118">
        <v>13.9</v>
      </c>
      <c r="AL771" s="118">
        <v>10.199999999999999</v>
      </c>
      <c r="AM771" s="118">
        <v>8</v>
      </c>
      <c r="AN771" s="118">
        <v>9.1999999999999993</v>
      </c>
      <c r="AO771" s="118">
        <v>6.7</v>
      </c>
      <c r="AP771" s="118">
        <v>11.9</v>
      </c>
      <c r="AQ771" s="118">
        <v>10.6</v>
      </c>
      <c r="AR771" s="118">
        <v>6.6631369999999999</v>
      </c>
    </row>
    <row r="772" spans="1:44" x14ac:dyDescent="0.45">
      <c r="A772" s="118" t="s">
        <v>1123</v>
      </c>
      <c r="B772" s="121">
        <v>42186</v>
      </c>
      <c r="C772" s="121"/>
      <c r="D772" s="121"/>
      <c r="E772" s="121">
        <f t="shared" si="12"/>
        <v>41699</v>
      </c>
      <c r="F772" s="118" t="s">
        <v>1107</v>
      </c>
      <c r="G772" s="119">
        <v>770</v>
      </c>
      <c r="H772" s="120">
        <v>5.8655369999999998</v>
      </c>
      <c r="J772" s="118">
        <v>8.6</v>
      </c>
      <c r="K772" s="118">
        <v>7</v>
      </c>
      <c r="L772" s="118">
        <v>6.152768</v>
      </c>
      <c r="M772" s="118">
        <v>6.5</v>
      </c>
      <c r="N772" s="118">
        <v>5.0999999999999996</v>
      </c>
      <c r="O772" s="118">
        <v>6.8</v>
      </c>
      <c r="P772" s="118">
        <v>25.1</v>
      </c>
      <c r="Q772" s="118">
        <v>8.1</v>
      </c>
      <c r="R772" s="118">
        <v>8.5</v>
      </c>
      <c r="S772" s="118">
        <v>10.199999999999999</v>
      </c>
      <c r="T772" s="118">
        <v>6.6</v>
      </c>
      <c r="U772" s="118">
        <v>27.1</v>
      </c>
      <c r="V772" s="118">
        <v>7.8</v>
      </c>
      <c r="W772" s="118">
        <v>12.7</v>
      </c>
      <c r="X772" s="118">
        <v>5.3</v>
      </c>
      <c r="Y772" s="118">
        <v>5.8513599999999997</v>
      </c>
      <c r="Z772" s="118">
        <v>12.6</v>
      </c>
      <c r="AA772" s="118">
        <v>3.7</v>
      </c>
      <c r="AB772" s="118">
        <v>3.4</v>
      </c>
      <c r="AC772" s="118">
        <v>6</v>
      </c>
      <c r="AD772" s="118">
        <v>11.3</v>
      </c>
      <c r="AE772" s="118">
        <v>5.210623</v>
      </c>
      <c r="AF772" s="118">
        <v>7.8</v>
      </c>
      <c r="AG772" s="118">
        <v>3.4</v>
      </c>
      <c r="AH772" s="118">
        <v>7.5889389999999999</v>
      </c>
      <c r="AI772" s="118">
        <v>9.6999999999999993</v>
      </c>
      <c r="AJ772" s="118">
        <v>14.7</v>
      </c>
      <c r="AK772" s="118">
        <v>13.8</v>
      </c>
      <c r="AL772" s="118">
        <v>10.1</v>
      </c>
      <c r="AM772" s="118">
        <v>8.1</v>
      </c>
      <c r="AN772" s="118">
        <v>9.3000000000000007</v>
      </c>
      <c r="AO772" s="118">
        <v>6.7</v>
      </c>
      <c r="AP772" s="118">
        <v>11.8</v>
      </c>
      <c r="AQ772" s="118">
        <v>10.5</v>
      </c>
      <c r="AR772" s="118">
        <v>6.6485989999999999</v>
      </c>
    </row>
    <row r="773" spans="1:44" x14ac:dyDescent="0.45">
      <c r="A773" s="118" t="s">
        <v>1124</v>
      </c>
      <c r="B773" s="121">
        <v>42217</v>
      </c>
      <c r="C773" s="121"/>
      <c r="D773" s="121"/>
      <c r="E773" s="121">
        <f t="shared" si="12"/>
        <v>41730</v>
      </c>
      <c r="F773" s="118" t="s">
        <v>1108</v>
      </c>
      <c r="G773" s="119">
        <v>771</v>
      </c>
      <c r="H773" s="120">
        <v>5.8012220000000001</v>
      </c>
      <c r="J773" s="118">
        <v>8.5</v>
      </c>
      <c r="K773" s="118">
        <v>7</v>
      </c>
      <c r="L773" s="118">
        <v>6.0802129999999996</v>
      </c>
      <c r="M773" s="118">
        <v>6.4</v>
      </c>
      <c r="N773" s="118">
        <v>5</v>
      </c>
      <c r="O773" s="118">
        <v>6.6</v>
      </c>
      <c r="P773" s="118">
        <v>24.8</v>
      </c>
      <c r="Q773" s="118">
        <v>7.7</v>
      </c>
      <c r="R773" s="118">
        <v>8.5</v>
      </c>
      <c r="S773" s="118">
        <v>10.199999999999999</v>
      </c>
      <c r="T773" s="118">
        <v>6.4</v>
      </c>
      <c r="U773" s="118">
        <v>27.2</v>
      </c>
      <c r="V773" s="118">
        <v>8</v>
      </c>
      <c r="W773" s="118">
        <v>12.4</v>
      </c>
      <c r="X773" s="118">
        <v>5.2</v>
      </c>
      <c r="Y773" s="118">
        <v>5.7974040000000002</v>
      </c>
      <c r="Z773" s="118">
        <v>12.6</v>
      </c>
      <c r="AA773" s="118">
        <v>3.6</v>
      </c>
      <c r="AB773" s="118">
        <v>3.6</v>
      </c>
      <c r="AC773" s="118">
        <v>5.9</v>
      </c>
      <c r="AD773" s="118">
        <v>11</v>
      </c>
      <c r="AE773" s="118">
        <v>4.9069649999999996</v>
      </c>
      <c r="AF773" s="118">
        <v>7.7</v>
      </c>
      <c r="AG773" s="118">
        <v>3.4</v>
      </c>
      <c r="AH773" s="118">
        <v>7.4229510000000003</v>
      </c>
      <c r="AI773" s="118">
        <v>9.5</v>
      </c>
      <c r="AJ773" s="118">
        <v>14.6</v>
      </c>
      <c r="AK773" s="118">
        <v>13.6</v>
      </c>
      <c r="AL773" s="118">
        <v>9.6999999999999993</v>
      </c>
      <c r="AM773" s="118">
        <v>8.1</v>
      </c>
      <c r="AN773" s="118">
        <v>9.5</v>
      </c>
      <c r="AO773" s="118">
        <v>6.2</v>
      </c>
      <c r="AP773" s="118">
        <v>11.7</v>
      </c>
      <c r="AQ773" s="118">
        <v>10.4</v>
      </c>
      <c r="AR773" s="118">
        <v>6.434158</v>
      </c>
    </row>
    <row r="774" spans="1:44" x14ac:dyDescent="0.45">
      <c r="A774" s="118" t="s">
        <v>1125</v>
      </c>
      <c r="B774" s="121">
        <v>42248</v>
      </c>
      <c r="C774" s="121"/>
      <c r="D774" s="121"/>
      <c r="E774" s="121">
        <f t="shared" si="12"/>
        <v>41760</v>
      </c>
      <c r="F774" s="118" t="s">
        <v>1109</v>
      </c>
      <c r="G774" s="119">
        <v>772</v>
      </c>
      <c r="H774" s="120">
        <v>5.9283919999999997</v>
      </c>
      <c r="J774" s="118">
        <v>8.5</v>
      </c>
      <c r="K774" s="118">
        <v>7</v>
      </c>
      <c r="L774" s="118">
        <v>6.1742549999999996</v>
      </c>
      <c r="M774" s="118">
        <v>6.2</v>
      </c>
      <c r="N774" s="118">
        <v>5</v>
      </c>
      <c r="O774" s="118">
        <v>6.8</v>
      </c>
      <c r="P774" s="118">
        <v>24.7</v>
      </c>
      <c r="Q774" s="118">
        <v>7</v>
      </c>
      <c r="R774" s="118">
        <v>8.6</v>
      </c>
      <c r="S774" s="118">
        <v>10.199999999999999</v>
      </c>
      <c r="T774" s="118">
        <v>6.3</v>
      </c>
      <c r="U774" s="118">
        <v>27</v>
      </c>
      <c r="V774" s="118">
        <v>8.1999999999999993</v>
      </c>
      <c r="W774" s="118">
        <v>12.2</v>
      </c>
      <c r="X774" s="118">
        <v>5.0999999999999996</v>
      </c>
      <c r="Y774" s="118">
        <v>6.0007080000000004</v>
      </c>
      <c r="Z774" s="118">
        <v>12.6</v>
      </c>
      <c r="AA774" s="118">
        <v>3.6</v>
      </c>
      <c r="AB774" s="118">
        <v>3.6</v>
      </c>
      <c r="AC774" s="118">
        <v>6</v>
      </c>
      <c r="AD774" s="118">
        <v>10.6</v>
      </c>
      <c r="AE774" s="118">
        <v>4.9923299999999999</v>
      </c>
      <c r="AF774" s="118">
        <v>7.6</v>
      </c>
      <c r="AG774" s="118">
        <v>3.3</v>
      </c>
      <c r="AH774" s="118">
        <v>7.4339719999999998</v>
      </c>
      <c r="AI774" s="118">
        <v>9.3000000000000007</v>
      </c>
      <c r="AJ774" s="118">
        <v>14.4</v>
      </c>
      <c r="AK774" s="118">
        <v>13.4</v>
      </c>
      <c r="AL774" s="118">
        <v>9.6</v>
      </c>
      <c r="AM774" s="118">
        <v>7.6</v>
      </c>
      <c r="AN774" s="118">
        <v>9.6</v>
      </c>
      <c r="AO774" s="118">
        <v>6.3</v>
      </c>
      <c r="AP774" s="118">
        <v>11.7</v>
      </c>
      <c r="AQ774" s="118">
        <v>10.3</v>
      </c>
      <c r="AR774" s="118">
        <v>6.4542289999999998</v>
      </c>
    </row>
    <row r="775" spans="1:44" x14ac:dyDescent="0.45">
      <c r="A775" s="118" t="s">
        <v>1126</v>
      </c>
      <c r="B775" s="121">
        <v>42278</v>
      </c>
      <c r="C775" s="121"/>
      <c r="D775" s="121"/>
      <c r="E775" s="121">
        <f t="shared" si="12"/>
        <v>41791</v>
      </c>
      <c r="F775" s="118" t="s">
        <v>1110</v>
      </c>
      <c r="G775" s="119">
        <v>773</v>
      </c>
      <c r="H775" s="120">
        <v>6.0501639999999997</v>
      </c>
      <c r="J775" s="118">
        <v>8.5</v>
      </c>
      <c r="K775" s="118">
        <v>7</v>
      </c>
      <c r="L775" s="118">
        <v>6.1692960000000001</v>
      </c>
      <c r="M775" s="118">
        <v>6.1</v>
      </c>
      <c r="N775" s="118">
        <v>5</v>
      </c>
      <c r="O775" s="118">
        <v>6.8</v>
      </c>
      <c r="P775" s="118">
        <v>24.5</v>
      </c>
      <c r="Q775" s="118">
        <v>6.9</v>
      </c>
      <c r="R775" s="118">
        <v>8.6999999999999993</v>
      </c>
      <c r="S775" s="118">
        <v>10.199999999999999</v>
      </c>
      <c r="T775" s="118">
        <v>6.1</v>
      </c>
      <c r="U775" s="118">
        <v>26.6</v>
      </c>
      <c r="V775" s="118">
        <v>8.1</v>
      </c>
      <c r="W775" s="118">
        <v>11.9</v>
      </c>
      <c r="X775" s="118">
        <v>4.9000000000000004</v>
      </c>
      <c r="Y775" s="118">
        <v>6.4326420000000004</v>
      </c>
      <c r="Z775" s="118">
        <v>12.1</v>
      </c>
      <c r="AA775" s="118">
        <v>3.7</v>
      </c>
      <c r="AB775" s="118">
        <v>3.5</v>
      </c>
      <c r="AC775" s="118">
        <v>6</v>
      </c>
      <c r="AD775" s="118">
        <v>10.5</v>
      </c>
      <c r="AE775" s="118">
        <v>4.8684659999999997</v>
      </c>
      <c r="AF775" s="118">
        <v>7.4</v>
      </c>
      <c r="AG775" s="118">
        <v>3.5</v>
      </c>
      <c r="AH775" s="118">
        <v>7.3387180000000001</v>
      </c>
      <c r="AI775" s="118">
        <v>9.1</v>
      </c>
      <c r="AJ775" s="118">
        <v>14.4</v>
      </c>
      <c r="AK775" s="118">
        <v>13.2</v>
      </c>
      <c r="AL775" s="118">
        <v>9.5</v>
      </c>
      <c r="AM775" s="118">
        <v>8.1</v>
      </c>
      <c r="AN775" s="118">
        <v>9.9</v>
      </c>
      <c r="AO775" s="118">
        <v>6.1</v>
      </c>
      <c r="AP775" s="118">
        <v>11.5</v>
      </c>
      <c r="AQ775" s="118">
        <v>10.199999999999999</v>
      </c>
      <c r="AR775" s="118">
        <v>6.3170250000000001</v>
      </c>
    </row>
    <row r="776" spans="1:44" x14ac:dyDescent="0.45">
      <c r="A776" s="118" t="s">
        <v>1127</v>
      </c>
      <c r="B776" s="121">
        <v>42309</v>
      </c>
      <c r="C776" s="121"/>
      <c r="D776" s="121"/>
      <c r="E776" s="121">
        <f t="shared" si="12"/>
        <v>41821</v>
      </c>
      <c r="F776" s="118" t="s">
        <v>1111</v>
      </c>
      <c r="G776" s="119">
        <v>774</v>
      </c>
      <c r="H776" s="120">
        <v>6.1711130000000001</v>
      </c>
      <c r="J776" s="118">
        <v>8.5</v>
      </c>
      <c r="K776" s="118">
        <v>7.1</v>
      </c>
      <c r="L776" s="118">
        <v>6.3961730000000001</v>
      </c>
      <c r="M776" s="118">
        <v>5.9</v>
      </c>
      <c r="N776" s="118">
        <v>5</v>
      </c>
      <c r="O776" s="118">
        <v>6.9</v>
      </c>
      <c r="P776" s="118">
        <v>24.4</v>
      </c>
      <c r="Q776" s="118">
        <v>7.1</v>
      </c>
      <c r="R776" s="118">
        <v>8.6999999999999993</v>
      </c>
      <c r="S776" s="118">
        <v>10.199999999999999</v>
      </c>
      <c r="T776" s="118">
        <v>6</v>
      </c>
      <c r="U776" s="118">
        <v>26.3</v>
      </c>
      <c r="V776" s="118">
        <v>7.8</v>
      </c>
      <c r="W776" s="118">
        <v>11.9</v>
      </c>
      <c r="X776" s="118">
        <v>4.8</v>
      </c>
      <c r="Y776" s="118">
        <v>6.0594900000000003</v>
      </c>
      <c r="Z776" s="118">
        <v>12.6</v>
      </c>
      <c r="AA776" s="118">
        <v>3.7</v>
      </c>
      <c r="AB776" s="118">
        <v>3.4</v>
      </c>
      <c r="AC776" s="118">
        <v>6</v>
      </c>
      <c r="AD776" s="118">
        <v>10.7</v>
      </c>
      <c r="AE776" s="118">
        <v>5.160539</v>
      </c>
      <c r="AF776" s="118">
        <v>7.3</v>
      </c>
      <c r="AG776" s="118">
        <v>3.6</v>
      </c>
      <c r="AH776" s="118">
        <v>7.4033290000000003</v>
      </c>
      <c r="AI776" s="118">
        <v>8.8000000000000007</v>
      </c>
      <c r="AJ776" s="118">
        <v>14.2</v>
      </c>
      <c r="AK776" s="118">
        <v>13.1</v>
      </c>
      <c r="AL776" s="118">
        <v>9.5</v>
      </c>
      <c r="AM776" s="118">
        <v>7.8</v>
      </c>
      <c r="AN776" s="118">
        <v>10.3</v>
      </c>
      <c r="AO776" s="118">
        <v>6.2</v>
      </c>
      <c r="AP776" s="118">
        <v>11.6</v>
      </c>
      <c r="AQ776" s="118">
        <v>10.199999999999999</v>
      </c>
      <c r="AR776" s="118">
        <v>6.3937229999999996</v>
      </c>
    </row>
    <row r="777" spans="1:44" x14ac:dyDescent="0.45">
      <c r="A777" s="118" t="s">
        <v>1128</v>
      </c>
      <c r="B777" s="121">
        <v>42339</v>
      </c>
      <c r="C777" s="121"/>
      <c r="D777" s="121"/>
      <c r="E777" s="121">
        <f t="shared" si="12"/>
        <v>41852</v>
      </c>
      <c r="F777" s="118" t="s">
        <v>1112</v>
      </c>
      <c r="G777" s="119">
        <v>775</v>
      </c>
      <c r="H777" s="120">
        <v>6.0923699999999998</v>
      </c>
      <c r="J777" s="118">
        <v>8.5</v>
      </c>
      <c r="K777" s="118">
        <v>7</v>
      </c>
      <c r="L777" s="118">
        <v>6.4222210000000004</v>
      </c>
      <c r="M777" s="118">
        <v>6</v>
      </c>
      <c r="N777" s="118">
        <v>5</v>
      </c>
      <c r="O777" s="118">
        <v>6.9</v>
      </c>
      <c r="P777" s="118">
        <v>24.1</v>
      </c>
      <c r="Q777" s="118">
        <v>7.6</v>
      </c>
      <c r="R777" s="118">
        <v>8.8000000000000007</v>
      </c>
      <c r="S777" s="118">
        <v>10.3</v>
      </c>
      <c r="T777" s="118">
        <v>5.9</v>
      </c>
      <c r="U777" s="118">
        <v>26.1</v>
      </c>
      <c r="V777" s="118">
        <v>7.5</v>
      </c>
      <c r="W777" s="118">
        <v>11.7</v>
      </c>
      <c r="X777" s="118">
        <v>4.7</v>
      </c>
      <c r="Y777" s="118">
        <v>6.1475790000000003</v>
      </c>
      <c r="Z777" s="118">
        <v>12.3</v>
      </c>
      <c r="AA777" s="118">
        <v>3.5</v>
      </c>
      <c r="AB777" s="118">
        <v>3.4</v>
      </c>
      <c r="AC777" s="118">
        <v>5.9</v>
      </c>
      <c r="AD777" s="118">
        <v>10.8</v>
      </c>
      <c r="AE777" s="118">
        <v>4.8743670000000003</v>
      </c>
      <c r="AF777" s="118">
        <v>7.2</v>
      </c>
      <c r="AG777" s="118">
        <v>3.8</v>
      </c>
      <c r="AH777" s="118">
        <v>7.2998289999999999</v>
      </c>
      <c r="AI777" s="118">
        <v>8.6</v>
      </c>
      <c r="AJ777" s="118">
        <v>13.6</v>
      </c>
      <c r="AK777" s="118">
        <v>13</v>
      </c>
      <c r="AL777" s="118">
        <v>9.6</v>
      </c>
      <c r="AM777" s="118">
        <v>8</v>
      </c>
      <c r="AN777" s="118">
        <v>10.199999999999999</v>
      </c>
      <c r="AO777" s="118">
        <v>6.1</v>
      </c>
      <c r="AP777" s="118">
        <v>11.5</v>
      </c>
      <c r="AQ777" s="118">
        <v>10.1</v>
      </c>
      <c r="AR777" s="118">
        <v>6.3093500000000002</v>
      </c>
    </row>
    <row r="778" spans="1:44" x14ac:dyDescent="0.45">
      <c r="A778" s="118" t="s">
        <v>1129</v>
      </c>
      <c r="B778" s="121">
        <v>42370</v>
      </c>
      <c r="C778" s="121"/>
      <c r="D778" s="121"/>
      <c r="E778" s="121">
        <f t="shared" si="12"/>
        <v>41883</v>
      </c>
      <c r="F778" s="118" t="s">
        <v>1113</v>
      </c>
      <c r="G778" s="119">
        <v>776</v>
      </c>
      <c r="H778" s="120">
        <v>6.2256580000000001</v>
      </c>
      <c r="J778" s="118">
        <v>8.5</v>
      </c>
      <c r="K778" s="118">
        <v>6.9</v>
      </c>
      <c r="L778" s="118">
        <v>6.3340579999999997</v>
      </c>
      <c r="M778" s="118">
        <v>5.8</v>
      </c>
      <c r="N778" s="118">
        <v>5</v>
      </c>
      <c r="O778" s="118">
        <v>6.9</v>
      </c>
      <c r="P778" s="118">
        <v>24</v>
      </c>
      <c r="Q778" s="118">
        <v>7.3</v>
      </c>
      <c r="R778" s="118">
        <v>8.9</v>
      </c>
      <c r="S778" s="118">
        <v>10.4</v>
      </c>
      <c r="T778" s="118">
        <v>5.9</v>
      </c>
      <c r="U778" s="118">
        <v>26.1</v>
      </c>
      <c r="V778" s="118">
        <v>7.2</v>
      </c>
      <c r="W778" s="118">
        <v>11.5</v>
      </c>
      <c r="X778" s="118">
        <v>4.5999999999999996</v>
      </c>
      <c r="Y778" s="118">
        <v>6.1799350000000004</v>
      </c>
      <c r="Z778" s="118">
        <v>12.7</v>
      </c>
      <c r="AA778" s="118">
        <v>3.5</v>
      </c>
      <c r="AB778" s="118">
        <v>3.4</v>
      </c>
      <c r="AC778" s="118">
        <v>6.1</v>
      </c>
      <c r="AD778" s="118">
        <v>10.7</v>
      </c>
      <c r="AE778" s="118">
        <v>4.7886150000000001</v>
      </c>
      <c r="AF778" s="118">
        <v>7.1</v>
      </c>
      <c r="AG778" s="118">
        <v>3.8</v>
      </c>
      <c r="AH778" s="118">
        <v>7.2568840000000003</v>
      </c>
      <c r="AI778" s="118">
        <v>8.4</v>
      </c>
      <c r="AJ778" s="118">
        <v>13.4</v>
      </c>
      <c r="AK778" s="118">
        <v>12.8</v>
      </c>
      <c r="AL778" s="118">
        <v>9.6999999999999993</v>
      </c>
      <c r="AM778" s="118">
        <v>7.8</v>
      </c>
      <c r="AN778" s="118">
        <v>10.5</v>
      </c>
      <c r="AO778" s="118">
        <v>5.9</v>
      </c>
      <c r="AP778" s="118">
        <v>11.5</v>
      </c>
      <c r="AQ778" s="118">
        <v>10.1</v>
      </c>
      <c r="AR778" s="118">
        <v>6.2629469999999996</v>
      </c>
    </row>
    <row r="779" spans="1:44" x14ac:dyDescent="0.45">
      <c r="A779" s="118" t="s">
        <v>1130</v>
      </c>
      <c r="B779" s="121">
        <v>42401</v>
      </c>
      <c r="C779" s="121"/>
      <c r="D779" s="121"/>
      <c r="E779" s="121">
        <f t="shared" si="12"/>
        <v>41913</v>
      </c>
      <c r="F779" s="118" t="s">
        <v>1114</v>
      </c>
      <c r="G779" s="119">
        <v>777</v>
      </c>
      <c r="H779" s="120">
        <v>6.3706050000000003</v>
      </c>
      <c r="J779" s="118">
        <v>8.5</v>
      </c>
      <c r="K779" s="118">
        <v>6.7</v>
      </c>
      <c r="L779" s="118">
        <v>6.2784750000000003</v>
      </c>
      <c r="M779" s="118">
        <v>5.8</v>
      </c>
      <c r="N779" s="118">
        <v>5</v>
      </c>
      <c r="O779" s="118">
        <v>6.9</v>
      </c>
      <c r="P779" s="118">
        <v>23.9</v>
      </c>
      <c r="Q779" s="118">
        <v>6.8</v>
      </c>
      <c r="R779" s="118">
        <v>9</v>
      </c>
      <c r="S779" s="118">
        <v>10.4</v>
      </c>
      <c r="T779" s="118">
        <v>5.8</v>
      </c>
      <c r="U779" s="118">
        <v>26</v>
      </c>
      <c r="V779" s="118">
        <v>7.3</v>
      </c>
      <c r="W779" s="118">
        <v>11.1</v>
      </c>
      <c r="X779" s="118">
        <v>4.5</v>
      </c>
      <c r="Y779" s="118">
        <v>5.4148360000000002</v>
      </c>
      <c r="Z779" s="118">
        <v>12.8</v>
      </c>
      <c r="AA779" s="118">
        <v>3.6</v>
      </c>
      <c r="AB779" s="118">
        <v>3.6</v>
      </c>
      <c r="AC779" s="118">
        <v>6.1</v>
      </c>
      <c r="AD779" s="118">
        <v>10.6</v>
      </c>
      <c r="AE779" s="118">
        <v>4.666061</v>
      </c>
      <c r="AF779" s="118">
        <v>7.1</v>
      </c>
      <c r="AG779" s="118">
        <v>3.9</v>
      </c>
      <c r="AH779" s="118">
        <v>7.1952939999999996</v>
      </c>
      <c r="AI779" s="118">
        <v>8.3000000000000007</v>
      </c>
      <c r="AJ779" s="118">
        <v>13.6</v>
      </c>
      <c r="AK779" s="118">
        <v>12.6</v>
      </c>
      <c r="AL779" s="118">
        <v>9.6999999999999993</v>
      </c>
      <c r="AM779" s="118">
        <v>8</v>
      </c>
      <c r="AN779" s="118">
        <v>10.5</v>
      </c>
      <c r="AO779" s="118">
        <v>5.7</v>
      </c>
      <c r="AP779" s="118">
        <v>11.5</v>
      </c>
      <c r="AQ779" s="118">
        <v>10</v>
      </c>
      <c r="AR779" s="118">
        <v>6.1830429999999996</v>
      </c>
    </row>
    <row r="780" spans="1:44" x14ac:dyDescent="0.45">
      <c r="A780" s="118" t="s">
        <v>1131</v>
      </c>
      <c r="B780" s="121">
        <v>42430</v>
      </c>
      <c r="C780" s="121"/>
      <c r="D780" s="121"/>
      <c r="E780" s="121">
        <f t="shared" si="12"/>
        <v>41944</v>
      </c>
      <c r="F780" s="118" t="s">
        <v>1115</v>
      </c>
      <c r="G780" s="119">
        <v>778</v>
      </c>
      <c r="H780" s="120">
        <v>6.2947300000000004</v>
      </c>
      <c r="J780" s="118">
        <v>8.5</v>
      </c>
      <c r="K780" s="118">
        <v>6.7</v>
      </c>
      <c r="L780" s="118">
        <v>6.4758300000000002</v>
      </c>
      <c r="M780" s="118">
        <v>5.9</v>
      </c>
      <c r="N780" s="118">
        <v>4.9000000000000004</v>
      </c>
      <c r="O780" s="118">
        <v>6.8</v>
      </c>
      <c r="P780" s="118">
        <v>23.7</v>
      </c>
      <c r="Q780" s="118">
        <v>6.5</v>
      </c>
      <c r="R780" s="118">
        <v>9</v>
      </c>
      <c r="S780" s="118">
        <v>10.5</v>
      </c>
      <c r="T780" s="118">
        <v>5.6</v>
      </c>
      <c r="U780" s="118">
        <v>25.9</v>
      </c>
      <c r="V780" s="118">
        <v>7.3</v>
      </c>
      <c r="W780" s="118">
        <v>10.9</v>
      </c>
      <c r="X780" s="118">
        <v>4.4000000000000004</v>
      </c>
      <c r="Y780" s="118">
        <v>5.6129790000000002</v>
      </c>
      <c r="Z780" s="118">
        <v>13.1</v>
      </c>
      <c r="AA780" s="118">
        <v>3.4</v>
      </c>
      <c r="AB780" s="118">
        <v>3.5</v>
      </c>
      <c r="AC780" s="118">
        <v>6.2</v>
      </c>
      <c r="AD780" s="118">
        <v>10.4</v>
      </c>
      <c r="AE780" s="118">
        <v>4.6815870000000004</v>
      </c>
      <c r="AF780" s="118">
        <v>7.1</v>
      </c>
      <c r="AG780" s="118">
        <v>3.8</v>
      </c>
      <c r="AH780" s="118">
        <v>7.1815410000000002</v>
      </c>
      <c r="AI780" s="118">
        <v>8.1999999999999993</v>
      </c>
      <c r="AJ780" s="118">
        <v>13.5</v>
      </c>
      <c r="AK780" s="118">
        <v>12.5</v>
      </c>
      <c r="AL780" s="118">
        <v>9.6999999999999993</v>
      </c>
      <c r="AM780" s="118">
        <v>7.9</v>
      </c>
      <c r="AN780" s="118">
        <v>10.5</v>
      </c>
      <c r="AO780" s="118">
        <v>5.8</v>
      </c>
      <c r="AP780" s="118">
        <v>11.5</v>
      </c>
      <c r="AQ780" s="118">
        <v>10</v>
      </c>
      <c r="AR780" s="118">
        <v>6.1793189999999996</v>
      </c>
    </row>
    <row r="781" spans="1:44" x14ac:dyDescent="0.45">
      <c r="A781" s="118" t="s">
        <v>1132</v>
      </c>
      <c r="B781" s="121">
        <v>42461</v>
      </c>
      <c r="C781" s="121"/>
      <c r="D781" s="121"/>
      <c r="E781" s="121">
        <f t="shared" si="12"/>
        <v>41974</v>
      </c>
      <c r="F781" s="118" t="s">
        <v>1116</v>
      </c>
      <c r="G781" s="119">
        <v>779</v>
      </c>
      <c r="H781" s="120">
        <v>6.0989110000000002</v>
      </c>
      <c r="J781" s="118">
        <v>8.5</v>
      </c>
      <c r="K781" s="118">
        <v>6.7</v>
      </c>
      <c r="L781" s="118">
        <v>6.4911380000000003</v>
      </c>
      <c r="M781" s="118">
        <v>5.8</v>
      </c>
      <c r="N781" s="118">
        <v>4.9000000000000004</v>
      </c>
      <c r="O781" s="118">
        <v>6.5</v>
      </c>
      <c r="P781" s="118">
        <v>23.6</v>
      </c>
      <c r="Q781" s="118">
        <v>6.5</v>
      </c>
      <c r="R781" s="118">
        <v>9</v>
      </c>
      <c r="S781" s="118">
        <v>10.4</v>
      </c>
      <c r="T781" s="118">
        <v>5.6</v>
      </c>
      <c r="U781" s="118">
        <v>25.8</v>
      </c>
      <c r="V781" s="118">
        <v>7.4</v>
      </c>
      <c r="W781" s="118">
        <v>10.8</v>
      </c>
      <c r="X781" s="118">
        <v>4.4000000000000004</v>
      </c>
      <c r="Y781" s="118">
        <v>5.6842730000000001</v>
      </c>
      <c r="Z781" s="118">
        <v>12.3</v>
      </c>
      <c r="AA781" s="118">
        <v>3.4</v>
      </c>
      <c r="AB781" s="118">
        <v>3.7</v>
      </c>
      <c r="AC781" s="118">
        <v>6.2</v>
      </c>
      <c r="AD781" s="118">
        <v>10</v>
      </c>
      <c r="AE781" s="118">
        <v>4.1682420000000002</v>
      </c>
      <c r="AF781" s="118">
        <v>7.2</v>
      </c>
      <c r="AG781" s="118">
        <v>3.9</v>
      </c>
      <c r="AH781" s="118">
        <v>7.0191480000000004</v>
      </c>
      <c r="AI781" s="118">
        <v>8.1999999999999993</v>
      </c>
      <c r="AJ781" s="118">
        <v>13.6</v>
      </c>
      <c r="AK781" s="118">
        <v>12.4</v>
      </c>
      <c r="AL781" s="118">
        <v>9.5</v>
      </c>
      <c r="AM781" s="118">
        <v>7.5</v>
      </c>
      <c r="AN781" s="118">
        <v>10.3</v>
      </c>
      <c r="AO781" s="118">
        <v>5.6</v>
      </c>
      <c r="AP781" s="118">
        <v>11.3</v>
      </c>
      <c r="AQ781" s="118">
        <v>9.9</v>
      </c>
      <c r="AR781" s="118">
        <v>6.0125739999999999</v>
      </c>
    </row>
    <row r="782" spans="1:44" x14ac:dyDescent="0.45">
      <c r="A782" s="118" t="s">
        <v>1133</v>
      </c>
      <c r="B782" s="121">
        <v>42491</v>
      </c>
      <c r="C782" s="121"/>
      <c r="D782" s="121"/>
      <c r="E782" s="121">
        <f t="shared" si="12"/>
        <v>42005</v>
      </c>
      <c r="F782" s="118" t="s">
        <v>1117</v>
      </c>
      <c r="G782" s="119">
        <v>780</v>
      </c>
      <c r="H782" s="120">
        <v>6.3426710000000002</v>
      </c>
      <c r="J782" s="118">
        <v>8.6</v>
      </c>
      <c r="K782" s="118">
        <v>6.6</v>
      </c>
      <c r="L782" s="118">
        <v>6.3723330000000002</v>
      </c>
      <c r="M782" s="118">
        <v>5.9</v>
      </c>
      <c r="N782" s="118">
        <v>4.8</v>
      </c>
      <c r="O782" s="118">
        <v>6.4</v>
      </c>
      <c r="P782" s="118">
        <v>23.4</v>
      </c>
      <c r="Q782" s="118">
        <v>6.6</v>
      </c>
      <c r="R782" s="118">
        <v>9.1</v>
      </c>
      <c r="S782" s="118">
        <v>10.4</v>
      </c>
      <c r="T782" s="118">
        <v>5.5</v>
      </c>
      <c r="U782" s="118">
        <v>25.8</v>
      </c>
      <c r="V782" s="118">
        <v>7.5</v>
      </c>
      <c r="W782" s="118">
        <v>10.8</v>
      </c>
      <c r="X782" s="118">
        <v>4.4000000000000004</v>
      </c>
      <c r="Y782" s="118">
        <v>5.7356429999999996</v>
      </c>
      <c r="Z782" s="118">
        <v>12.4</v>
      </c>
      <c r="AA782" s="118">
        <v>3.6</v>
      </c>
      <c r="AB782" s="118">
        <v>3.6</v>
      </c>
      <c r="AC782" s="118">
        <v>6.3</v>
      </c>
      <c r="AD782" s="118">
        <v>9.6999999999999993</v>
      </c>
      <c r="AE782" s="118">
        <v>4.3660759999999996</v>
      </c>
      <c r="AF782" s="118">
        <v>7.2</v>
      </c>
      <c r="AG782" s="118">
        <v>4.0999999999999996</v>
      </c>
      <c r="AH782" s="118">
        <v>7.0506469999999997</v>
      </c>
      <c r="AI782" s="118">
        <v>8.1</v>
      </c>
      <c r="AJ782" s="118">
        <v>13.7</v>
      </c>
      <c r="AK782" s="118">
        <v>12.3</v>
      </c>
      <c r="AL782" s="118">
        <v>9.1999999999999993</v>
      </c>
      <c r="AM782" s="118">
        <v>7.8</v>
      </c>
      <c r="AN782" s="118">
        <v>10.3</v>
      </c>
      <c r="AO782" s="118">
        <v>5.7</v>
      </c>
      <c r="AP782" s="118">
        <v>11.3</v>
      </c>
      <c r="AQ782" s="118">
        <v>9.8000000000000007</v>
      </c>
      <c r="AR782" s="118">
        <v>6.0585089999999999</v>
      </c>
    </row>
    <row r="783" spans="1:44" x14ac:dyDescent="0.45">
      <c r="A783" s="118" t="s">
        <v>1134</v>
      </c>
      <c r="B783" s="121">
        <v>42522</v>
      </c>
      <c r="C783" s="121"/>
      <c r="D783" s="121"/>
      <c r="E783" s="121">
        <f t="shared" si="12"/>
        <v>42036</v>
      </c>
      <c r="F783" s="118" t="s">
        <v>1118</v>
      </c>
      <c r="G783" s="119">
        <v>781</v>
      </c>
      <c r="H783" s="120">
        <v>6.1168370000000003</v>
      </c>
      <c r="J783" s="118">
        <v>8.6999999999999993</v>
      </c>
      <c r="K783" s="118">
        <v>6.8</v>
      </c>
      <c r="L783" s="118">
        <v>6.1574080000000002</v>
      </c>
      <c r="M783" s="118">
        <v>5.8</v>
      </c>
      <c r="N783" s="118">
        <v>4.8</v>
      </c>
      <c r="O783" s="118">
        <v>6.4</v>
      </c>
      <c r="P783" s="118">
        <v>23.1</v>
      </c>
      <c r="Q783" s="118">
        <v>6.5</v>
      </c>
      <c r="R783" s="118">
        <v>9.1</v>
      </c>
      <c r="S783" s="118">
        <v>10.4</v>
      </c>
      <c r="T783" s="118">
        <v>5.5</v>
      </c>
      <c r="U783" s="118">
        <v>25.8</v>
      </c>
      <c r="V783" s="118">
        <v>7.4</v>
      </c>
      <c r="W783" s="118">
        <v>10.7</v>
      </c>
      <c r="X783" s="118">
        <v>4.3</v>
      </c>
      <c r="Y783" s="118">
        <v>5.2743349999999998</v>
      </c>
      <c r="Z783" s="118">
        <v>12.3</v>
      </c>
      <c r="AA783" s="118">
        <v>3.5</v>
      </c>
      <c r="AB783" s="118">
        <v>3.6</v>
      </c>
      <c r="AC783" s="118">
        <v>6.4</v>
      </c>
      <c r="AD783" s="118">
        <v>9.8000000000000007</v>
      </c>
      <c r="AE783" s="118">
        <v>4.40205</v>
      </c>
      <c r="AF783" s="118">
        <v>7.1</v>
      </c>
      <c r="AG783" s="118">
        <v>4.3</v>
      </c>
      <c r="AH783" s="118">
        <v>6.9747849999999998</v>
      </c>
      <c r="AI783" s="118">
        <v>8</v>
      </c>
      <c r="AJ783" s="118">
        <v>13.4</v>
      </c>
      <c r="AK783" s="118">
        <v>12.2</v>
      </c>
      <c r="AL783" s="118">
        <v>9.1</v>
      </c>
      <c r="AM783" s="118">
        <v>7.9</v>
      </c>
      <c r="AN783" s="118">
        <v>10.3</v>
      </c>
      <c r="AO783" s="118">
        <v>5.5</v>
      </c>
      <c r="AP783" s="118">
        <v>11.2</v>
      </c>
      <c r="AQ783" s="118">
        <v>9.6999999999999993</v>
      </c>
      <c r="AR783" s="118">
        <v>5.9775119999999999</v>
      </c>
    </row>
    <row r="784" spans="1:44" x14ac:dyDescent="0.45">
      <c r="A784" s="118" t="s">
        <v>1135</v>
      </c>
      <c r="B784" s="121">
        <v>42552</v>
      </c>
      <c r="C784" s="121"/>
      <c r="D784" s="121"/>
      <c r="E784" s="121">
        <f t="shared" si="12"/>
        <v>42064</v>
      </c>
      <c r="F784" s="118" t="s">
        <v>1119</v>
      </c>
      <c r="G784" s="119">
        <v>782</v>
      </c>
      <c r="H784" s="120">
        <v>6.0886849999999999</v>
      </c>
      <c r="J784" s="118">
        <v>8.8000000000000007</v>
      </c>
      <c r="K784" s="118">
        <v>6.8</v>
      </c>
      <c r="L784" s="118">
        <v>6.1841600000000003</v>
      </c>
      <c r="M784" s="118">
        <v>5.6</v>
      </c>
      <c r="N784" s="118">
        <v>4.7</v>
      </c>
      <c r="O784" s="118">
        <v>6.6</v>
      </c>
      <c r="P784" s="118">
        <v>22.9</v>
      </c>
      <c r="Q784" s="118">
        <v>6.7</v>
      </c>
      <c r="R784" s="118">
        <v>9.1999999999999993</v>
      </c>
      <c r="S784" s="118">
        <v>10.4</v>
      </c>
      <c r="T784" s="118">
        <v>5.4</v>
      </c>
      <c r="U784" s="118">
        <v>26</v>
      </c>
      <c r="V784" s="118">
        <v>7.3</v>
      </c>
      <c r="W784" s="118">
        <v>10.6</v>
      </c>
      <c r="X784" s="118">
        <v>4.2</v>
      </c>
      <c r="Y784" s="118">
        <v>5.3652379999999997</v>
      </c>
      <c r="Z784" s="118">
        <v>12.5</v>
      </c>
      <c r="AA784" s="118">
        <v>3.4</v>
      </c>
      <c r="AB784" s="118">
        <v>3.5</v>
      </c>
      <c r="AC784" s="118">
        <v>6.4</v>
      </c>
      <c r="AD784" s="118">
        <v>10</v>
      </c>
      <c r="AE784" s="118">
        <v>4.2172429999999999</v>
      </c>
      <c r="AF784" s="118">
        <v>7</v>
      </c>
      <c r="AG784" s="118">
        <v>4.4000000000000004</v>
      </c>
      <c r="AH784" s="118">
        <v>6.9120030000000003</v>
      </c>
      <c r="AI784" s="118">
        <v>7.9</v>
      </c>
      <c r="AJ784" s="118">
        <v>13.1</v>
      </c>
      <c r="AK784" s="118">
        <v>12</v>
      </c>
      <c r="AL784" s="118">
        <v>9.1999999999999993</v>
      </c>
      <c r="AM784" s="118">
        <v>7.6</v>
      </c>
      <c r="AN784" s="118">
        <v>10.3</v>
      </c>
      <c r="AO784" s="118">
        <v>5.4</v>
      </c>
      <c r="AP784" s="118">
        <v>11.2</v>
      </c>
      <c r="AQ784" s="118">
        <v>9.6999999999999993</v>
      </c>
      <c r="AR784" s="118">
        <v>5.9311410000000002</v>
      </c>
    </row>
    <row r="785" spans="1:44" x14ac:dyDescent="0.45">
      <c r="A785" s="118" t="s">
        <v>1136</v>
      </c>
      <c r="B785" s="121">
        <v>42583</v>
      </c>
      <c r="C785" s="121"/>
      <c r="D785" s="121"/>
      <c r="E785" s="121">
        <f t="shared" si="12"/>
        <v>42095</v>
      </c>
      <c r="F785" s="118" t="s">
        <v>1120</v>
      </c>
      <c r="G785" s="119">
        <v>783</v>
      </c>
      <c r="H785" s="120">
        <v>6.1087340000000001</v>
      </c>
      <c r="J785" s="118">
        <v>8.8000000000000007</v>
      </c>
      <c r="K785" s="118">
        <v>6.8</v>
      </c>
      <c r="L785" s="118">
        <v>6.3415929999999996</v>
      </c>
      <c r="M785" s="118">
        <v>5.3</v>
      </c>
      <c r="N785" s="118">
        <v>4.7</v>
      </c>
      <c r="O785" s="118">
        <v>6.5</v>
      </c>
      <c r="P785" s="118">
        <v>22.7</v>
      </c>
      <c r="Q785" s="118">
        <v>6.9</v>
      </c>
      <c r="R785" s="118">
        <v>9.1999999999999993</v>
      </c>
      <c r="S785" s="118">
        <v>10.5</v>
      </c>
      <c r="T785" s="118">
        <v>5.6</v>
      </c>
      <c r="U785" s="118">
        <v>25.4</v>
      </c>
      <c r="V785" s="118">
        <v>7.1</v>
      </c>
      <c r="W785" s="118">
        <v>10.3</v>
      </c>
      <c r="X785" s="118">
        <v>4.2</v>
      </c>
      <c r="Y785" s="118">
        <v>4.9658379999999998</v>
      </c>
      <c r="Z785" s="118">
        <v>12.2</v>
      </c>
      <c r="AA785" s="118">
        <v>3.4</v>
      </c>
      <c r="AB785" s="118">
        <v>3.6</v>
      </c>
      <c r="AC785" s="118">
        <v>6.5</v>
      </c>
      <c r="AD785" s="118">
        <v>9.6999999999999993</v>
      </c>
      <c r="AE785" s="118">
        <v>4.3777379999999999</v>
      </c>
      <c r="AF785" s="118">
        <v>7</v>
      </c>
      <c r="AG785" s="118">
        <v>4.3</v>
      </c>
      <c r="AH785" s="118">
        <v>6.9060129999999997</v>
      </c>
      <c r="AI785" s="118">
        <v>7.7</v>
      </c>
      <c r="AJ785" s="118">
        <v>12.8</v>
      </c>
      <c r="AK785" s="118">
        <v>11.8</v>
      </c>
      <c r="AL785" s="118">
        <v>9.4</v>
      </c>
      <c r="AM785" s="118">
        <v>7.8</v>
      </c>
      <c r="AN785" s="118">
        <v>10.199999999999999</v>
      </c>
      <c r="AO785" s="118">
        <v>5.4</v>
      </c>
      <c r="AP785" s="118">
        <v>11.1</v>
      </c>
      <c r="AQ785" s="118">
        <v>9.6999999999999993</v>
      </c>
      <c r="AR785" s="118">
        <v>5.9315499999999997</v>
      </c>
    </row>
    <row r="786" spans="1:44" x14ac:dyDescent="0.45">
      <c r="A786" s="118" t="s">
        <v>1137</v>
      </c>
      <c r="B786" s="121">
        <v>42614</v>
      </c>
      <c r="C786" s="121"/>
      <c r="D786" s="121"/>
      <c r="E786" s="121">
        <f t="shared" si="12"/>
        <v>42125</v>
      </c>
      <c r="F786" s="118" t="s">
        <v>1121</v>
      </c>
      <c r="G786" s="119">
        <v>784</v>
      </c>
      <c r="H786" s="120">
        <v>5.9295900000000001</v>
      </c>
      <c r="J786" s="118">
        <v>8.6</v>
      </c>
      <c r="K786" s="118">
        <v>6.8</v>
      </c>
      <c r="L786" s="118">
        <v>6.2447780000000002</v>
      </c>
      <c r="M786" s="118">
        <v>5.0999999999999996</v>
      </c>
      <c r="N786" s="118">
        <v>4.7</v>
      </c>
      <c r="O786" s="118">
        <v>6.4</v>
      </c>
      <c r="P786" s="118">
        <v>22.5</v>
      </c>
      <c r="Q786" s="118">
        <v>6.4</v>
      </c>
      <c r="R786" s="118">
        <v>9.3000000000000007</v>
      </c>
      <c r="S786" s="118">
        <v>10.6</v>
      </c>
      <c r="T786" s="118">
        <v>5.6</v>
      </c>
      <c r="U786" s="118">
        <v>24.8</v>
      </c>
      <c r="V786" s="118">
        <v>7</v>
      </c>
      <c r="W786" s="118">
        <v>10.1</v>
      </c>
      <c r="X786" s="118">
        <v>4.0999999999999996</v>
      </c>
      <c r="Y786" s="118">
        <v>5.0738149999999997</v>
      </c>
      <c r="Z786" s="118">
        <v>12.2</v>
      </c>
      <c r="AA786" s="118">
        <v>3.3</v>
      </c>
      <c r="AB786" s="118">
        <v>3.8</v>
      </c>
      <c r="AC786" s="118">
        <v>6.6</v>
      </c>
      <c r="AD786" s="118">
        <v>9.8000000000000007</v>
      </c>
      <c r="AE786" s="118">
        <v>4.4690190000000003</v>
      </c>
      <c r="AF786" s="118">
        <v>6.9</v>
      </c>
      <c r="AG786" s="118">
        <v>4.4000000000000004</v>
      </c>
      <c r="AH786" s="118">
        <v>6.9377250000000004</v>
      </c>
      <c r="AI786" s="118">
        <v>7.6</v>
      </c>
      <c r="AJ786" s="118">
        <v>12.4</v>
      </c>
      <c r="AK786" s="118">
        <v>11.6</v>
      </c>
      <c r="AL786" s="118">
        <v>9.5</v>
      </c>
      <c r="AM786" s="118">
        <v>7.6</v>
      </c>
      <c r="AN786" s="118">
        <v>10.3</v>
      </c>
      <c r="AO786" s="118">
        <v>5.6</v>
      </c>
      <c r="AP786" s="118">
        <v>11.1</v>
      </c>
      <c r="AQ786" s="118">
        <v>9.6</v>
      </c>
      <c r="AR786" s="118">
        <v>5.9970509999999999</v>
      </c>
    </row>
    <row r="787" spans="1:44" x14ac:dyDescent="0.45">
      <c r="A787" s="118" t="s">
        <v>1138</v>
      </c>
      <c r="B787" s="121">
        <v>42644</v>
      </c>
      <c r="C787" s="121"/>
      <c r="D787" s="121"/>
      <c r="E787" s="121">
        <f t="shared" si="12"/>
        <v>42156</v>
      </c>
      <c r="F787" s="118" t="s">
        <v>1122</v>
      </c>
      <c r="G787" s="119">
        <v>785</v>
      </c>
      <c r="H787" s="120">
        <v>6.009989</v>
      </c>
      <c r="J787" s="118">
        <v>8.5</v>
      </c>
      <c r="K787" s="118">
        <v>6.9</v>
      </c>
      <c r="L787" s="118">
        <v>6.2721730000000004</v>
      </c>
      <c r="M787" s="118">
        <v>5</v>
      </c>
      <c r="N787" s="118">
        <v>4.7</v>
      </c>
      <c r="O787" s="118">
        <v>6.3</v>
      </c>
      <c r="P787" s="118">
        <v>22.3</v>
      </c>
      <c r="Q787" s="118">
        <v>5.9</v>
      </c>
      <c r="R787" s="118">
        <v>9.4</v>
      </c>
      <c r="S787" s="118">
        <v>10.5</v>
      </c>
      <c r="T787" s="118">
        <v>5.5</v>
      </c>
      <c r="U787" s="118">
        <v>25</v>
      </c>
      <c r="V787" s="118">
        <v>6.9</v>
      </c>
      <c r="W787" s="118">
        <v>9.9</v>
      </c>
      <c r="X787" s="118">
        <v>4</v>
      </c>
      <c r="Y787" s="118">
        <v>5.4281189999999997</v>
      </c>
      <c r="Z787" s="118">
        <v>12.2</v>
      </c>
      <c r="AA787" s="118">
        <v>3.4</v>
      </c>
      <c r="AB787" s="118">
        <v>3.8</v>
      </c>
      <c r="AC787" s="118">
        <v>6.5</v>
      </c>
      <c r="AD787" s="118">
        <v>10</v>
      </c>
      <c r="AE787" s="118">
        <v>4.4300079999999999</v>
      </c>
      <c r="AF787" s="118">
        <v>6.9</v>
      </c>
      <c r="AG787" s="118">
        <v>4.7</v>
      </c>
      <c r="AH787" s="118">
        <v>6.8429250000000001</v>
      </c>
      <c r="AI787" s="118">
        <v>7.5</v>
      </c>
      <c r="AJ787" s="118">
        <v>12.4</v>
      </c>
      <c r="AK787" s="118">
        <v>11.5</v>
      </c>
      <c r="AL787" s="118">
        <v>9.4</v>
      </c>
      <c r="AM787" s="118">
        <v>7.5</v>
      </c>
      <c r="AN787" s="118">
        <v>10.4</v>
      </c>
      <c r="AO787" s="118">
        <v>5.3</v>
      </c>
      <c r="AP787" s="118">
        <v>11</v>
      </c>
      <c r="AQ787" s="118">
        <v>9.5</v>
      </c>
      <c r="AR787" s="118">
        <v>5.8518179999999997</v>
      </c>
    </row>
    <row r="788" spans="1:44" x14ac:dyDescent="0.45">
      <c r="A788" s="118" t="s">
        <v>1139</v>
      </c>
      <c r="B788" s="121">
        <v>42675</v>
      </c>
      <c r="C788" s="121"/>
      <c r="D788" s="121"/>
      <c r="E788" s="121">
        <f t="shared" si="12"/>
        <v>42186</v>
      </c>
      <c r="F788" s="118" t="s">
        <v>1123</v>
      </c>
      <c r="G788" s="119">
        <v>786</v>
      </c>
      <c r="H788" s="120">
        <v>6.2701640000000003</v>
      </c>
      <c r="J788" s="118">
        <v>8</v>
      </c>
      <c r="K788" s="118">
        <v>6.8</v>
      </c>
      <c r="L788" s="118">
        <v>6.1866659999999998</v>
      </c>
      <c r="M788" s="118">
        <v>4.9000000000000004</v>
      </c>
      <c r="N788" s="118">
        <v>4.5999999999999996</v>
      </c>
      <c r="O788" s="118">
        <v>6.3</v>
      </c>
      <c r="P788" s="118">
        <v>21.9</v>
      </c>
      <c r="Q788" s="118">
        <v>5.2</v>
      </c>
      <c r="R788" s="118">
        <v>9.4</v>
      </c>
      <c r="S788" s="118">
        <v>10.4</v>
      </c>
      <c r="T788" s="118">
        <v>5.4</v>
      </c>
      <c r="U788" s="118">
        <v>24.9</v>
      </c>
      <c r="V788" s="118">
        <v>6.8</v>
      </c>
      <c r="W788" s="118">
        <v>9.6999999999999993</v>
      </c>
      <c r="X788" s="118">
        <v>3.9</v>
      </c>
      <c r="Y788" s="118">
        <v>5.4472399999999999</v>
      </c>
      <c r="Z788" s="118">
        <v>11.7</v>
      </c>
      <c r="AA788" s="118">
        <v>3.3</v>
      </c>
      <c r="AB788" s="118">
        <v>3.7</v>
      </c>
      <c r="AC788" s="118">
        <v>6.5</v>
      </c>
      <c r="AD788" s="118">
        <v>10</v>
      </c>
      <c r="AE788" s="118">
        <v>4.4573830000000001</v>
      </c>
      <c r="AF788" s="118">
        <v>6.8</v>
      </c>
      <c r="AG788" s="118">
        <v>4.5999999999999996</v>
      </c>
      <c r="AH788" s="118">
        <v>6.7555779999999999</v>
      </c>
      <c r="AI788" s="118">
        <v>7.4</v>
      </c>
      <c r="AJ788" s="118">
        <v>12.3</v>
      </c>
      <c r="AK788" s="118">
        <v>11.4</v>
      </c>
      <c r="AL788" s="118">
        <v>9.1</v>
      </c>
      <c r="AM788" s="118">
        <v>7.1</v>
      </c>
      <c r="AN788" s="118">
        <v>10.199999999999999</v>
      </c>
      <c r="AO788" s="118">
        <v>5.2</v>
      </c>
      <c r="AP788" s="118">
        <v>10.8</v>
      </c>
      <c r="AQ788" s="118">
        <v>9.3000000000000007</v>
      </c>
      <c r="AR788" s="118">
        <v>5.7696699999999996</v>
      </c>
    </row>
    <row r="789" spans="1:44" x14ac:dyDescent="0.45">
      <c r="A789" s="118" t="s">
        <v>1140</v>
      </c>
      <c r="B789" s="121">
        <v>42705</v>
      </c>
      <c r="C789" s="121"/>
      <c r="D789" s="121"/>
      <c r="E789" s="121">
        <f t="shared" si="12"/>
        <v>42217</v>
      </c>
      <c r="F789" s="118" t="s">
        <v>1124</v>
      </c>
      <c r="G789" s="119">
        <v>787</v>
      </c>
      <c r="H789" s="120">
        <v>6.0935790000000001</v>
      </c>
      <c r="J789" s="118">
        <v>7.9</v>
      </c>
      <c r="K789" s="118">
        <v>7</v>
      </c>
      <c r="L789" s="118">
        <v>6.2303050000000004</v>
      </c>
      <c r="M789" s="118">
        <v>4.8</v>
      </c>
      <c r="N789" s="118">
        <v>4.5999999999999996</v>
      </c>
      <c r="O789" s="118">
        <v>6.2</v>
      </c>
      <c r="P789" s="118">
        <v>21.6</v>
      </c>
      <c r="Q789" s="118">
        <v>5.3</v>
      </c>
      <c r="R789" s="118">
        <v>9.4</v>
      </c>
      <c r="S789" s="118">
        <v>10.4</v>
      </c>
      <c r="T789" s="118">
        <v>5.3</v>
      </c>
      <c r="U789" s="118">
        <v>24.5</v>
      </c>
      <c r="V789" s="118">
        <v>6.5</v>
      </c>
      <c r="W789" s="118">
        <v>9.5</v>
      </c>
      <c r="X789" s="118">
        <v>3.9</v>
      </c>
      <c r="Y789" s="118">
        <v>5.2346500000000002</v>
      </c>
      <c r="Z789" s="118">
        <v>11.4</v>
      </c>
      <c r="AA789" s="118">
        <v>3.4</v>
      </c>
      <c r="AB789" s="118">
        <v>3.5</v>
      </c>
      <c r="AC789" s="118">
        <v>6.5</v>
      </c>
      <c r="AD789" s="118">
        <v>9.9</v>
      </c>
      <c r="AE789" s="118">
        <v>4.4170999999999996</v>
      </c>
      <c r="AF789" s="118">
        <v>6.8</v>
      </c>
      <c r="AG789" s="118">
        <v>4.5999999999999996</v>
      </c>
      <c r="AH789" s="118">
        <v>6.6743059999999996</v>
      </c>
      <c r="AI789" s="118">
        <v>7.4</v>
      </c>
      <c r="AJ789" s="118">
        <v>12.4</v>
      </c>
      <c r="AK789" s="118">
        <v>11.3</v>
      </c>
      <c r="AL789" s="118">
        <v>8.8000000000000007</v>
      </c>
      <c r="AM789" s="118">
        <v>6.9</v>
      </c>
      <c r="AN789" s="118">
        <v>10.3</v>
      </c>
      <c r="AO789" s="118">
        <v>5.0999999999999996</v>
      </c>
      <c r="AP789" s="118">
        <v>10.7</v>
      </c>
      <c r="AQ789" s="118">
        <v>9.1999999999999993</v>
      </c>
      <c r="AR789" s="118">
        <v>5.6953880000000003</v>
      </c>
    </row>
    <row r="790" spans="1:44" x14ac:dyDescent="0.45">
      <c r="A790" s="118" t="s">
        <v>1141</v>
      </c>
      <c r="B790" s="121">
        <v>42736</v>
      </c>
      <c r="C790" s="121"/>
      <c r="D790" s="121"/>
      <c r="E790" s="121">
        <f t="shared" si="12"/>
        <v>42248</v>
      </c>
      <c r="F790" s="118" t="s">
        <v>1125</v>
      </c>
      <c r="G790" s="119">
        <v>788</v>
      </c>
      <c r="H790" s="120">
        <v>6.1602800000000002</v>
      </c>
      <c r="J790" s="118">
        <v>8.1</v>
      </c>
      <c r="K790" s="118">
        <v>7.1</v>
      </c>
      <c r="L790" s="118">
        <v>6.2475329999999998</v>
      </c>
      <c r="M790" s="118">
        <v>4.7</v>
      </c>
      <c r="N790" s="118">
        <v>4.5</v>
      </c>
      <c r="O790" s="118">
        <v>6.1</v>
      </c>
      <c r="P790" s="118">
        <v>21.4</v>
      </c>
      <c r="Q790" s="118">
        <v>5.6</v>
      </c>
      <c r="R790" s="118">
        <v>9.4</v>
      </c>
      <c r="S790" s="118">
        <v>10.3</v>
      </c>
      <c r="T790" s="118">
        <v>5.2</v>
      </c>
      <c r="U790" s="118">
        <v>24.8</v>
      </c>
      <c r="V790" s="118">
        <v>6.5</v>
      </c>
      <c r="W790" s="118">
        <v>9.5</v>
      </c>
      <c r="X790" s="118">
        <v>3.8</v>
      </c>
      <c r="Y790" s="118">
        <v>5.132288</v>
      </c>
      <c r="Z790" s="118">
        <v>11.4</v>
      </c>
      <c r="AA790" s="118">
        <v>3.4</v>
      </c>
      <c r="AB790" s="118">
        <v>3.5</v>
      </c>
      <c r="AC790" s="118">
        <v>6.5</v>
      </c>
      <c r="AD790" s="118">
        <v>9.8000000000000007</v>
      </c>
      <c r="AE790" s="118">
        <v>4.207611</v>
      </c>
      <c r="AF790" s="118">
        <v>6.8</v>
      </c>
      <c r="AG790" s="118">
        <v>4.5</v>
      </c>
      <c r="AH790" s="118">
        <v>6.6215809999999999</v>
      </c>
      <c r="AI790" s="118">
        <v>7.2</v>
      </c>
      <c r="AJ790" s="118">
        <v>12.5</v>
      </c>
      <c r="AK790" s="118">
        <v>11.2</v>
      </c>
      <c r="AL790" s="118">
        <v>8.6</v>
      </c>
      <c r="AM790" s="118">
        <v>7.3</v>
      </c>
      <c r="AN790" s="118">
        <v>10.3</v>
      </c>
      <c r="AO790" s="118">
        <v>5</v>
      </c>
      <c r="AP790" s="118">
        <v>10.6</v>
      </c>
      <c r="AQ790" s="118">
        <v>9.1999999999999993</v>
      </c>
      <c r="AR790" s="118">
        <v>5.6538389999999996</v>
      </c>
    </row>
    <row r="791" spans="1:44" x14ac:dyDescent="0.45">
      <c r="A791" s="118" t="s">
        <v>1142</v>
      </c>
      <c r="B791" s="121">
        <v>42767</v>
      </c>
      <c r="C791" s="121"/>
      <c r="D791" s="121"/>
      <c r="E791" s="121">
        <f t="shared" si="12"/>
        <v>42278</v>
      </c>
      <c r="F791" s="118" t="s">
        <v>1126</v>
      </c>
      <c r="G791" s="119">
        <v>789</v>
      </c>
      <c r="H791" s="120">
        <v>5.9285930000000002</v>
      </c>
      <c r="J791" s="118">
        <v>8.5</v>
      </c>
      <c r="K791" s="118">
        <v>7</v>
      </c>
      <c r="L791" s="118">
        <v>6.2932249999999996</v>
      </c>
      <c r="M791" s="118">
        <v>4.5999999999999996</v>
      </c>
      <c r="N791" s="118">
        <v>4.5</v>
      </c>
      <c r="O791" s="118">
        <v>6.1</v>
      </c>
      <c r="P791" s="118">
        <v>21.2</v>
      </c>
      <c r="Q791" s="118">
        <v>6.2</v>
      </c>
      <c r="R791" s="118">
        <v>9.4</v>
      </c>
      <c r="S791" s="118">
        <v>10.199999999999999</v>
      </c>
      <c r="T791" s="118">
        <v>5</v>
      </c>
      <c r="U791" s="118">
        <v>24.6</v>
      </c>
      <c r="V791" s="118">
        <v>6.4</v>
      </c>
      <c r="W791" s="118">
        <v>9.5</v>
      </c>
      <c r="X791" s="118">
        <v>3.7</v>
      </c>
      <c r="Y791" s="118">
        <v>5.1952559999999997</v>
      </c>
      <c r="Z791" s="118">
        <v>11.6</v>
      </c>
      <c r="AA791" s="118">
        <v>3.2</v>
      </c>
      <c r="AB791" s="118">
        <v>3.5</v>
      </c>
      <c r="AC791" s="118">
        <v>6.5</v>
      </c>
      <c r="AD791" s="118">
        <v>9.9</v>
      </c>
      <c r="AE791" s="118">
        <v>4.475206</v>
      </c>
      <c r="AF791" s="118">
        <v>6.9</v>
      </c>
      <c r="AG791" s="118">
        <v>4.5999999999999996</v>
      </c>
      <c r="AH791" s="118">
        <v>6.6044159999999996</v>
      </c>
      <c r="AI791" s="118">
        <v>7.1</v>
      </c>
      <c r="AJ791" s="118">
        <v>12.4</v>
      </c>
      <c r="AK791" s="118">
        <v>11</v>
      </c>
      <c r="AL791" s="118">
        <v>8.5</v>
      </c>
      <c r="AM791" s="118">
        <v>7.2</v>
      </c>
      <c r="AN791" s="118">
        <v>10.5</v>
      </c>
      <c r="AO791" s="118">
        <v>5</v>
      </c>
      <c r="AP791" s="118">
        <v>10.6</v>
      </c>
      <c r="AQ791" s="118">
        <v>9.1</v>
      </c>
      <c r="AR791" s="118">
        <v>5.6001479999999999</v>
      </c>
    </row>
    <row r="792" spans="1:44" x14ac:dyDescent="0.45">
      <c r="A792" s="118" t="s">
        <v>1143</v>
      </c>
      <c r="B792" s="121">
        <v>42795</v>
      </c>
      <c r="C792" s="121"/>
      <c r="D792" s="121"/>
      <c r="E792" s="121">
        <f t="shared" si="12"/>
        <v>42309</v>
      </c>
      <c r="F792" s="118" t="s">
        <v>1127</v>
      </c>
      <c r="G792" s="119">
        <v>790</v>
      </c>
      <c r="H792" s="120">
        <v>5.8483299999999998</v>
      </c>
      <c r="J792" s="118">
        <v>8.6999999999999993</v>
      </c>
      <c r="K792" s="118">
        <v>7.1</v>
      </c>
      <c r="L792" s="118">
        <v>6.2175830000000003</v>
      </c>
      <c r="M792" s="118">
        <v>4.5</v>
      </c>
      <c r="N792" s="118">
        <v>4.5</v>
      </c>
      <c r="O792" s="118">
        <v>6.1</v>
      </c>
      <c r="P792" s="118">
        <v>20.9</v>
      </c>
      <c r="Q792" s="118">
        <v>6.5</v>
      </c>
      <c r="R792" s="118">
        <v>9.4</v>
      </c>
      <c r="S792" s="118">
        <v>10.199999999999999</v>
      </c>
      <c r="T792" s="118">
        <v>5</v>
      </c>
      <c r="U792" s="118">
        <v>24.4</v>
      </c>
      <c r="V792" s="118">
        <v>6.3</v>
      </c>
      <c r="W792" s="118">
        <v>9.5</v>
      </c>
      <c r="X792" s="118">
        <v>3.6</v>
      </c>
      <c r="Y792" s="118">
        <v>5.2445440000000003</v>
      </c>
      <c r="Z792" s="118">
        <v>11.4</v>
      </c>
      <c r="AA792" s="118">
        <v>3.3</v>
      </c>
      <c r="AB792" s="118">
        <v>3.6</v>
      </c>
      <c r="AC792" s="118">
        <v>6.5</v>
      </c>
      <c r="AD792" s="118">
        <v>9.9</v>
      </c>
      <c r="AE792" s="118">
        <v>4.0914630000000001</v>
      </c>
      <c r="AF792" s="118">
        <v>6.7</v>
      </c>
      <c r="AG792" s="118">
        <v>4.8</v>
      </c>
      <c r="AH792" s="118">
        <v>6.549569</v>
      </c>
      <c r="AI792" s="118">
        <v>7</v>
      </c>
      <c r="AJ792" s="118">
        <v>12.2</v>
      </c>
      <c r="AK792" s="118">
        <v>10.8</v>
      </c>
      <c r="AL792" s="118">
        <v>8.5</v>
      </c>
      <c r="AM792" s="118">
        <v>6.9</v>
      </c>
      <c r="AN792" s="118">
        <v>10.3</v>
      </c>
      <c r="AO792" s="118">
        <v>5.0999999999999996</v>
      </c>
      <c r="AP792" s="118">
        <v>10.5</v>
      </c>
      <c r="AQ792" s="118">
        <v>9</v>
      </c>
      <c r="AR792" s="118">
        <v>5.6203560000000001</v>
      </c>
    </row>
    <row r="793" spans="1:44" x14ac:dyDescent="0.45">
      <c r="A793" s="118" t="s">
        <v>1144</v>
      </c>
      <c r="B793" s="121">
        <v>42826</v>
      </c>
      <c r="C793" s="121"/>
      <c r="D793" s="121"/>
      <c r="E793" s="121">
        <f t="shared" si="12"/>
        <v>42339</v>
      </c>
      <c r="F793" s="118" t="s">
        <v>1128</v>
      </c>
      <c r="G793" s="119">
        <v>791</v>
      </c>
      <c r="H793" s="120">
        <v>5.7331099999999999</v>
      </c>
      <c r="J793" s="118">
        <v>8.6999999999999993</v>
      </c>
      <c r="K793" s="118">
        <v>7.1</v>
      </c>
      <c r="L793" s="118">
        <v>6.1668729999999998</v>
      </c>
      <c r="M793" s="118">
        <v>4.5</v>
      </c>
      <c r="N793" s="118">
        <v>4.4000000000000004</v>
      </c>
      <c r="O793" s="118">
        <v>6.1</v>
      </c>
      <c r="P793" s="118">
        <v>20.8</v>
      </c>
      <c r="Q793" s="118">
        <v>6.5</v>
      </c>
      <c r="R793" s="118">
        <v>9.3000000000000007</v>
      </c>
      <c r="S793" s="118">
        <v>10.199999999999999</v>
      </c>
      <c r="T793" s="118">
        <v>5</v>
      </c>
      <c r="U793" s="118">
        <v>23.9</v>
      </c>
      <c r="V793" s="118">
        <v>6.2</v>
      </c>
      <c r="W793" s="118">
        <v>9.4</v>
      </c>
      <c r="X793" s="118">
        <v>3.4</v>
      </c>
      <c r="Y793" s="118">
        <v>5.1666449999999999</v>
      </c>
      <c r="Z793" s="118">
        <v>11.6</v>
      </c>
      <c r="AA793" s="118">
        <v>3.3</v>
      </c>
      <c r="AB793" s="118">
        <v>3.5</v>
      </c>
      <c r="AC793" s="118">
        <v>6.5</v>
      </c>
      <c r="AD793" s="118">
        <v>10</v>
      </c>
      <c r="AE793" s="118">
        <v>4.329415</v>
      </c>
      <c r="AF793" s="118">
        <v>6.6</v>
      </c>
      <c r="AG793" s="118">
        <v>4.8</v>
      </c>
      <c r="AH793" s="118">
        <v>6.5335099999999997</v>
      </c>
      <c r="AI793" s="118">
        <v>6.9</v>
      </c>
      <c r="AJ793" s="118">
        <v>12.1</v>
      </c>
      <c r="AK793" s="118">
        <v>10.7</v>
      </c>
      <c r="AL793" s="118">
        <v>8.5</v>
      </c>
      <c r="AM793" s="118">
        <v>7.1</v>
      </c>
      <c r="AN793" s="118">
        <v>10.199999999999999</v>
      </c>
      <c r="AO793" s="118">
        <v>5</v>
      </c>
      <c r="AP793" s="118">
        <v>10.4</v>
      </c>
      <c r="AQ793" s="118">
        <v>9</v>
      </c>
      <c r="AR793" s="118">
        <v>5.5920240000000003</v>
      </c>
    </row>
    <row r="794" spans="1:44" x14ac:dyDescent="0.45">
      <c r="A794" s="118" t="s">
        <v>1145</v>
      </c>
      <c r="B794" s="121">
        <v>42856</v>
      </c>
      <c r="C794" s="121"/>
      <c r="D794" s="121"/>
      <c r="E794" s="121">
        <f t="shared" si="12"/>
        <v>42370</v>
      </c>
      <c r="F794" s="118" t="s">
        <v>1129</v>
      </c>
      <c r="G794" s="119">
        <v>792</v>
      </c>
      <c r="H794" s="120">
        <v>6.0297140000000002</v>
      </c>
      <c r="J794" s="118">
        <v>8.4</v>
      </c>
      <c r="K794" s="118">
        <v>7.2</v>
      </c>
      <c r="L794" s="118">
        <v>6.1713250000000004</v>
      </c>
      <c r="M794" s="118">
        <v>4.3</v>
      </c>
      <c r="N794" s="118">
        <v>4.4000000000000004</v>
      </c>
      <c r="O794" s="118">
        <v>6</v>
      </c>
      <c r="P794" s="118">
        <v>20.5</v>
      </c>
      <c r="Q794" s="118">
        <v>6.6</v>
      </c>
      <c r="R794" s="118">
        <v>9.1999999999999993</v>
      </c>
      <c r="S794" s="118">
        <v>10.199999999999999</v>
      </c>
      <c r="T794" s="118">
        <v>5</v>
      </c>
      <c r="U794" s="118">
        <v>24.3</v>
      </c>
      <c r="V794" s="118">
        <v>5.9</v>
      </c>
      <c r="W794" s="118">
        <v>9</v>
      </c>
      <c r="X794" s="118">
        <v>3.3</v>
      </c>
      <c r="Y794" s="118">
        <v>5.0063909999999998</v>
      </c>
      <c r="Z794" s="118">
        <v>11.5</v>
      </c>
      <c r="AA794" s="118">
        <v>3.2</v>
      </c>
      <c r="AB794" s="118">
        <v>3.6</v>
      </c>
      <c r="AC794" s="118">
        <v>6.4</v>
      </c>
      <c r="AD794" s="118">
        <v>10</v>
      </c>
      <c r="AE794" s="118">
        <v>4.1164120000000004</v>
      </c>
      <c r="AF794" s="118">
        <v>6.5</v>
      </c>
      <c r="AG794" s="118">
        <v>5.0999999999999996</v>
      </c>
      <c r="AH794" s="118">
        <v>6.4544319999999997</v>
      </c>
      <c r="AI794" s="118">
        <v>6.7</v>
      </c>
      <c r="AJ794" s="118">
        <v>12</v>
      </c>
      <c r="AK794" s="118">
        <v>10.4</v>
      </c>
      <c r="AL794" s="118">
        <v>8.4</v>
      </c>
      <c r="AM794" s="118">
        <v>7</v>
      </c>
      <c r="AN794" s="118">
        <v>10.1</v>
      </c>
      <c r="AO794" s="118">
        <v>4.9000000000000004</v>
      </c>
      <c r="AP794" s="118">
        <v>10.4</v>
      </c>
      <c r="AQ794" s="118">
        <v>8.9</v>
      </c>
      <c r="AR794" s="118">
        <v>5.5343739999999997</v>
      </c>
    </row>
    <row r="795" spans="1:44" x14ac:dyDescent="0.45">
      <c r="A795" s="118" t="s">
        <v>1146</v>
      </c>
      <c r="B795" s="121">
        <v>42887</v>
      </c>
      <c r="C795" s="121"/>
      <c r="D795" s="121"/>
      <c r="E795" s="121">
        <f t="shared" si="12"/>
        <v>42401</v>
      </c>
      <c r="F795" s="118" t="s">
        <v>1130</v>
      </c>
      <c r="G795" s="119">
        <v>793</v>
      </c>
      <c r="H795" s="120">
        <v>5.6689740000000004</v>
      </c>
      <c r="J795" s="118">
        <v>8.3000000000000007</v>
      </c>
      <c r="K795" s="118">
        <v>7.3</v>
      </c>
      <c r="L795" s="118">
        <v>6.2981999999999996</v>
      </c>
      <c r="M795" s="118">
        <v>4.2</v>
      </c>
      <c r="N795" s="118">
        <v>4.3</v>
      </c>
      <c r="O795" s="118">
        <v>6</v>
      </c>
      <c r="P795" s="118">
        <v>20.399999999999999</v>
      </c>
      <c r="Q795" s="118">
        <v>6.3</v>
      </c>
      <c r="R795" s="118">
        <v>9.1</v>
      </c>
      <c r="S795" s="118">
        <v>10.199999999999999</v>
      </c>
      <c r="T795" s="118">
        <v>5</v>
      </c>
      <c r="U795" s="118">
        <v>24</v>
      </c>
      <c r="V795" s="118">
        <v>5.7</v>
      </c>
      <c r="W795" s="118">
        <v>8.9</v>
      </c>
      <c r="X795" s="118">
        <v>3.3</v>
      </c>
      <c r="Y795" s="118">
        <v>5.3221119999999997</v>
      </c>
      <c r="Z795" s="118">
        <v>11.7</v>
      </c>
      <c r="AA795" s="118">
        <v>3.3</v>
      </c>
      <c r="AB795" s="118">
        <v>3.8</v>
      </c>
      <c r="AC795" s="118">
        <v>6.4</v>
      </c>
      <c r="AD795" s="118">
        <v>9.9</v>
      </c>
      <c r="AE795" s="118">
        <v>4.2204949999999997</v>
      </c>
      <c r="AF795" s="118">
        <v>6.5</v>
      </c>
      <c r="AG795" s="118">
        <v>4.9000000000000004</v>
      </c>
      <c r="AH795" s="118">
        <v>6.462021</v>
      </c>
      <c r="AI795" s="118">
        <v>6.6</v>
      </c>
      <c r="AJ795" s="118">
        <v>12.1</v>
      </c>
      <c r="AK795" s="118">
        <v>10.3</v>
      </c>
      <c r="AL795" s="118">
        <v>8.3000000000000007</v>
      </c>
      <c r="AM795" s="118">
        <v>7.1</v>
      </c>
      <c r="AN795" s="118">
        <v>10</v>
      </c>
      <c r="AO795" s="118">
        <v>4.9000000000000004</v>
      </c>
      <c r="AP795" s="118">
        <v>10.3</v>
      </c>
      <c r="AQ795" s="118">
        <v>8.9</v>
      </c>
      <c r="AR795" s="118">
        <v>5.552905</v>
      </c>
    </row>
    <row r="796" spans="1:44" x14ac:dyDescent="0.45">
      <c r="A796" s="118" t="s">
        <v>1147</v>
      </c>
      <c r="B796" s="121">
        <v>42917</v>
      </c>
      <c r="C796" s="121"/>
      <c r="D796" s="121"/>
      <c r="E796" s="121">
        <f t="shared" si="12"/>
        <v>42430</v>
      </c>
      <c r="F796" s="118" t="s">
        <v>1131</v>
      </c>
      <c r="G796" s="119">
        <v>794</v>
      </c>
      <c r="H796" s="120">
        <v>5.6396819999999996</v>
      </c>
      <c r="J796" s="118">
        <v>8.1999999999999993</v>
      </c>
      <c r="K796" s="118">
        <v>7.1</v>
      </c>
      <c r="L796" s="118">
        <v>6.4032640000000001</v>
      </c>
      <c r="M796" s="118">
        <v>4</v>
      </c>
      <c r="N796" s="118">
        <v>4.3</v>
      </c>
      <c r="O796" s="118">
        <v>6</v>
      </c>
      <c r="P796" s="118">
        <v>20.3</v>
      </c>
      <c r="Q796" s="118">
        <v>6.8</v>
      </c>
      <c r="R796" s="118">
        <v>9</v>
      </c>
      <c r="S796" s="118">
        <v>10.199999999999999</v>
      </c>
      <c r="T796" s="118">
        <v>4.9000000000000004</v>
      </c>
      <c r="U796" s="118">
        <v>23.8</v>
      </c>
      <c r="V796" s="118">
        <v>5.6</v>
      </c>
      <c r="W796" s="118">
        <v>8.9</v>
      </c>
      <c r="X796" s="118">
        <v>3.3</v>
      </c>
      <c r="Y796" s="118">
        <v>5.2755450000000002</v>
      </c>
      <c r="Z796" s="118">
        <v>11.5</v>
      </c>
      <c r="AA796" s="118">
        <v>3.2</v>
      </c>
      <c r="AB796" s="118">
        <v>3.7</v>
      </c>
      <c r="AC796" s="118">
        <v>6.4</v>
      </c>
      <c r="AD796" s="118">
        <v>9.6999999999999993</v>
      </c>
      <c r="AE796" s="118">
        <v>4.0734899999999996</v>
      </c>
      <c r="AF796" s="118">
        <v>6.4</v>
      </c>
      <c r="AG796" s="118">
        <v>4.9000000000000004</v>
      </c>
      <c r="AH796" s="118">
        <v>6.4218979999999997</v>
      </c>
      <c r="AI796" s="118">
        <v>6.5</v>
      </c>
      <c r="AJ796" s="118">
        <v>11.9</v>
      </c>
      <c r="AK796" s="118">
        <v>10.199999999999999</v>
      </c>
      <c r="AL796" s="118">
        <v>8.3000000000000007</v>
      </c>
      <c r="AM796" s="118">
        <v>7.3</v>
      </c>
      <c r="AN796" s="118">
        <v>9.8000000000000007</v>
      </c>
      <c r="AO796" s="118">
        <v>5</v>
      </c>
      <c r="AP796" s="118">
        <v>10.199999999999999</v>
      </c>
      <c r="AQ796" s="118">
        <v>8.8000000000000007</v>
      </c>
      <c r="AR796" s="118">
        <v>5.5497259999999997</v>
      </c>
    </row>
    <row r="797" spans="1:44" x14ac:dyDescent="0.45">
      <c r="A797" s="118" t="s">
        <v>1148</v>
      </c>
      <c r="B797" s="121">
        <v>42948</v>
      </c>
      <c r="C797" s="121"/>
      <c r="D797" s="121"/>
      <c r="E797" s="121">
        <f t="shared" si="12"/>
        <v>42461</v>
      </c>
      <c r="F797" s="118" t="s">
        <v>1132</v>
      </c>
      <c r="G797" s="119">
        <v>795</v>
      </c>
      <c r="H797" s="120">
        <v>5.6418309999999998</v>
      </c>
      <c r="J797" s="118">
        <v>8.1999999999999993</v>
      </c>
      <c r="K797" s="118">
        <v>7.1</v>
      </c>
      <c r="L797" s="118">
        <v>6.5665690000000003</v>
      </c>
      <c r="M797" s="118">
        <v>4</v>
      </c>
      <c r="N797" s="118">
        <v>4.3</v>
      </c>
      <c r="O797" s="118">
        <v>6.1</v>
      </c>
      <c r="P797" s="118">
        <v>20.3</v>
      </c>
      <c r="Q797" s="118">
        <v>6.4</v>
      </c>
      <c r="R797" s="118">
        <v>9</v>
      </c>
      <c r="S797" s="118">
        <v>10.1</v>
      </c>
      <c r="T797" s="118">
        <v>4.9000000000000004</v>
      </c>
      <c r="U797" s="118">
        <v>23.5</v>
      </c>
      <c r="V797" s="118">
        <v>5.4</v>
      </c>
      <c r="W797" s="118">
        <v>8.9</v>
      </c>
      <c r="X797" s="118">
        <v>3.2</v>
      </c>
      <c r="Y797" s="118">
        <v>4.930593</v>
      </c>
      <c r="Z797" s="118">
        <v>11.7</v>
      </c>
      <c r="AA797" s="118">
        <v>3.2</v>
      </c>
      <c r="AB797" s="118">
        <v>3.6</v>
      </c>
      <c r="AC797" s="118">
        <v>6.4</v>
      </c>
      <c r="AD797" s="118">
        <v>9.6</v>
      </c>
      <c r="AE797" s="118">
        <v>3.8543799999999999</v>
      </c>
      <c r="AF797" s="118">
        <v>6.4</v>
      </c>
      <c r="AG797" s="118">
        <v>4.8</v>
      </c>
      <c r="AH797" s="118">
        <v>6.3970269999999996</v>
      </c>
      <c r="AI797" s="118">
        <v>6.4</v>
      </c>
      <c r="AJ797" s="118">
        <v>11.6</v>
      </c>
      <c r="AK797" s="118">
        <v>10.1</v>
      </c>
      <c r="AL797" s="118">
        <v>8.1</v>
      </c>
      <c r="AM797" s="118">
        <v>6.8</v>
      </c>
      <c r="AN797" s="118">
        <v>9.9</v>
      </c>
      <c r="AO797" s="118">
        <v>5</v>
      </c>
      <c r="AP797" s="118">
        <v>10.199999999999999</v>
      </c>
      <c r="AQ797" s="118">
        <v>8.6999999999999993</v>
      </c>
      <c r="AR797" s="118">
        <v>5.5644140000000002</v>
      </c>
    </row>
    <row r="798" spans="1:44" x14ac:dyDescent="0.45">
      <c r="A798" s="118" t="s">
        <v>1149</v>
      </c>
      <c r="B798" s="121">
        <v>42979</v>
      </c>
      <c r="C798" s="121"/>
      <c r="D798" s="121"/>
      <c r="E798" s="121">
        <f t="shared" si="12"/>
        <v>42491</v>
      </c>
      <c r="F798" s="118" t="s">
        <v>1133</v>
      </c>
      <c r="G798" s="119">
        <v>796</v>
      </c>
      <c r="H798" s="120">
        <v>5.7185740000000003</v>
      </c>
      <c r="J798" s="118">
        <v>8.1999999999999993</v>
      </c>
      <c r="K798" s="118">
        <v>6.9</v>
      </c>
      <c r="L798" s="118">
        <v>6.5864440000000002</v>
      </c>
      <c r="M798" s="118">
        <v>4.0999999999999996</v>
      </c>
      <c r="N798" s="118">
        <v>4.3</v>
      </c>
      <c r="O798" s="118">
        <v>6.1</v>
      </c>
      <c r="P798" s="118">
        <v>20.2</v>
      </c>
      <c r="Q798" s="118">
        <v>6.4</v>
      </c>
      <c r="R798" s="118">
        <v>8.9</v>
      </c>
      <c r="S798" s="118">
        <v>10.1</v>
      </c>
      <c r="T798" s="118">
        <v>4.9000000000000004</v>
      </c>
      <c r="U798" s="118">
        <v>23.6</v>
      </c>
      <c r="V798" s="118">
        <v>5.2</v>
      </c>
      <c r="W798" s="118">
        <v>8.9</v>
      </c>
      <c r="X798" s="118">
        <v>3</v>
      </c>
      <c r="Y798" s="118">
        <v>4.8328059999999997</v>
      </c>
      <c r="Z798" s="118">
        <v>11.6</v>
      </c>
      <c r="AA798" s="118">
        <v>3.2</v>
      </c>
      <c r="AB798" s="118">
        <v>3.7</v>
      </c>
      <c r="AC798" s="118">
        <v>6.3</v>
      </c>
      <c r="AD798" s="118">
        <v>9.6</v>
      </c>
      <c r="AE798" s="118">
        <v>4.0368680000000001</v>
      </c>
      <c r="AF798" s="118">
        <v>6.3</v>
      </c>
      <c r="AG798" s="118">
        <v>4.8</v>
      </c>
      <c r="AH798" s="118">
        <v>6.3700850000000004</v>
      </c>
      <c r="AI798" s="118">
        <v>6.3</v>
      </c>
      <c r="AJ798" s="118">
        <v>11.3</v>
      </c>
      <c r="AK798" s="118">
        <v>9.9</v>
      </c>
      <c r="AL798" s="118">
        <v>8</v>
      </c>
      <c r="AM798" s="118">
        <v>7.2</v>
      </c>
      <c r="AN798" s="118">
        <v>10.4</v>
      </c>
      <c r="AO798" s="118">
        <v>4.8</v>
      </c>
      <c r="AP798" s="118">
        <v>10.199999999999999</v>
      </c>
      <c r="AQ798" s="118">
        <v>8.6999999999999993</v>
      </c>
      <c r="AR798" s="118">
        <v>5.4614880000000001</v>
      </c>
    </row>
    <row r="799" spans="1:44" x14ac:dyDescent="0.45">
      <c r="A799" s="118" t="s">
        <v>1150</v>
      </c>
      <c r="B799" s="121">
        <v>43009</v>
      </c>
      <c r="C799" s="121"/>
      <c r="D799" s="121"/>
      <c r="E799" s="121">
        <f t="shared" si="12"/>
        <v>42522</v>
      </c>
      <c r="F799" s="118" t="s">
        <v>1134</v>
      </c>
      <c r="G799" s="119">
        <v>797</v>
      </c>
      <c r="H799" s="120">
        <v>5.6963039999999996</v>
      </c>
      <c r="J799" s="118">
        <v>8.1</v>
      </c>
      <c r="K799" s="118">
        <v>6.8</v>
      </c>
      <c r="L799" s="118">
        <v>6.8036510000000003</v>
      </c>
      <c r="M799" s="118">
        <v>4.0999999999999996</v>
      </c>
      <c r="N799" s="118">
        <v>4.2</v>
      </c>
      <c r="O799" s="118">
        <v>6</v>
      </c>
      <c r="P799" s="118">
        <v>19.899999999999999</v>
      </c>
      <c r="Q799" s="118">
        <v>6.8</v>
      </c>
      <c r="R799" s="118">
        <v>8.9</v>
      </c>
      <c r="S799" s="118">
        <v>10</v>
      </c>
      <c r="T799" s="118">
        <v>4.9000000000000004</v>
      </c>
      <c r="U799" s="118">
        <v>23.5</v>
      </c>
      <c r="V799" s="118">
        <v>5.0999999999999996</v>
      </c>
      <c r="W799" s="118">
        <v>8.6999999999999993</v>
      </c>
      <c r="X799" s="118">
        <v>3</v>
      </c>
      <c r="Y799" s="118">
        <v>4.6111079999999998</v>
      </c>
      <c r="Z799" s="118">
        <v>11.7</v>
      </c>
      <c r="AA799" s="118">
        <v>3.1</v>
      </c>
      <c r="AB799" s="118">
        <v>3.6</v>
      </c>
      <c r="AC799" s="118">
        <v>6.3</v>
      </c>
      <c r="AD799" s="118">
        <v>9.6999999999999993</v>
      </c>
      <c r="AE799" s="118">
        <v>3.950091</v>
      </c>
      <c r="AF799" s="118">
        <v>6.1</v>
      </c>
      <c r="AG799" s="118">
        <v>4.8</v>
      </c>
      <c r="AH799" s="118">
        <v>6.3728590000000001</v>
      </c>
      <c r="AI799" s="118">
        <v>6.3</v>
      </c>
      <c r="AJ799" s="118">
        <v>11.1</v>
      </c>
      <c r="AK799" s="118">
        <v>9.8000000000000007</v>
      </c>
      <c r="AL799" s="118">
        <v>7.8</v>
      </c>
      <c r="AM799" s="118">
        <v>6.7</v>
      </c>
      <c r="AN799" s="118">
        <v>11</v>
      </c>
      <c r="AO799" s="118">
        <v>4.9000000000000004</v>
      </c>
      <c r="AP799" s="118">
        <v>10.1</v>
      </c>
      <c r="AQ799" s="118">
        <v>8.6</v>
      </c>
      <c r="AR799" s="118">
        <v>5.4691320000000001</v>
      </c>
    </row>
    <row r="800" spans="1:44" x14ac:dyDescent="0.45">
      <c r="A800" s="118" t="s">
        <v>1151</v>
      </c>
      <c r="B800" s="121">
        <v>43040</v>
      </c>
      <c r="C800" s="121"/>
      <c r="D800" s="121"/>
      <c r="E800" s="121">
        <f t="shared" si="12"/>
        <v>42552</v>
      </c>
      <c r="F800" s="118" t="s">
        <v>1135</v>
      </c>
      <c r="G800" s="119">
        <v>798</v>
      </c>
      <c r="H800" s="120">
        <v>5.6875859999999996</v>
      </c>
      <c r="J800" s="118">
        <v>7.9</v>
      </c>
      <c r="K800" s="118">
        <v>7</v>
      </c>
      <c r="L800" s="118">
        <v>6.5904189999999998</v>
      </c>
      <c r="M800" s="118">
        <v>4.0999999999999996</v>
      </c>
      <c r="N800" s="118">
        <v>4.2</v>
      </c>
      <c r="O800" s="118">
        <v>6</v>
      </c>
      <c r="P800" s="118">
        <v>19.600000000000001</v>
      </c>
      <c r="Q800" s="118">
        <v>6.7</v>
      </c>
      <c r="R800" s="118">
        <v>8.8000000000000007</v>
      </c>
      <c r="S800" s="118">
        <v>9.9</v>
      </c>
      <c r="T800" s="118">
        <v>4.9000000000000004</v>
      </c>
      <c r="U800" s="118">
        <v>23.3</v>
      </c>
      <c r="V800" s="118">
        <v>5</v>
      </c>
      <c r="W800" s="118">
        <v>8.5</v>
      </c>
      <c r="X800" s="118">
        <v>2.9</v>
      </c>
      <c r="Y800" s="118">
        <v>4.7421550000000003</v>
      </c>
      <c r="Z800" s="118">
        <v>11.6</v>
      </c>
      <c r="AA800" s="118">
        <v>3</v>
      </c>
      <c r="AB800" s="118">
        <v>3.6</v>
      </c>
      <c r="AC800" s="118">
        <v>6.2</v>
      </c>
      <c r="AD800" s="118">
        <v>9.8000000000000007</v>
      </c>
      <c r="AE800" s="118">
        <v>3.8029790000000001</v>
      </c>
      <c r="AF800" s="118">
        <v>6</v>
      </c>
      <c r="AG800" s="118">
        <v>4.7</v>
      </c>
      <c r="AH800" s="118">
        <v>6.3072290000000004</v>
      </c>
      <c r="AI800" s="118">
        <v>6.2</v>
      </c>
      <c r="AJ800" s="118">
        <v>11</v>
      </c>
      <c r="AK800" s="118">
        <v>9.6999999999999993</v>
      </c>
      <c r="AL800" s="118">
        <v>7.6</v>
      </c>
      <c r="AM800" s="118">
        <v>6.8</v>
      </c>
      <c r="AN800" s="118">
        <v>11.1</v>
      </c>
      <c r="AO800" s="118">
        <v>4.8</v>
      </c>
      <c r="AP800" s="118">
        <v>10</v>
      </c>
      <c r="AQ800" s="118">
        <v>8.5</v>
      </c>
      <c r="AR800" s="118">
        <v>5.4150099999999997</v>
      </c>
    </row>
    <row r="801" spans="1:44" x14ac:dyDescent="0.45">
      <c r="A801" s="118" t="s">
        <v>1152</v>
      </c>
      <c r="B801" s="121">
        <v>43070</v>
      </c>
      <c r="C801" s="121"/>
      <c r="D801" s="121"/>
      <c r="E801" s="121">
        <f t="shared" si="12"/>
        <v>42583</v>
      </c>
      <c r="F801" s="118" t="s">
        <v>1136</v>
      </c>
      <c r="G801" s="119">
        <v>799</v>
      </c>
      <c r="H801" s="120">
        <v>5.61564</v>
      </c>
      <c r="J801" s="118">
        <v>7.8</v>
      </c>
      <c r="K801" s="118">
        <v>6.9</v>
      </c>
      <c r="L801" s="118">
        <v>6.5551430000000002</v>
      </c>
      <c r="M801" s="118">
        <v>3.9</v>
      </c>
      <c r="N801" s="118">
        <v>4.0999999999999996</v>
      </c>
      <c r="O801" s="118">
        <v>6</v>
      </c>
      <c r="P801" s="118">
        <v>19.3</v>
      </c>
      <c r="Q801" s="118">
        <v>7.6</v>
      </c>
      <c r="R801" s="118">
        <v>8.6999999999999993</v>
      </c>
      <c r="S801" s="118">
        <v>9.9</v>
      </c>
      <c r="T801" s="118">
        <v>4.7</v>
      </c>
      <c r="U801" s="118">
        <v>23.3</v>
      </c>
      <c r="V801" s="118">
        <v>4.9000000000000004</v>
      </c>
      <c r="W801" s="118">
        <v>8.3000000000000007</v>
      </c>
      <c r="X801" s="118">
        <v>2.9</v>
      </c>
      <c r="Y801" s="118">
        <v>4.656752</v>
      </c>
      <c r="Z801" s="118">
        <v>11.5</v>
      </c>
      <c r="AA801" s="118">
        <v>3.1</v>
      </c>
      <c r="AB801" s="118">
        <v>3.7</v>
      </c>
      <c r="AC801" s="118">
        <v>6.3</v>
      </c>
      <c r="AD801" s="118">
        <v>9.8000000000000007</v>
      </c>
      <c r="AE801" s="118">
        <v>3.7805849999999999</v>
      </c>
      <c r="AF801" s="118">
        <v>5.8</v>
      </c>
      <c r="AG801" s="118">
        <v>4.8</v>
      </c>
      <c r="AH801" s="118">
        <v>6.3083749999999998</v>
      </c>
      <c r="AI801" s="118">
        <v>6.2</v>
      </c>
      <c r="AJ801" s="118">
        <v>10.9</v>
      </c>
      <c r="AK801" s="118">
        <v>9.5</v>
      </c>
      <c r="AL801" s="118">
        <v>7.5</v>
      </c>
      <c r="AM801" s="118">
        <v>7.1</v>
      </c>
      <c r="AN801" s="118">
        <v>11.4</v>
      </c>
      <c r="AO801" s="118">
        <v>4.9000000000000004</v>
      </c>
      <c r="AP801" s="118">
        <v>9.9</v>
      </c>
      <c r="AQ801" s="118">
        <v>8.4</v>
      </c>
      <c r="AR801" s="118">
        <v>5.4208080000000001</v>
      </c>
    </row>
    <row r="802" spans="1:44" x14ac:dyDescent="0.45">
      <c r="A802" s="118" t="s">
        <v>1153</v>
      </c>
      <c r="B802" s="121">
        <v>43101</v>
      </c>
      <c r="C802" s="121"/>
      <c r="D802" s="121"/>
      <c r="E802" s="121">
        <f t="shared" si="12"/>
        <v>42614</v>
      </c>
      <c r="F802" s="118" t="s">
        <v>1137</v>
      </c>
      <c r="G802" s="119">
        <v>800</v>
      </c>
      <c r="H802" s="120">
        <v>5.6409589999999996</v>
      </c>
      <c r="J802" s="118">
        <v>7.5</v>
      </c>
      <c r="K802" s="118">
        <v>6.9</v>
      </c>
      <c r="L802" s="118">
        <v>6.3558000000000003</v>
      </c>
      <c r="M802" s="118">
        <v>3.8</v>
      </c>
      <c r="N802" s="118">
        <v>4</v>
      </c>
      <c r="O802" s="118">
        <v>6.1</v>
      </c>
      <c r="P802" s="118">
        <v>19.100000000000001</v>
      </c>
      <c r="Q802" s="118">
        <v>7.1</v>
      </c>
      <c r="R802" s="118">
        <v>8.6999999999999993</v>
      </c>
      <c r="S802" s="118">
        <v>10</v>
      </c>
      <c r="T802" s="118">
        <v>4.7</v>
      </c>
      <c r="U802" s="118">
        <v>23.1</v>
      </c>
      <c r="V802" s="118">
        <v>4.8</v>
      </c>
      <c r="W802" s="118">
        <v>7.9</v>
      </c>
      <c r="X802" s="118">
        <v>2.9</v>
      </c>
      <c r="Y802" s="118">
        <v>4.9137740000000001</v>
      </c>
      <c r="Z802" s="118">
        <v>11.8</v>
      </c>
      <c r="AA802" s="118">
        <v>3</v>
      </c>
      <c r="AB802" s="118">
        <v>3.9</v>
      </c>
      <c r="AC802" s="118">
        <v>6.3</v>
      </c>
      <c r="AD802" s="118">
        <v>9.6999999999999993</v>
      </c>
      <c r="AE802" s="118">
        <v>3.869132</v>
      </c>
      <c r="AF802" s="118">
        <v>5.7</v>
      </c>
      <c r="AG802" s="118">
        <v>4.7</v>
      </c>
      <c r="AH802" s="118">
        <v>6.311369</v>
      </c>
      <c r="AI802" s="118">
        <v>6</v>
      </c>
      <c r="AJ802" s="118">
        <v>10.9</v>
      </c>
      <c r="AK802" s="118">
        <v>9.4</v>
      </c>
      <c r="AL802" s="118">
        <v>7.7</v>
      </c>
      <c r="AM802" s="118">
        <v>6.6</v>
      </c>
      <c r="AN802" s="118">
        <v>11.4</v>
      </c>
      <c r="AO802" s="118">
        <v>5</v>
      </c>
      <c r="AP802" s="118">
        <v>9.9</v>
      </c>
      <c r="AQ802" s="118">
        <v>8.4</v>
      </c>
      <c r="AR802" s="118">
        <v>5.4500099999999998</v>
      </c>
    </row>
    <row r="803" spans="1:44" x14ac:dyDescent="0.45">
      <c r="A803" s="118" t="s">
        <v>1154</v>
      </c>
      <c r="B803" s="121">
        <v>43132</v>
      </c>
      <c r="C803" s="121"/>
      <c r="D803" s="121"/>
      <c r="E803" s="121">
        <f t="shared" si="12"/>
        <v>42644</v>
      </c>
      <c r="F803" s="118" t="s">
        <v>1138</v>
      </c>
      <c r="G803" s="119">
        <v>801</v>
      </c>
      <c r="H803" s="120">
        <v>5.5964840000000002</v>
      </c>
      <c r="J803" s="118">
        <v>7.2</v>
      </c>
      <c r="K803" s="118">
        <v>6.9</v>
      </c>
      <c r="L803" s="118">
        <v>6.4731610000000002</v>
      </c>
      <c r="M803" s="118">
        <v>3.7</v>
      </c>
      <c r="N803" s="118">
        <v>4</v>
      </c>
      <c r="O803" s="118">
        <v>6.1</v>
      </c>
      <c r="P803" s="118">
        <v>18.8</v>
      </c>
      <c r="Q803" s="118">
        <v>7.3</v>
      </c>
      <c r="R803" s="118">
        <v>8.6999999999999993</v>
      </c>
      <c r="S803" s="118">
        <v>10.1</v>
      </c>
      <c r="T803" s="118">
        <v>4.7</v>
      </c>
      <c r="U803" s="118">
        <v>23.3</v>
      </c>
      <c r="V803" s="118">
        <v>4.5999999999999996</v>
      </c>
      <c r="W803" s="118">
        <v>7.7</v>
      </c>
      <c r="X803" s="118">
        <v>2.9</v>
      </c>
      <c r="Y803" s="118">
        <v>4.4802439999999999</v>
      </c>
      <c r="Z803" s="118">
        <v>11.7</v>
      </c>
      <c r="AA803" s="118">
        <v>3</v>
      </c>
      <c r="AB803" s="118">
        <v>3.8</v>
      </c>
      <c r="AC803" s="118">
        <v>6.3</v>
      </c>
      <c r="AD803" s="118">
        <v>9.4</v>
      </c>
      <c r="AE803" s="118">
        <v>3.6063879999999999</v>
      </c>
      <c r="AF803" s="118">
        <v>5.6</v>
      </c>
      <c r="AG803" s="118">
        <v>4.7</v>
      </c>
      <c r="AH803" s="118">
        <v>6.250883</v>
      </c>
      <c r="AI803" s="118">
        <v>5.8</v>
      </c>
      <c r="AJ803" s="118">
        <v>10.6</v>
      </c>
      <c r="AK803" s="118">
        <v>9.1999999999999993</v>
      </c>
      <c r="AL803" s="118">
        <v>8.1</v>
      </c>
      <c r="AM803" s="118">
        <v>6.8</v>
      </c>
      <c r="AN803" s="118">
        <v>11.8</v>
      </c>
      <c r="AO803" s="118">
        <v>4.9000000000000004</v>
      </c>
      <c r="AP803" s="118">
        <v>9.8000000000000007</v>
      </c>
      <c r="AQ803" s="118">
        <v>8.3000000000000007</v>
      </c>
      <c r="AR803" s="118">
        <v>5.4088409999999998</v>
      </c>
    </row>
    <row r="804" spans="1:44" x14ac:dyDescent="0.45">
      <c r="A804" s="118" t="s">
        <v>1155</v>
      </c>
      <c r="B804" s="121">
        <v>43160</v>
      </c>
      <c r="E804" s="121">
        <f t="shared" si="12"/>
        <v>42675</v>
      </c>
      <c r="F804" s="118" t="s">
        <v>1139</v>
      </c>
      <c r="G804" s="119">
        <v>802</v>
      </c>
      <c r="H804" s="120">
        <v>5.7545169999999999</v>
      </c>
      <c r="J804" s="118">
        <v>7.2</v>
      </c>
      <c r="K804" s="118">
        <v>6.9</v>
      </c>
      <c r="L804" s="118">
        <v>6.5148029999999997</v>
      </c>
      <c r="M804" s="118">
        <v>3.6</v>
      </c>
      <c r="N804" s="118">
        <v>3.9</v>
      </c>
      <c r="O804" s="118">
        <v>5.9</v>
      </c>
      <c r="P804" s="118">
        <v>18.7</v>
      </c>
      <c r="Q804" s="118">
        <v>6.7</v>
      </c>
      <c r="R804" s="118">
        <v>8.6999999999999993</v>
      </c>
      <c r="S804" s="118">
        <v>10</v>
      </c>
      <c r="T804" s="118">
        <v>4.7</v>
      </c>
      <c r="U804" s="118">
        <v>23.4</v>
      </c>
      <c r="V804" s="118">
        <v>4.5</v>
      </c>
      <c r="W804" s="118">
        <v>7.5</v>
      </c>
      <c r="X804" s="118">
        <v>2.9</v>
      </c>
      <c r="Y804" s="118">
        <v>4.3647939999999998</v>
      </c>
      <c r="Z804" s="118">
        <v>11.9</v>
      </c>
      <c r="AA804" s="118">
        <v>3</v>
      </c>
      <c r="AB804" s="118">
        <v>3.6</v>
      </c>
      <c r="AC804" s="118">
        <v>6.3</v>
      </c>
      <c r="AD804" s="118">
        <v>9.3000000000000007</v>
      </c>
      <c r="AE804" s="118">
        <v>3.6222150000000002</v>
      </c>
      <c r="AF804" s="118">
        <v>5.6</v>
      </c>
      <c r="AG804" s="118">
        <v>4.5</v>
      </c>
      <c r="AH804" s="118">
        <v>6.1890739999999997</v>
      </c>
      <c r="AI804" s="118">
        <v>5.6</v>
      </c>
      <c r="AJ804" s="118">
        <v>10.5</v>
      </c>
      <c r="AK804" s="118">
        <v>9</v>
      </c>
      <c r="AL804" s="118">
        <v>8.3000000000000007</v>
      </c>
      <c r="AM804" s="118">
        <v>6.9</v>
      </c>
      <c r="AN804" s="118">
        <v>11.9</v>
      </c>
      <c r="AO804" s="118">
        <v>4.7</v>
      </c>
      <c r="AP804" s="118">
        <v>9.8000000000000007</v>
      </c>
      <c r="AQ804" s="118">
        <v>8.3000000000000007</v>
      </c>
      <c r="AR804" s="118">
        <v>5.32484</v>
      </c>
    </row>
    <row r="805" spans="1:44" x14ac:dyDescent="0.45">
      <c r="A805" s="118" t="s">
        <v>1156</v>
      </c>
      <c r="B805" s="121">
        <v>43191</v>
      </c>
      <c r="E805" s="121">
        <f t="shared" si="12"/>
        <v>42705</v>
      </c>
      <c r="F805" s="118" t="s">
        <v>1140</v>
      </c>
      <c r="G805" s="119">
        <v>803</v>
      </c>
      <c r="H805" s="120">
        <v>5.8150130000000004</v>
      </c>
      <c r="J805" s="118">
        <v>7.3</v>
      </c>
      <c r="K805" s="118">
        <v>6.9</v>
      </c>
      <c r="L805" s="118">
        <v>6.5683930000000004</v>
      </c>
      <c r="M805" s="118">
        <v>3.5</v>
      </c>
      <c r="N805" s="118">
        <v>3.9</v>
      </c>
      <c r="O805" s="118">
        <v>5.9</v>
      </c>
      <c r="P805" s="118">
        <v>18.5</v>
      </c>
      <c r="Q805" s="118">
        <v>6.4</v>
      </c>
      <c r="R805" s="118">
        <v>8.6999999999999993</v>
      </c>
      <c r="S805" s="118">
        <v>9.9</v>
      </c>
      <c r="T805" s="118">
        <v>4.5999999999999996</v>
      </c>
      <c r="U805" s="118">
        <v>23.4</v>
      </c>
      <c r="V805" s="118">
        <v>4.3</v>
      </c>
      <c r="W805" s="118">
        <v>7.5</v>
      </c>
      <c r="X805" s="118">
        <v>2.9</v>
      </c>
      <c r="Y805" s="118">
        <v>4.3511959999999998</v>
      </c>
      <c r="Z805" s="118">
        <v>11.8</v>
      </c>
      <c r="AA805" s="118">
        <v>3</v>
      </c>
      <c r="AB805" s="118">
        <v>3.5</v>
      </c>
      <c r="AC805" s="118">
        <v>6.3</v>
      </c>
      <c r="AD805" s="118">
        <v>9.3000000000000007</v>
      </c>
      <c r="AE805" s="118">
        <v>3.6563680000000001</v>
      </c>
      <c r="AF805" s="118">
        <v>5.4</v>
      </c>
      <c r="AG805" s="118">
        <v>4.3</v>
      </c>
      <c r="AH805" s="118">
        <v>6.156676</v>
      </c>
      <c r="AI805" s="118">
        <v>5.4</v>
      </c>
      <c r="AJ805" s="118">
        <v>10.1</v>
      </c>
      <c r="AK805" s="118">
        <v>8.8000000000000007</v>
      </c>
      <c r="AL805" s="118">
        <v>8.1</v>
      </c>
      <c r="AM805" s="118">
        <v>6.9</v>
      </c>
      <c r="AN805" s="118">
        <v>12</v>
      </c>
      <c r="AO805" s="118">
        <v>4.7</v>
      </c>
      <c r="AP805" s="118">
        <v>9.6</v>
      </c>
      <c r="AQ805" s="118">
        <v>8.1999999999999993</v>
      </c>
      <c r="AR805" s="118">
        <v>5.3056070000000002</v>
      </c>
    </row>
    <row r="806" spans="1:44" x14ac:dyDescent="0.45">
      <c r="A806" s="118" t="s">
        <v>1157</v>
      </c>
      <c r="B806" s="121">
        <v>43221</v>
      </c>
      <c r="E806" s="121">
        <f t="shared" si="12"/>
        <v>42736</v>
      </c>
      <c r="F806" s="118" t="s">
        <v>1141</v>
      </c>
      <c r="G806" s="119">
        <v>804</v>
      </c>
      <c r="H806" s="120">
        <v>5.6925590000000001</v>
      </c>
      <c r="J806" s="118">
        <v>7.6</v>
      </c>
      <c r="K806" s="118">
        <v>6.8</v>
      </c>
      <c r="L806" s="118">
        <v>6.6552569999999998</v>
      </c>
      <c r="M806" s="118">
        <v>3.4</v>
      </c>
      <c r="N806" s="118">
        <v>3.9</v>
      </c>
      <c r="O806" s="118">
        <v>6.1</v>
      </c>
      <c r="P806" s="118">
        <v>18.399999999999999</v>
      </c>
      <c r="Q806" s="118">
        <v>6</v>
      </c>
      <c r="R806" s="118">
        <v>8.6999999999999993</v>
      </c>
      <c r="S806" s="118">
        <v>9.6999999999999993</v>
      </c>
      <c r="T806" s="118">
        <v>4.5999999999999996</v>
      </c>
      <c r="U806" s="118">
        <v>23.1</v>
      </c>
      <c r="V806" s="118">
        <v>4.3</v>
      </c>
      <c r="W806" s="118">
        <v>7.4</v>
      </c>
      <c r="X806" s="118">
        <v>2.9</v>
      </c>
      <c r="Y806" s="118">
        <v>4.3485469999999999</v>
      </c>
      <c r="Z806" s="118">
        <v>11.7</v>
      </c>
      <c r="AA806" s="118">
        <v>3</v>
      </c>
      <c r="AB806" s="118">
        <v>3.6</v>
      </c>
      <c r="AC806" s="118">
        <v>6</v>
      </c>
      <c r="AD806" s="118">
        <v>9.3000000000000007</v>
      </c>
      <c r="AE806" s="118">
        <v>3.4832010000000002</v>
      </c>
      <c r="AF806" s="118">
        <v>5.3</v>
      </c>
      <c r="AG806" s="118">
        <v>4.0999999999999996</v>
      </c>
      <c r="AH806" s="118">
        <v>6.1197179999999998</v>
      </c>
      <c r="AI806" s="118">
        <v>5.3</v>
      </c>
      <c r="AJ806" s="118">
        <v>10</v>
      </c>
      <c r="AK806" s="118">
        <v>8.6999999999999993</v>
      </c>
      <c r="AL806" s="118">
        <v>7.7</v>
      </c>
      <c r="AM806" s="118">
        <v>6.8</v>
      </c>
      <c r="AN806" s="118">
        <v>11.8</v>
      </c>
      <c r="AO806" s="118">
        <v>4.7</v>
      </c>
      <c r="AP806" s="118">
        <v>9.6</v>
      </c>
      <c r="AQ806" s="118">
        <v>8.1</v>
      </c>
      <c r="AR806" s="118">
        <v>5.2930619999999999</v>
      </c>
    </row>
    <row r="807" spans="1:44" x14ac:dyDescent="0.45">
      <c r="A807" s="118" t="s">
        <v>1158</v>
      </c>
      <c r="B807" s="121">
        <v>43252</v>
      </c>
      <c r="E807" s="121">
        <f t="shared" si="12"/>
        <v>42767</v>
      </c>
      <c r="F807" s="118" t="s">
        <v>1142</v>
      </c>
      <c r="G807" s="119">
        <v>805</v>
      </c>
      <c r="H807" s="120">
        <v>5.8334109999999999</v>
      </c>
      <c r="J807" s="118">
        <v>7.8</v>
      </c>
      <c r="K807" s="118">
        <v>6.6</v>
      </c>
      <c r="L807" s="118">
        <v>6.6429</v>
      </c>
      <c r="M807" s="118">
        <v>3.4</v>
      </c>
      <c r="N807" s="118">
        <v>3.9</v>
      </c>
      <c r="O807" s="118">
        <v>6.2</v>
      </c>
      <c r="P807" s="118">
        <v>18.2</v>
      </c>
      <c r="Q807" s="118">
        <v>5.5</v>
      </c>
      <c r="R807" s="118">
        <v>8.8000000000000007</v>
      </c>
      <c r="S807" s="118">
        <v>9.6</v>
      </c>
      <c r="T807" s="118">
        <v>4.5</v>
      </c>
      <c r="U807" s="118">
        <v>22.5</v>
      </c>
      <c r="V807" s="118">
        <v>4.3</v>
      </c>
      <c r="W807" s="118">
        <v>7.4</v>
      </c>
      <c r="X807" s="118">
        <v>2.8</v>
      </c>
      <c r="Y807" s="118">
        <v>4.301113</v>
      </c>
      <c r="Z807" s="118">
        <v>11.4</v>
      </c>
      <c r="AA807" s="118">
        <v>2.9</v>
      </c>
      <c r="AB807" s="118">
        <v>3.9</v>
      </c>
      <c r="AC807" s="118">
        <v>5.9</v>
      </c>
      <c r="AD807" s="118">
        <v>9</v>
      </c>
      <c r="AE807" s="118">
        <v>3.4491849999999999</v>
      </c>
      <c r="AF807" s="118">
        <v>5.3</v>
      </c>
      <c r="AG807" s="118">
        <v>4.3</v>
      </c>
      <c r="AH807" s="118">
        <v>6.048667</v>
      </c>
      <c r="AI807" s="118">
        <v>5.2</v>
      </c>
      <c r="AJ807" s="118">
        <v>9.8000000000000007</v>
      </c>
      <c r="AK807" s="118">
        <v>8.6</v>
      </c>
      <c r="AL807" s="118">
        <v>7.3</v>
      </c>
      <c r="AM807" s="118">
        <v>7</v>
      </c>
      <c r="AN807" s="118">
        <v>11.7</v>
      </c>
      <c r="AO807" s="118">
        <v>4.7</v>
      </c>
      <c r="AP807" s="118">
        <v>9.4</v>
      </c>
      <c r="AQ807" s="118">
        <v>8</v>
      </c>
      <c r="AR807" s="118">
        <v>5.1903199999999998</v>
      </c>
    </row>
    <row r="808" spans="1:44" x14ac:dyDescent="0.45">
      <c r="A808" s="118" t="s">
        <v>1159</v>
      </c>
      <c r="B808" s="121">
        <v>43282</v>
      </c>
      <c r="E808" s="121">
        <f t="shared" si="12"/>
        <v>42795</v>
      </c>
      <c r="F808" s="118" t="s">
        <v>1143</v>
      </c>
      <c r="G808" s="119">
        <v>806</v>
      </c>
      <c r="H808" s="120">
        <v>5.8400949999999998</v>
      </c>
      <c r="J808" s="118">
        <v>7.7</v>
      </c>
      <c r="K808" s="118">
        <v>6.7</v>
      </c>
      <c r="L808" s="118">
        <v>6.7047850000000002</v>
      </c>
      <c r="M808" s="118">
        <v>3.3</v>
      </c>
      <c r="N808" s="118">
        <v>3.9</v>
      </c>
      <c r="O808" s="118">
        <v>6</v>
      </c>
      <c r="P808" s="118">
        <v>18</v>
      </c>
      <c r="Q808" s="118">
        <v>5.6</v>
      </c>
      <c r="R808" s="118">
        <v>8.8000000000000007</v>
      </c>
      <c r="S808" s="118">
        <v>9.5</v>
      </c>
      <c r="T808" s="118">
        <v>4.5</v>
      </c>
      <c r="U808" s="118">
        <v>22.1</v>
      </c>
      <c r="V808" s="118">
        <v>4.4000000000000004</v>
      </c>
      <c r="W808" s="118">
        <v>7.1</v>
      </c>
      <c r="X808" s="118">
        <v>2.8</v>
      </c>
      <c r="Y808" s="118">
        <v>4.371759</v>
      </c>
      <c r="Z808" s="118">
        <v>11.5</v>
      </c>
      <c r="AA808" s="118">
        <v>2.8</v>
      </c>
      <c r="AB808" s="118">
        <v>3.6</v>
      </c>
      <c r="AC808" s="118">
        <v>5.7</v>
      </c>
      <c r="AD808" s="118">
        <v>8.8000000000000007</v>
      </c>
      <c r="AE808" s="118">
        <v>3.4684460000000001</v>
      </c>
      <c r="AF808" s="118">
        <v>5.0999999999999996</v>
      </c>
      <c r="AG808" s="118">
        <v>4.4000000000000004</v>
      </c>
      <c r="AH808" s="118">
        <v>5.9409070000000002</v>
      </c>
      <c r="AI808" s="118">
        <v>5.0999999999999996</v>
      </c>
      <c r="AJ808" s="118">
        <v>9.6999999999999993</v>
      </c>
      <c r="AK808" s="118">
        <v>8.5</v>
      </c>
      <c r="AL808" s="118">
        <v>6.9</v>
      </c>
      <c r="AM808" s="118">
        <v>6.4</v>
      </c>
      <c r="AN808" s="118">
        <v>11.5</v>
      </c>
      <c r="AO808" s="118">
        <v>4.4000000000000004</v>
      </c>
      <c r="AP808" s="118">
        <v>9.4</v>
      </c>
      <c r="AQ808" s="118">
        <v>7.9</v>
      </c>
      <c r="AR808" s="118">
        <v>5.0853549999999998</v>
      </c>
    </row>
    <row r="809" spans="1:44" x14ac:dyDescent="0.45">
      <c r="A809" s="118" t="s">
        <v>1160</v>
      </c>
      <c r="B809" s="121">
        <v>43313</v>
      </c>
      <c r="E809" s="121">
        <f t="shared" si="12"/>
        <v>42826</v>
      </c>
      <c r="F809" s="118" t="s">
        <v>1144</v>
      </c>
      <c r="G809" s="119">
        <v>807</v>
      </c>
      <c r="H809" s="120">
        <v>5.6145699999999996</v>
      </c>
      <c r="J809" s="118">
        <v>7.4</v>
      </c>
      <c r="K809" s="118">
        <v>6.4</v>
      </c>
      <c r="L809" s="118">
        <v>6.7801609999999997</v>
      </c>
      <c r="M809" s="118">
        <v>3.3</v>
      </c>
      <c r="N809" s="118">
        <v>3.9</v>
      </c>
      <c r="O809" s="118">
        <v>5.7</v>
      </c>
      <c r="P809" s="118">
        <v>17.600000000000001</v>
      </c>
      <c r="Q809" s="118">
        <v>6.3</v>
      </c>
      <c r="R809" s="118">
        <v>8.8000000000000007</v>
      </c>
      <c r="S809" s="118">
        <v>9.5</v>
      </c>
      <c r="T809" s="118">
        <v>4.4000000000000004</v>
      </c>
      <c r="U809" s="118">
        <v>21.7</v>
      </c>
      <c r="V809" s="118">
        <v>4.4000000000000004</v>
      </c>
      <c r="W809" s="118">
        <v>6.8</v>
      </c>
      <c r="X809" s="118">
        <v>2.8</v>
      </c>
      <c r="Y809" s="118">
        <v>4.3829960000000003</v>
      </c>
      <c r="Z809" s="118">
        <v>11.1</v>
      </c>
      <c r="AA809" s="118">
        <v>2.8</v>
      </c>
      <c r="AB809" s="118">
        <v>3.9</v>
      </c>
      <c r="AC809" s="118">
        <v>5.6</v>
      </c>
      <c r="AD809" s="118">
        <v>8.9</v>
      </c>
      <c r="AE809" s="118">
        <v>3.5046140000000001</v>
      </c>
      <c r="AF809" s="118">
        <v>5.0999999999999996</v>
      </c>
      <c r="AG809" s="118">
        <v>4.5</v>
      </c>
      <c r="AH809" s="118">
        <v>5.8758619999999997</v>
      </c>
      <c r="AI809" s="118">
        <v>5.0999999999999996</v>
      </c>
      <c r="AJ809" s="118">
        <v>9.5</v>
      </c>
      <c r="AK809" s="118">
        <v>8.5</v>
      </c>
      <c r="AL809" s="118">
        <v>6.7</v>
      </c>
      <c r="AM809" s="118">
        <v>6.9</v>
      </c>
      <c r="AN809" s="118">
        <v>11.2</v>
      </c>
      <c r="AO809" s="118">
        <v>4.4000000000000004</v>
      </c>
      <c r="AP809" s="118">
        <v>9.1999999999999993</v>
      </c>
      <c r="AQ809" s="118">
        <v>7.8</v>
      </c>
      <c r="AR809" s="118">
        <v>5.0178669999999999</v>
      </c>
    </row>
    <row r="810" spans="1:44" x14ac:dyDescent="0.45">
      <c r="A810" s="118" t="s">
        <v>1161</v>
      </c>
      <c r="B810" s="121">
        <v>43344</v>
      </c>
      <c r="E810" s="121">
        <f t="shared" si="12"/>
        <v>42856</v>
      </c>
      <c r="F810" s="118" t="s">
        <v>1145</v>
      </c>
      <c r="G810" s="119">
        <v>808</v>
      </c>
      <c r="H810" s="120">
        <v>5.5399180000000001</v>
      </c>
      <c r="J810" s="118">
        <v>7.2</v>
      </c>
      <c r="K810" s="118">
        <v>6.6</v>
      </c>
      <c r="L810" s="118">
        <v>6.7195039999999997</v>
      </c>
      <c r="M810" s="118">
        <v>3.1</v>
      </c>
      <c r="N810" s="118">
        <v>3.8</v>
      </c>
      <c r="O810" s="118">
        <v>5.9</v>
      </c>
      <c r="P810" s="118">
        <v>17.3</v>
      </c>
      <c r="Q810" s="118">
        <v>6.9</v>
      </c>
      <c r="R810" s="118">
        <v>8.6999999999999993</v>
      </c>
      <c r="S810" s="118">
        <v>9.5</v>
      </c>
      <c r="T810" s="118">
        <v>4.4000000000000004</v>
      </c>
      <c r="U810" s="118">
        <v>21.6</v>
      </c>
      <c r="V810" s="118">
        <v>4.4000000000000004</v>
      </c>
      <c r="W810" s="118">
        <v>6.6</v>
      </c>
      <c r="X810" s="118">
        <v>2.9</v>
      </c>
      <c r="Y810" s="118">
        <v>4.5666969999999996</v>
      </c>
      <c r="Z810" s="118">
        <v>11.4</v>
      </c>
      <c r="AA810" s="118">
        <v>3.1</v>
      </c>
      <c r="AB810" s="118">
        <v>3.6</v>
      </c>
      <c r="AC810" s="118">
        <v>5.5</v>
      </c>
      <c r="AD810" s="118">
        <v>9</v>
      </c>
      <c r="AE810" s="118">
        <v>3.5554540000000001</v>
      </c>
      <c r="AF810" s="118">
        <v>5.0999999999999996</v>
      </c>
      <c r="AG810" s="118">
        <v>4.5</v>
      </c>
      <c r="AH810" s="118">
        <v>5.8781359999999996</v>
      </c>
      <c r="AI810" s="118">
        <v>5.0999999999999996</v>
      </c>
      <c r="AJ810" s="118">
        <v>9.1999999999999993</v>
      </c>
      <c r="AK810" s="118">
        <v>8.4</v>
      </c>
      <c r="AL810" s="118">
        <v>6.6</v>
      </c>
      <c r="AM810" s="118">
        <v>6.9</v>
      </c>
      <c r="AN810" s="118">
        <v>11.2</v>
      </c>
      <c r="AO810" s="118">
        <v>4.4000000000000004</v>
      </c>
      <c r="AP810" s="118">
        <v>9.1999999999999993</v>
      </c>
      <c r="AQ810" s="118">
        <v>7.8</v>
      </c>
      <c r="AR810" s="118">
        <v>5.0715389999999996</v>
      </c>
    </row>
    <row r="811" spans="1:44" x14ac:dyDescent="0.45">
      <c r="A811" s="118" t="s">
        <v>1162</v>
      </c>
      <c r="B811" s="121">
        <v>43374</v>
      </c>
      <c r="E811" s="121">
        <f t="shared" si="12"/>
        <v>42887</v>
      </c>
      <c r="F811" s="118" t="s">
        <v>1146</v>
      </c>
      <c r="G811" s="119">
        <v>809</v>
      </c>
      <c r="H811" s="120">
        <v>5.6003550000000004</v>
      </c>
      <c r="J811" s="118">
        <v>7.1</v>
      </c>
      <c r="K811" s="118">
        <v>6.4</v>
      </c>
      <c r="L811" s="118">
        <v>6.53972</v>
      </c>
      <c r="M811" s="118">
        <v>2.9</v>
      </c>
      <c r="N811" s="118">
        <v>3.8</v>
      </c>
      <c r="O811" s="118">
        <v>5.9</v>
      </c>
      <c r="P811" s="118">
        <v>17.100000000000001</v>
      </c>
      <c r="Q811" s="118">
        <v>6.5</v>
      </c>
      <c r="R811" s="118">
        <v>8.6</v>
      </c>
      <c r="S811" s="118">
        <v>9.5</v>
      </c>
      <c r="T811" s="118">
        <v>4.3</v>
      </c>
      <c r="U811" s="118">
        <v>21.3</v>
      </c>
      <c r="V811" s="118">
        <v>4.3</v>
      </c>
      <c r="W811" s="118">
        <v>6.6</v>
      </c>
      <c r="X811" s="118">
        <v>2.9</v>
      </c>
      <c r="Y811" s="118">
        <v>4.3666020000000003</v>
      </c>
      <c r="Z811" s="118">
        <v>11.1</v>
      </c>
      <c r="AA811" s="118">
        <v>2.8</v>
      </c>
      <c r="AB811" s="118">
        <v>3.8</v>
      </c>
      <c r="AC811" s="118">
        <v>5.5</v>
      </c>
      <c r="AD811" s="118">
        <v>9</v>
      </c>
      <c r="AE811" s="118">
        <v>3.2911060000000001</v>
      </c>
      <c r="AF811" s="118">
        <v>4.9000000000000004</v>
      </c>
      <c r="AG811" s="118">
        <v>4.3</v>
      </c>
      <c r="AH811" s="118">
        <v>5.7670269999999997</v>
      </c>
      <c r="AI811" s="118">
        <v>5</v>
      </c>
      <c r="AJ811" s="118">
        <v>9.1999999999999993</v>
      </c>
      <c r="AK811" s="118">
        <v>8</v>
      </c>
      <c r="AL811" s="118">
        <v>6.6</v>
      </c>
      <c r="AM811" s="118">
        <v>6.5</v>
      </c>
      <c r="AN811" s="118">
        <v>11</v>
      </c>
      <c r="AO811" s="118">
        <v>4.3</v>
      </c>
      <c r="AP811" s="118">
        <v>9.1</v>
      </c>
      <c r="AQ811" s="118">
        <v>7.6</v>
      </c>
      <c r="AR811" s="118">
        <v>4.9791249999999998</v>
      </c>
    </row>
    <row r="812" spans="1:44" x14ac:dyDescent="0.45">
      <c r="A812" s="118" t="s">
        <v>1163</v>
      </c>
      <c r="B812" s="121">
        <v>43405</v>
      </c>
      <c r="E812" s="121">
        <f t="shared" si="12"/>
        <v>42917</v>
      </c>
      <c r="F812" s="118" t="s">
        <v>1147</v>
      </c>
      <c r="G812" s="119">
        <v>810</v>
      </c>
      <c r="H812" s="120">
        <v>5.5836100000000002</v>
      </c>
      <c r="J812" s="118">
        <v>7.2</v>
      </c>
      <c r="K812" s="118">
        <v>6.3</v>
      </c>
      <c r="L812" s="118">
        <v>6.3563359999999998</v>
      </c>
      <c r="M812" s="118">
        <v>2.8</v>
      </c>
      <c r="N812" s="118">
        <v>3.8</v>
      </c>
      <c r="O812" s="118">
        <v>6</v>
      </c>
      <c r="P812" s="118">
        <v>16.899999999999999</v>
      </c>
      <c r="Q812" s="118">
        <v>5.8</v>
      </c>
      <c r="R812" s="118">
        <v>8.5</v>
      </c>
      <c r="S812" s="118">
        <v>9.6</v>
      </c>
      <c r="T812" s="118">
        <v>4.3</v>
      </c>
      <c r="U812" s="118">
        <v>21</v>
      </c>
      <c r="V812" s="118">
        <v>4.2</v>
      </c>
      <c r="W812" s="118">
        <v>6.7</v>
      </c>
      <c r="X812" s="118">
        <v>3</v>
      </c>
      <c r="Y812" s="118">
        <v>4.0619750000000003</v>
      </c>
      <c r="Z812" s="118">
        <v>11.4</v>
      </c>
      <c r="AA812" s="118">
        <v>2.8</v>
      </c>
      <c r="AB812" s="118">
        <v>3.5</v>
      </c>
      <c r="AC812" s="118">
        <v>5.6</v>
      </c>
      <c r="AD812" s="118">
        <v>8.9</v>
      </c>
      <c r="AE812" s="118">
        <v>3.255646</v>
      </c>
      <c r="AF812" s="118">
        <v>4.8</v>
      </c>
      <c r="AG812" s="118">
        <v>4.0999999999999996</v>
      </c>
      <c r="AH812" s="118">
        <v>5.7466290000000004</v>
      </c>
      <c r="AI812" s="118">
        <v>4.9000000000000004</v>
      </c>
      <c r="AJ812" s="118">
        <v>9</v>
      </c>
      <c r="AK812" s="118">
        <v>8</v>
      </c>
      <c r="AL812" s="118">
        <v>6.6</v>
      </c>
      <c r="AM812" s="118">
        <v>6.9</v>
      </c>
      <c r="AN812" s="118">
        <v>11</v>
      </c>
      <c r="AO812" s="118">
        <v>4.3</v>
      </c>
      <c r="AP812" s="118">
        <v>9</v>
      </c>
      <c r="AQ812" s="118">
        <v>7.6</v>
      </c>
      <c r="AR812" s="118">
        <v>4.990691</v>
      </c>
    </row>
    <row r="813" spans="1:44" x14ac:dyDescent="0.45">
      <c r="A813" s="118" t="s">
        <v>1164</v>
      </c>
      <c r="B813" s="121">
        <v>43435</v>
      </c>
      <c r="E813" s="121">
        <f t="shared" si="12"/>
        <v>42948</v>
      </c>
      <c r="F813" s="118" t="s">
        <v>1148</v>
      </c>
      <c r="G813" s="119">
        <v>811</v>
      </c>
      <c r="H813" s="120">
        <v>5.5222239999999996</v>
      </c>
      <c r="J813" s="118">
        <v>7.1</v>
      </c>
      <c r="K813" s="118">
        <v>6.1</v>
      </c>
      <c r="L813" s="118">
        <v>6.5084289999999996</v>
      </c>
      <c r="M813" s="118">
        <v>2.7</v>
      </c>
      <c r="N813" s="118">
        <v>3.7</v>
      </c>
      <c r="O813" s="118">
        <v>5.9</v>
      </c>
      <c r="P813" s="118">
        <v>16.8</v>
      </c>
      <c r="Q813" s="118">
        <v>5.2</v>
      </c>
      <c r="R813" s="118">
        <v>8.5</v>
      </c>
      <c r="S813" s="118">
        <v>9.5</v>
      </c>
      <c r="T813" s="118">
        <v>4.2</v>
      </c>
      <c r="U813" s="118">
        <v>20.8</v>
      </c>
      <c r="V813" s="118">
        <v>4.0999999999999996</v>
      </c>
      <c r="W813" s="118">
        <v>6.6</v>
      </c>
      <c r="X813" s="118">
        <v>3</v>
      </c>
      <c r="Y813" s="118">
        <v>4.0899489999999998</v>
      </c>
      <c r="Z813" s="118">
        <v>11.4</v>
      </c>
      <c r="AA813" s="118">
        <v>2.7</v>
      </c>
      <c r="AB813" s="118">
        <v>3.7</v>
      </c>
      <c r="AC813" s="118">
        <v>5.5</v>
      </c>
      <c r="AD813" s="118">
        <v>8.6999999999999993</v>
      </c>
      <c r="AE813" s="118">
        <v>3.3296220000000001</v>
      </c>
      <c r="AF813" s="118">
        <v>4.7</v>
      </c>
      <c r="AG813" s="118">
        <v>4</v>
      </c>
      <c r="AH813" s="118">
        <v>5.7187609999999998</v>
      </c>
      <c r="AI813" s="118">
        <v>4.8</v>
      </c>
      <c r="AJ813" s="118">
        <v>8.8000000000000007</v>
      </c>
      <c r="AK813" s="118">
        <v>7.9</v>
      </c>
      <c r="AL813" s="118">
        <v>6.5</v>
      </c>
      <c r="AM813" s="118">
        <v>6.4</v>
      </c>
      <c r="AN813" s="118">
        <v>10.7</v>
      </c>
      <c r="AO813" s="118">
        <v>4.4000000000000004</v>
      </c>
      <c r="AP813" s="118">
        <v>9</v>
      </c>
      <c r="AQ813" s="118">
        <v>7.5</v>
      </c>
      <c r="AR813" s="118">
        <v>4.9854989999999999</v>
      </c>
    </row>
    <row r="814" spans="1:44" x14ac:dyDescent="0.45">
      <c r="A814" s="118" t="s">
        <v>1165</v>
      </c>
      <c r="B814" s="121">
        <v>43466</v>
      </c>
      <c r="E814" s="121">
        <f t="shared" si="12"/>
        <v>42979</v>
      </c>
      <c r="F814" s="118" t="s">
        <v>1149</v>
      </c>
      <c r="G814" s="119">
        <v>812</v>
      </c>
      <c r="H814" s="120">
        <v>5.4414220000000002</v>
      </c>
      <c r="J814" s="118">
        <v>6.9</v>
      </c>
      <c r="K814" s="118">
        <v>6.1</v>
      </c>
      <c r="L814" s="118">
        <v>6.6781129999999997</v>
      </c>
      <c r="M814" s="118">
        <v>2.7</v>
      </c>
      <c r="N814" s="118">
        <v>3.7</v>
      </c>
      <c r="O814" s="118">
        <v>5.7</v>
      </c>
      <c r="P814" s="118">
        <v>16.7</v>
      </c>
      <c r="Q814" s="118">
        <v>5.7</v>
      </c>
      <c r="R814" s="118">
        <v>8.4</v>
      </c>
      <c r="S814" s="118">
        <v>9.4</v>
      </c>
      <c r="T814" s="118">
        <v>4.2</v>
      </c>
      <c r="U814" s="118">
        <v>20.9</v>
      </c>
      <c r="V814" s="118">
        <v>4</v>
      </c>
      <c r="W814" s="118">
        <v>6.6</v>
      </c>
      <c r="X814" s="118">
        <v>3.1</v>
      </c>
      <c r="Y814" s="118">
        <v>4.0683939999999996</v>
      </c>
      <c r="Z814" s="118">
        <v>11.2</v>
      </c>
      <c r="AA814" s="118">
        <v>2.8</v>
      </c>
      <c r="AB814" s="118">
        <v>3.6</v>
      </c>
      <c r="AC814" s="118">
        <v>5.5</v>
      </c>
      <c r="AD814" s="118">
        <v>8.5</v>
      </c>
      <c r="AE814" s="118">
        <v>3.36206</v>
      </c>
      <c r="AF814" s="118">
        <v>4.7</v>
      </c>
      <c r="AG814" s="118">
        <v>4</v>
      </c>
      <c r="AH814" s="118">
        <v>5.6482590000000004</v>
      </c>
      <c r="AI814" s="118">
        <v>4.7</v>
      </c>
      <c r="AJ814" s="118">
        <v>8.6</v>
      </c>
      <c r="AK814" s="118">
        <v>7.9</v>
      </c>
      <c r="AL814" s="118">
        <v>6.3</v>
      </c>
      <c r="AM814" s="118">
        <v>6.6</v>
      </c>
      <c r="AN814" s="118">
        <v>10.7</v>
      </c>
      <c r="AO814" s="118">
        <v>4.2</v>
      </c>
      <c r="AP814" s="118">
        <v>8.9</v>
      </c>
      <c r="AQ814" s="118">
        <v>7.5</v>
      </c>
      <c r="AR814" s="118">
        <v>4.8813409999999999</v>
      </c>
    </row>
    <row r="815" spans="1:44" x14ac:dyDescent="0.45">
      <c r="A815" s="118" t="s">
        <v>1166</v>
      </c>
      <c r="B815" s="121">
        <v>43497</v>
      </c>
      <c r="E815" s="121">
        <f t="shared" si="12"/>
        <v>43009</v>
      </c>
      <c r="F815" s="118" t="s">
        <v>1150</v>
      </c>
      <c r="G815" s="119">
        <v>813</v>
      </c>
      <c r="H815" s="120">
        <v>5.3801180000000004</v>
      </c>
      <c r="J815" s="118">
        <v>6.7</v>
      </c>
      <c r="K815" s="118">
        <v>6.2</v>
      </c>
      <c r="L815" s="118">
        <v>6.7083820000000003</v>
      </c>
      <c r="M815" s="118">
        <v>2.5</v>
      </c>
      <c r="N815" s="118">
        <v>3.6</v>
      </c>
      <c r="O815" s="118">
        <v>5.6</v>
      </c>
      <c r="P815" s="118">
        <v>16.600000000000001</v>
      </c>
      <c r="Q815" s="118">
        <v>5.3</v>
      </c>
      <c r="R815" s="118">
        <v>8.4</v>
      </c>
      <c r="S815" s="118">
        <v>9.1999999999999993</v>
      </c>
      <c r="T815" s="118">
        <v>4.2</v>
      </c>
      <c r="U815" s="118">
        <v>21</v>
      </c>
      <c r="V815" s="118">
        <v>3.9</v>
      </c>
      <c r="W815" s="118">
        <v>6.5</v>
      </c>
      <c r="X815" s="118">
        <v>3.2</v>
      </c>
      <c r="Y815" s="118">
        <v>4.0486060000000004</v>
      </c>
      <c r="Z815" s="118">
        <v>11.1</v>
      </c>
      <c r="AA815" s="118">
        <v>2.7</v>
      </c>
      <c r="AB815" s="118">
        <v>3.6</v>
      </c>
      <c r="AC815" s="118">
        <v>5.4</v>
      </c>
      <c r="AD815" s="118">
        <v>8.3000000000000007</v>
      </c>
      <c r="AE815" s="118">
        <v>3.4663059999999999</v>
      </c>
      <c r="AF815" s="118">
        <v>4.5</v>
      </c>
      <c r="AG815" s="118">
        <v>4</v>
      </c>
      <c r="AH815" s="118">
        <v>5.5648030000000004</v>
      </c>
      <c r="AI815" s="118">
        <v>4.5999999999999996</v>
      </c>
      <c r="AJ815" s="118">
        <v>8.4</v>
      </c>
      <c r="AK815" s="118">
        <v>7.8</v>
      </c>
      <c r="AL815" s="118">
        <v>6</v>
      </c>
      <c r="AM815" s="118">
        <v>6.7</v>
      </c>
      <c r="AN815" s="118">
        <v>10.3</v>
      </c>
      <c r="AO815" s="118">
        <v>4.0999999999999996</v>
      </c>
      <c r="AP815" s="118">
        <v>8.8000000000000007</v>
      </c>
      <c r="AQ815" s="118">
        <v>7.4</v>
      </c>
      <c r="AR815" s="118">
        <v>4.7931670000000004</v>
      </c>
    </row>
    <row r="816" spans="1:44" x14ac:dyDescent="0.45">
      <c r="A816" s="118" t="s">
        <v>1167</v>
      </c>
      <c r="B816" s="121">
        <v>43525</v>
      </c>
      <c r="E816" s="121">
        <f t="shared" si="12"/>
        <v>43040</v>
      </c>
      <c r="F816" s="118" t="s">
        <v>1151</v>
      </c>
      <c r="G816" s="119">
        <v>814</v>
      </c>
      <c r="H816" s="120">
        <v>5.4077349999999997</v>
      </c>
      <c r="J816" s="118">
        <v>6.4</v>
      </c>
      <c r="K816" s="118">
        <v>6</v>
      </c>
      <c r="L816" s="118">
        <v>6.8153259999999998</v>
      </c>
      <c r="M816" s="118">
        <v>2.4</v>
      </c>
      <c r="N816" s="118">
        <v>3.6</v>
      </c>
      <c r="O816" s="118">
        <v>5.4</v>
      </c>
      <c r="P816" s="118">
        <v>16.600000000000001</v>
      </c>
      <c r="Q816" s="118">
        <v>5.4</v>
      </c>
      <c r="R816" s="118">
        <v>8.4</v>
      </c>
      <c r="S816" s="118">
        <v>9</v>
      </c>
      <c r="T816" s="118">
        <v>4.3</v>
      </c>
      <c r="U816" s="118">
        <v>21</v>
      </c>
      <c r="V816" s="118">
        <v>3.9</v>
      </c>
      <c r="W816" s="118">
        <v>6.3</v>
      </c>
      <c r="X816" s="118">
        <v>3.2</v>
      </c>
      <c r="Y816" s="118">
        <v>4.2406259999999998</v>
      </c>
      <c r="Z816" s="118">
        <v>11</v>
      </c>
      <c r="AA816" s="118">
        <v>2.7</v>
      </c>
      <c r="AB816" s="118">
        <v>3.7</v>
      </c>
      <c r="AC816" s="118">
        <v>5.4</v>
      </c>
      <c r="AD816" s="118">
        <v>8.1999999999999993</v>
      </c>
      <c r="AE816" s="118">
        <v>3.5001139999999999</v>
      </c>
      <c r="AF816" s="118">
        <v>4.4000000000000004</v>
      </c>
      <c r="AG816" s="118">
        <v>4.0999999999999996</v>
      </c>
      <c r="AH816" s="118">
        <v>5.5491219999999997</v>
      </c>
      <c r="AI816" s="118">
        <v>4.5</v>
      </c>
      <c r="AJ816" s="118">
        <v>8.1</v>
      </c>
      <c r="AK816" s="118">
        <v>7.7</v>
      </c>
      <c r="AL816" s="118">
        <v>5.8</v>
      </c>
      <c r="AM816" s="118">
        <v>6.4</v>
      </c>
      <c r="AN816" s="118">
        <v>10.199999999999999</v>
      </c>
      <c r="AO816" s="118">
        <v>4.2</v>
      </c>
      <c r="AP816" s="118">
        <v>8.6999999999999993</v>
      </c>
      <c r="AQ816" s="118">
        <v>7.3</v>
      </c>
      <c r="AR816" s="118">
        <v>4.7859220000000002</v>
      </c>
    </row>
    <row r="817" spans="1:44" x14ac:dyDescent="0.45">
      <c r="A817" s="118" t="s">
        <v>1168</v>
      </c>
      <c r="B817" s="121">
        <v>43556</v>
      </c>
      <c r="E817" s="121">
        <f t="shared" si="12"/>
        <v>43070</v>
      </c>
      <c r="F817" s="118" t="s">
        <v>1152</v>
      </c>
      <c r="G817" s="119">
        <v>815</v>
      </c>
      <c r="H817" s="120">
        <v>5.587504</v>
      </c>
      <c r="J817" s="118">
        <v>6.2</v>
      </c>
      <c r="K817" s="118">
        <v>5.8</v>
      </c>
      <c r="L817" s="118">
        <v>6.8641300000000003</v>
      </c>
      <c r="M817" s="118">
        <v>2.4</v>
      </c>
      <c r="N817" s="118">
        <v>3.6</v>
      </c>
      <c r="O817" s="118">
        <v>5.4</v>
      </c>
      <c r="P817" s="118">
        <v>16.5</v>
      </c>
      <c r="Q817" s="118">
        <v>5.7</v>
      </c>
      <c r="R817" s="118">
        <v>8.3000000000000007</v>
      </c>
      <c r="S817" s="118">
        <v>9.1</v>
      </c>
      <c r="T817" s="118">
        <v>4.2</v>
      </c>
      <c r="U817" s="118">
        <v>20.9</v>
      </c>
      <c r="V817" s="118">
        <v>3.8</v>
      </c>
      <c r="W817" s="118">
        <v>6.2</v>
      </c>
      <c r="X817" s="118">
        <v>3.2</v>
      </c>
      <c r="Y817" s="118">
        <v>3.9251149999999999</v>
      </c>
      <c r="Z817" s="118">
        <v>10.9</v>
      </c>
      <c r="AA817" s="118">
        <v>2.7</v>
      </c>
      <c r="AB817" s="118">
        <v>3.7</v>
      </c>
      <c r="AC817" s="118">
        <v>5.6</v>
      </c>
      <c r="AD817" s="118">
        <v>8.1</v>
      </c>
      <c r="AE817" s="118">
        <v>3.3602129999999999</v>
      </c>
      <c r="AF817" s="118">
        <v>4.4000000000000004</v>
      </c>
      <c r="AG817" s="118">
        <v>4.0999999999999996</v>
      </c>
      <c r="AH817" s="118">
        <v>5.4822040000000003</v>
      </c>
      <c r="AI817" s="118">
        <v>4.4000000000000004</v>
      </c>
      <c r="AJ817" s="118">
        <v>7.9</v>
      </c>
      <c r="AK817" s="118">
        <v>7.5</v>
      </c>
      <c r="AL817" s="118">
        <v>5.7</v>
      </c>
      <c r="AM817" s="118">
        <v>6.4</v>
      </c>
      <c r="AN817" s="118">
        <v>9.9</v>
      </c>
      <c r="AO817" s="118">
        <v>4.0999999999999996</v>
      </c>
      <c r="AP817" s="118">
        <v>8.6</v>
      </c>
      <c r="AQ817" s="118">
        <v>7.2</v>
      </c>
      <c r="AR817" s="118">
        <v>4.7356959999999999</v>
      </c>
    </row>
    <row r="818" spans="1:44" x14ac:dyDescent="0.45">
      <c r="A818" s="118" t="s">
        <v>1169</v>
      </c>
      <c r="B818" s="121">
        <v>43586</v>
      </c>
      <c r="E818" s="121">
        <f t="shared" si="12"/>
        <v>43101</v>
      </c>
      <c r="F818" s="118" t="s">
        <v>1153</v>
      </c>
      <c r="G818" s="119">
        <v>816</v>
      </c>
      <c r="H818" s="120">
        <v>5.51919</v>
      </c>
      <c r="J818" s="118">
        <v>6.1</v>
      </c>
      <c r="K818" s="118">
        <v>5.9</v>
      </c>
      <c r="L818" s="118">
        <v>6.9416479999999998</v>
      </c>
      <c r="M818" s="118">
        <v>2.4</v>
      </c>
      <c r="N818" s="118">
        <v>3.5</v>
      </c>
      <c r="O818" s="118">
        <v>5.0999999999999996</v>
      </c>
      <c r="P818" s="118">
        <v>16.399999999999999</v>
      </c>
      <c r="Q818" s="118">
        <v>6.6</v>
      </c>
      <c r="R818" s="118">
        <v>8.1999999999999993</v>
      </c>
      <c r="S818" s="118">
        <v>9.1999999999999993</v>
      </c>
      <c r="T818" s="118">
        <v>4.2</v>
      </c>
      <c r="U818" s="118">
        <v>20.5</v>
      </c>
      <c r="V818" s="118">
        <v>3.8</v>
      </c>
      <c r="W818" s="118">
        <v>6</v>
      </c>
      <c r="X818" s="118">
        <v>3.2</v>
      </c>
      <c r="Y818" s="118">
        <v>3.6372990000000001</v>
      </c>
      <c r="Z818" s="118">
        <v>11</v>
      </c>
      <c r="AA818" s="118">
        <v>2.4</v>
      </c>
      <c r="AB818" s="118">
        <v>3.6</v>
      </c>
      <c r="AC818" s="118">
        <v>5.5</v>
      </c>
      <c r="AD818" s="118">
        <v>8</v>
      </c>
      <c r="AE818" s="118">
        <v>3.2983020000000001</v>
      </c>
      <c r="AF818" s="118">
        <v>4.2</v>
      </c>
      <c r="AG818" s="118">
        <v>4</v>
      </c>
      <c r="AH818" s="118">
        <v>5.4349949999999998</v>
      </c>
      <c r="AI818" s="118">
        <v>4.2</v>
      </c>
      <c r="AJ818" s="118">
        <v>7.8</v>
      </c>
      <c r="AK818" s="118">
        <v>7.3</v>
      </c>
      <c r="AL818" s="118">
        <v>5.7</v>
      </c>
      <c r="AM818" s="118">
        <v>6.6</v>
      </c>
      <c r="AN818" s="118">
        <v>9.8000000000000007</v>
      </c>
      <c r="AO818" s="118">
        <v>4.0999999999999996</v>
      </c>
      <c r="AP818" s="118">
        <v>8.6</v>
      </c>
      <c r="AQ818" s="118">
        <v>7.2</v>
      </c>
      <c r="AR818" s="118">
        <v>4.7139360000000003</v>
      </c>
    </row>
    <row r="819" spans="1:44" x14ac:dyDescent="0.45">
      <c r="A819" s="118" t="s">
        <v>1170</v>
      </c>
      <c r="B819" s="121">
        <v>43617</v>
      </c>
      <c r="E819" s="121">
        <f t="shared" si="12"/>
        <v>43132</v>
      </c>
      <c r="F819" s="118" t="s">
        <v>1154</v>
      </c>
      <c r="G819" s="119">
        <v>817</v>
      </c>
      <c r="H819" s="120">
        <v>5.5528250000000003</v>
      </c>
      <c r="J819" s="118">
        <v>6.1</v>
      </c>
      <c r="K819" s="118">
        <v>5.8</v>
      </c>
      <c r="L819" s="118">
        <v>6.9291960000000001</v>
      </c>
      <c r="M819" s="118">
        <v>2.2999999999999998</v>
      </c>
      <c r="N819" s="118">
        <v>3.5</v>
      </c>
      <c r="O819" s="118">
        <v>5.2</v>
      </c>
      <c r="P819" s="118">
        <v>16.3</v>
      </c>
      <c r="Q819" s="118">
        <v>6.6</v>
      </c>
      <c r="R819" s="118">
        <v>8</v>
      </c>
      <c r="S819" s="118">
        <v>9.1999999999999993</v>
      </c>
      <c r="T819" s="118">
        <v>4.2</v>
      </c>
      <c r="U819" s="118">
        <v>20.7</v>
      </c>
      <c r="V819" s="118">
        <v>3.7</v>
      </c>
      <c r="W819" s="118">
        <v>5.9</v>
      </c>
      <c r="X819" s="118">
        <v>3.1</v>
      </c>
      <c r="Y819" s="118">
        <v>3.8352729999999999</v>
      </c>
      <c r="Z819" s="118">
        <v>10.8</v>
      </c>
      <c r="AA819" s="118">
        <v>2.5</v>
      </c>
      <c r="AB819" s="118">
        <v>3.6</v>
      </c>
      <c r="AC819" s="118">
        <v>5.6</v>
      </c>
      <c r="AD819" s="118">
        <v>7.8</v>
      </c>
      <c r="AE819" s="118">
        <v>3.2819799999999999</v>
      </c>
      <c r="AF819" s="118">
        <v>4.0999999999999996</v>
      </c>
      <c r="AG819" s="118">
        <v>3.9</v>
      </c>
      <c r="AH819" s="118">
        <v>5.4083290000000002</v>
      </c>
      <c r="AI819" s="118">
        <v>4.0999999999999996</v>
      </c>
      <c r="AJ819" s="118">
        <v>7.6</v>
      </c>
      <c r="AK819" s="118">
        <v>7</v>
      </c>
      <c r="AL819" s="118">
        <v>5.6</v>
      </c>
      <c r="AM819" s="118">
        <v>5.9</v>
      </c>
      <c r="AN819" s="118">
        <v>9.8000000000000007</v>
      </c>
      <c r="AO819" s="118">
        <v>4.0999999999999996</v>
      </c>
      <c r="AP819" s="118">
        <v>8.5</v>
      </c>
      <c r="AQ819" s="118">
        <v>7.1</v>
      </c>
      <c r="AR819" s="118">
        <v>4.71319</v>
      </c>
    </row>
    <row r="820" spans="1:44" x14ac:dyDescent="0.45">
      <c r="A820" s="118" t="s">
        <v>1171</v>
      </c>
      <c r="B820" s="121">
        <v>43647</v>
      </c>
      <c r="E820" s="121">
        <f t="shared" si="12"/>
        <v>43160</v>
      </c>
      <c r="F820" s="118" t="s">
        <v>1155</v>
      </c>
      <c r="G820" s="119">
        <v>818</v>
      </c>
      <c r="H820" s="120">
        <v>5.5037250000000002</v>
      </c>
      <c r="J820" s="118">
        <v>6.1</v>
      </c>
      <c r="K820" s="118">
        <v>5.8</v>
      </c>
      <c r="L820" s="118">
        <v>6.7722879999999996</v>
      </c>
      <c r="M820" s="118">
        <v>2.2000000000000002</v>
      </c>
      <c r="N820" s="118">
        <v>3.5</v>
      </c>
      <c r="O820" s="118">
        <v>5</v>
      </c>
      <c r="P820" s="118">
        <v>16</v>
      </c>
      <c r="Q820" s="118">
        <v>5.9</v>
      </c>
      <c r="R820" s="118">
        <v>7.8</v>
      </c>
      <c r="S820" s="118">
        <v>9.1999999999999993</v>
      </c>
      <c r="T820" s="118">
        <v>4.2</v>
      </c>
      <c r="U820" s="118">
        <v>20.100000000000001</v>
      </c>
      <c r="V820" s="118">
        <v>3.7</v>
      </c>
      <c r="W820" s="118">
        <v>5.9</v>
      </c>
      <c r="X820" s="118">
        <v>3.1</v>
      </c>
      <c r="Y820" s="118">
        <v>3.673225</v>
      </c>
      <c r="Z820" s="118">
        <v>10.9</v>
      </c>
      <c r="AA820" s="118">
        <v>2.5</v>
      </c>
      <c r="AB820" s="118">
        <v>4</v>
      </c>
      <c r="AC820" s="118">
        <v>5.6</v>
      </c>
      <c r="AD820" s="118">
        <v>7.8</v>
      </c>
      <c r="AE820" s="118">
        <v>3.1999219999999999</v>
      </c>
      <c r="AF820" s="118">
        <v>3.9</v>
      </c>
      <c r="AG820" s="118">
        <v>3.9</v>
      </c>
      <c r="AH820" s="118">
        <v>5.366174</v>
      </c>
      <c r="AI820" s="118">
        <v>3.9</v>
      </c>
      <c r="AJ820" s="118">
        <v>7.4</v>
      </c>
      <c r="AK820" s="118">
        <v>6.9</v>
      </c>
      <c r="AL820" s="118">
        <v>5.5</v>
      </c>
      <c r="AM820" s="118">
        <v>6.1</v>
      </c>
      <c r="AN820" s="118">
        <v>9.9</v>
      </c>
      <c r="AO820" s="118">
        <v>4</v>
      </c>
      <c r="AP820" s="118">
        <v>8.5</v>
      </c>
      <c r="AQ820" s="118">
        <v>7.1</v>
      </c>
      <c r="AR820" s="118">
        <v>4.6727610000000004</v>
      </c>
    </row>
    <row r="821" spans="1:44" x14ac:dyDescent="0.45">
      <c r="A821" s="118" t="s">
        <v>1172</v>
      </c>
      <c r="B821" s="121">
        <v>43678</v>
      </c>
      <c r="E821" s="121">
        <f t="shared" si="12"/>
        <v>43191</v>
      </c>
      <c r="F821" s="118" t="s">
        <v>1156</v>
      </c>
      <c r="G821" s="119">
        <v>819</v>
      </c>
      <c r="H821" s="120">
        <v>5.5367839999999999</v>
      </c>
      <c r="J821" s="118">
        <v>6.4</v>
      </c>
      <c r="K821" s="118">
        <v>5.9</v>
      </c>
      <c r="L821" s="118">
        <v>6.7487450000000004</v>
      </c>
      <c r="M821" s="118">
        <v>2.2999999999999998</v>
      </c>
      <c r="N821" s="118">
        <v>3.4</v>
      </c>
      <c r="O821" s="118">
        <v>5.3</v>
      </c>
      <c r="P821" s="118">
        <v>15.7</v>
      </c>
      <c r="Q821" s="118">
        <v>5.2</v>
      </c>
      <c r="R821" s="118">
        <v>7.7</v>
      </c>
      <c r="S821" s="118">
        <v>9.1999999999999993</v>
      </c>
      <c r="T821" s="118">
        <v>4.0999999999999996</v>
      </c>
      <c r="U821" s="118">
        <v>19.8</v>
      </c>
      <c r="V821" s="118">
        <v>3.7</v>
      </c>
      <c r="W821" s="118">
        <v>5.9</v>
      </c>
      <c r="X821" s="118">
        <v>3</v>
      </c>
      <c r="Y821" s="118">
        <v>4.0601390000000004</v>
      </c>
      <c r="Z821" s="118">
        <v>10.9</v>
      </c>
      <c r="AA821" s="118">
        <v>2.5</v>
      </c>
      <c r="AB821" s="118">
        <v>3.8</v>
      </c>
      <c r="AC821" s="118">
        <v>5.5</v>
      </c>
      <c r="AD821" s="118">
        <v>7.8</v>
      </c>
      <c r="AE821" s="118">
        <v>3.4256829999999998</v>
      </c>
      <c r="AF821" s="118">
        <v>3.9</v>
      </c>
      <c r="AG821" s="118">
        <v>3.8</v>
      </c>
      <c r="AH821" s="118">
        <v>5.3504959999999997</v>
      </c>
      <c r="AI821" s="118">
        <v>3.8</v>
      </c>
      <c r="AJ821" s="118">
        <v>7.1</v>
      </c>
      <c r="AK821" s="118">
        <v>6.8</v>
      </c>
      <c r="AL821" s="118">
        <v>5.4</v>
      </c>
      <c r="AM821" s="118">
        <v>6.5</v>
      </c>
      <c r="AN821" s="118">
        <v>10.3</v>
      </c>
      <c r="AO821" s="118">
        <v>3.9</v>
      </c>
      <c r="AP821" s="118">
        <v>8.4</v>
      </c>
      <c r="AQ821" s="118">
        <v>7</v>
      </c>
      <c r="AR821" s="118">
        <v>4.6141610000000002</v>
      </c>
    </row>
    <row r="822" spans="1:44" x14ac:dyDescent="0.45">
      <c r="A822" s="118" t="s">
        <v>1173</v>
      </c>
      <c r="B822" s="121">
        <v>43709</v>
      </c>
      <c r="E822" s="121">
        <f t="shared" si="12"/>
        <v>43221</v>
      </c>
      <c r="F822" s="118" t="s">
        <v>1157</v>
      </c>
      <c r="G822" s="119">
        <v>820</v>
      </c>
      <c r="H822" s="120">
        <v>5.3929140000000002</v>
      </c>
      <c r="J822" s="118">
        <v>6.3</v>
      </c>
      <c r="K822" s="118">
        <v>5.9</v>
      </c>
      <c r="L822" s="118">
        <v>6.8532580000000003</v>
      </c>
      <c r="M822" s="118">
        <v>2.2999999999999998</v>
      </c>
      <c r="N822" s="118">
        <v>3.4</v>
      </c>
      <c r="O822" s="118">
        <v>5.2</v>
      </c>
      <c r="P822" s="118">
        <v>15.4</v>
      </c>
      <c r="Q822" s="118">
        <v>5</v>
      </c>
      <c r="R822" s="118">
        <v>7.6</v>
      </c>
      <c r="S822" s="118">
        <v>9.1</v>
      </c>
      <c r="T822" s="118">
        <v>3.9</v>
      </c>
      <c r="U822" s="118">
        <v>19.399999999999999</v>
      </c>
      <c r="V822" s="118">
        <v>3.7</v>
      </c>
      <c r="W822" s="118">
        <v>5.9</v>
      </c>
      <c r="X822" s="118">
        <v>2.9</v>
      </c>
      <c r="Y822" s="118">
        <v>4.0017680000000002</v>
      </c>
      <c r="Z822" s="118">
        <v>10.6</v>
      </c>
      <c r="AA822" s="118">
        <v>2.2999999999999998</v>
      </c>
      <c r="AB822" s="118">
        <v>4</v>
      </c>
      <c r="AC822" s="118">
        <v>5.6</v>
      </c>
      <c r="AD822" s="118">
        <v>7.8</v>
      </c>
      <c r="AE822" s="118">
        <v>3.233196</v>
      </c>
      <c r="AF822" s="118">
        <v>3.9</v>
      </c>
      <c r="AG822" s="118">
        <v>3.9</v>
      </c>
      <c r="AH822" s="118">
        <v>5.2533640000000004</v>
      </c>
      <c r="AI822" s="118">
        <v>3.8</v>
      </c>
      <c r="AJ822" s="118">
        <v>7.1</v>
      </c>
      <c r="AK822" s="118">
        <v>6.8</v>
      </c>
      <c r="AL822" s="118">
        <v>5.4</v>
      </c>
      <c r="AM822" s="118">
        <v>6.2</v>
      </c>
      <c r="AN822" s="118">
        <v>10.6</v>
      </c>
      <c r="AO822" s="118">
        <v>3.8</v>
      </c>
      <c r="AP822" s="118">
        <v>8.3000000000000007</v>
      </c>
      <c r="AQ822" s="118">
        <v>6.9</v>
      </c>
      <c r="AR822" s="118">
        <v>4.4694669999999999</v>
      </c>
    </row>
    <row r="823" spans="1:44" x14ac:dyDescent="0.45">
      <c r="A823" s="118" t="s">
        <v>1174</v>
      </c>
      <c r="B823" s="121">
        <v>43739</v>
      </c>
      <c r="E823" s="121">
        <f t="shared" si="12"/>
        <v>43252</v>
      </c>
      <c r="F823" s="118" t="s">
        <v>1158</v>
      </c>
      <c r="G823" s="119">
        <v>821</v>
      </c>
      <c r="H823" s="120">
        <v>5.3221480000000003</v>
      </c>
      <c r="J823" s="118">
        <v>6.1</v>
      </c>
      <c r="K823" s="118">
        <v>6</v>
      </c>
      <c r="L823" s="118">
        <v>6.9764379999999999</v>
      </c>
      <c r="M823" s="118">
        <v>2.2999999999999998</v>
      </c>
      <c r="N823" s="118">
        <v>3.4</v>
      </c>
      <c r="O823" s="118">
        <v>5.0999999999999996</v>
      </c>
      <c r="P823" s="118">
        <v>15.2</v>
      </c>
      <c r="Q823" s="118">
        <v>4.9000000000000004</v>
      </c>
      <c r="R823" s="118">
        <v>7.5</v>
      </c>
      <c r="S823" s="118">
        <v>9</v>
      </c>
      <c r="T823" s="118">
        <v>4</v>
      </c>
      <c r="U823" s="118">
        <v>19.2</v>
      </c>
      <c r="V823" s="118">
        <v>3.7</v>
      </c>
      <c r="W823" s="118">
        <v>5.8</v>
      </c>
      <c r="X823" s="118">
        <v>2.8</v>
      </c>
      <c r="Y823" s="118">
        <v>3.9838260000000001</v>
      </c>
      <c r="Z823" s="118">
        <v>10.8</v>
      </c>
      <c r="AA823" s="118">
        <v>2.5</v>
      </c>
      <c r="AB823" s="118">
        <v>3.7</v>
      </c>
      <c r="AC823" s="118">
        <v>5.6</v>
      </c>
      <c r="AD823" s="118">
        <v>7.7</v>
      </c>
      <c r="AE823" s="118">
        <v>3.3900030000000001</v>
      </c>
      <c r="AF823" s="118">
        <v>3.9</v>
      </c>
      <c r="AG823" s="118">
        <v>3.8</v>
      </c>
      <c r="AH823" s="118">
        <v>5.3523459999999998</v>
      </c>
      <c r="AI823" s="118">
        <v>3.7</v>
      </c>
      <c r="AJ823" s="118">
        <v>6.9</v>
      </c>
      <c r="AK823" s="118">
        <v>6.6</v>
      </c>
      <c r="AL823" s="118">
        <v>5.3</v>
      </c>
      <c r="AM823" s="118">
        <v>6.4</v>
      </c>
      <c r="AN823" s="118">
        <v>11</v>
      </c>
      <c r="AO823" s="118">
        <v>4</v>
      </c>
      <c r="AP823" s="118">
        <v>8.1999999999999993</v>
      </c>
      <c r="AQ823" s="118">
        <v>6.9</v>
      </c>
      <c r="AR823" s="118">
        <v>4.6287830000000003</v>
      </c>
    </row>
    <row r="824" spans="1:44" x14ac:dyDescent="0.45">
      <c r="A824" s="118" t="s">
        <v>1175</v>
      </c>
      <c r="B824" s="121">
        <v>43770</v>
      </c>
      <c r="E824" s="121">
        <f t="shared" si="12"/>
        <v>43282</v>
      </c>
      <c r="F824" s="118" t="s">
        <v>1159</v>
      </c>
      <c r="G824" s="119">
        <v>822</v>
      </c>
      <c r="H824" s="120">
        <v>5.2791199999999998</v>
      </c>
      <c r="J824" s="118">
        <v>5.9</v>
      </c>
      <c r="K824" s="118">
        <v>5.9</v>
      </c>
      <c r="L824" s="118">
        <v>7.0410909999999998</v>
      </c>
      <c r="M824" s="118">
        <v>2.2999999999999998</v>
      </c>
      <c r="N824" s="118">
        <v>3.4</v>
      </c>
      <c r="O824" s="118">
        <v>5.0999999999999996</v>
      </c>
      <c r="P824" s="118">
        <v>15</v>
      </c>
      <c r="Q824" s="118">
        <v>5.0999999999999996</v>
      </c>
      <c r="R824" s="118">
        <v>7.4</v>
      </c>
      <c r="S824" s="118">
        <v>9</v>
      </c>
      <c r="T824" s="118">
        <v>4</v>
      </c>
      <c r="U824" s="118">
        <v>19.100000000000001</v>
      </c>
      <c r="V824" s="118">
        <v>3.7</v>
      </c>
      <c r="W824" s="118">
        <v>5.7</v>
      </c>
      <c r="X824" s="118">
        <v>2.7</v>
      </c>
      <c r="Y824" s="118">
        <v>4.2329059999999998</v>
      </c>
      <c r="Z824" s="118">
        <v>10.4</v>
      </c>
      <c r="AA824" s="118">
        <v>2.5</v>
      </c>
      <c r="AB824" s="118">
        <v>3.8</v>
      </c>
      <c r="AC824" s="118">
        <v>5.6</v>
      </c>
      <c r="AD824" s="118">
        <v>7.4</v>
      </c>
      <c r="AE824" s="118">
        <v>3.3280270000000001</v>
      </c>
      <c r="AF824" s="118">
        <v>3.8</v>
      </c>
      <c r="AG824" s="118">
        <v>3.9</v>
      </c>
      <c r="AH824" s="118">
        <v>5.2818339999999999</v>
      </c>
      <c r="AI824" s="118">
        <v>3.8</v>
      </c>
      <c r="AJ824" s="118">
        <v>6.9</v>
      </c>
      <c r="AK824" s="118">
        <v>6.5</v>
      </c>
      <c r="AL824" s="118">
        <v>5.3</v>
      </c>
      <c r="AM824" s="118">
        <v>6.3</v>
      </c>
      <c r="AN824" s="118">
        <v>11.1</v>
      </c>
      <c r="AO824" s="118">
        <v>3.9</v>
      </c>
      <c r="AP824" s="118">
        <v>8.1</v>
      </c>
      <c r="AQ824" s="118">
        <v>6.8</v>
      </c>
      <c r="AR824" s="118">
        <v>4.5172600000000003</v>
      </c>
    </row>
    <row r="825" spans="1:44" x14ac:dyDescent="0.45">
      <c r="A825" s="118" t="s">
        <v>1176</v>
      </c>
      <c r="B825" s="121">
        <v>43800</v>
      </c>
      <c r="E825" s="121">
        <f t="shared" si="12"/>
        <v>43313</v>
      </c>
      <c r="F825" s="118" t="s">
        <v>1160</v>
      </c>
      <c r="G825" s="119">
        <v>823</v>
      </c>
      <c r="H825" s="120">
        <v>5.2767200000000001</v>
      </c>
      <c r="J825" s="118">
        <v>5.7</v>
      </c>
      <c r="K825" s="118">
        <v>6</v>
      </c>
      <c r="L825" s="118">
        <v>6.8851889999999996</v>
      </c>
      <c r="M825" s="118">
        <v>2.2999999999999998</v>
      </c>
      <c r="N825" s="118">
        <v>3.4</v>
      </c>
      <c r="O825" s="118">
        <v>4.9000000000000004</v>
      </c>
      <c r="P825" s="118">
        <v>14.9</v>
      </c>
      <c r="Q825" s="118">
        <v>5.3</v>
      </c>
      <c r="R825" s="118">
        <v>7.2</v>
      </c>
      <c r="S825" s="118">
        <v>9</v>
      </c>
      <c r="T825" s="118">
        <v>4</v>
      </c>
      <c r="U825" s="118">
        <v>18.899999999999999</v>
      </c>
      <c r="V825" s="118">
        <v>3.8</v>
      </c>
      <c r="W825" s="118">
        <v>5.6</v>
      </c>
      <c r="X825" s="118">
        <v>2.7</v>
      </c>
      <c r="Y825" s="118">
        <v>4.0038029999999996</v>
      </c>
      <c r="Z825" s="118">
        <v>10.199999999999999</v>
      </c>
      <c r="AA825" s="118">
        <v>2.4</v>
      </c>
      <c r="AB825" s="118">
        <v>4.0999999999999996</v>
      </c>
      <c r="AC825" s="118">
        <v>5.7</v>
      </c>
      <c r="AD825" s="118">
        <v>7.1</v>
      </c>
      <c r="AE825" s="118">
        <v>3.2884609999999999</v>
      </c>
      <c r="AF825" s="118">
        <v>3.9</v>
      </c>
      <c r="AG825" s="118">
        <v>4</v>
      </c>
      <c r="AH825" s="118">
        <v>5.2760259999999999</v>
      </c>
      <c r="AI825" s="118">
        <v>3.8</v>
      </c>
      <c r="AJ825" s="118">
        <v>7</v>
      </c>
      <c r="AK825" s="118">
        <v>6.3</v>
      </c>
      <c r="AL825" s="118">
        <v>5.2</v>
      </c>
      <c r="AM825" s="118">
        <v>6.5</v>
      </c>
      <c r="AN825" s="118">
        <v>11.3</v>
      </c>
      <c r="AO825" s="118">
        <v>3.8</v>
      </c>
      <c r="AP825" s="118">
        <v>8</v>
      </c>
      <c r="AQ825" s="118">
        <v>6.7</v>
      </c>
      <c r="AR825" s="118">
        <v>4.4920330000000002</v>
      </c>
    </row>
    <row r="826" spans="1:44" x14ac:dyDescent="0.45">
      <c r="A826" s="118" t="s">
        <v>1177</v>
      </c>
      <c r="B826" s="121">
        <v>43831</v>
      </c>
      <c r="E826" s="121">
        <f t="shared" si="12"/>
        <v>43344</v>
      </c>
      <c r="F826" s="118" t="s">
        <v>1161</v>
      </c>
      <c r="G826" s="119">
        <v>824</v>
      </c>
      <c r="H826" s="120">
        <v>5.0044149999999998</v>
      </c>
      <c r="J826" s="118">
        <v>5.6</v>
      </c>
      <c r="K826" s="118">
        <v>5.8</v>
      </c>
      <c r="L826" s="118">
        <v>7.0112019999999999</v>
      </c>
      <c r="M826" s="118">
        <v>2.2000000000000002</v>
      </c>
      <c r="N826" s="118">
        <v>3.4</v>
      </c>
      <c r="O826" s="118">
        <v>5</v>
      </c>
      <c r="P826" s="118">
        <v>14.8</v>
      </c>
      <c r="Q826" s="118">
        <v>5.7</v>
      </c>
      <c r="R826" s="118">
        <v>7.1</v>
      </c>
      <c r="S826" s="118">
        <v>9</v>
      </c>
      <c r="T826" s="118">
        <v>4</v>
      </c>
      <c r="U826" s="118">
        <v>18.8</v>
      </c>
      <c r="V826" s="118">
        <v>3.7</v>
      </c>
      <c r="W826" s="118">
        <v>5.7</v>
      </c>
      <c r="X826" s="118">
        <v>2.7</v>
      </c>
      <c r="Y826" s="118">
        <v>4.0929339999999996</v>
      </c>
      <c r="Z826" s="118">
        <v>10.3</v>
      </c>
      <c r="AA826" s="118">
        <v>2.4</v>
      </c>
      <c r="AB826" s="118">
        <v>4</v>
      </c>
      <c r="AC826" s="118">
        <v>5.5</v>
      </c>
      <c r="AD826" s="118">
        <v>6.9</v>
      </c>
      <c r="AE826" s="118">
        <v>3.3512270000000002</v>
      </c>
      <c r="AF826" s="118">
        <v>3.7</v>
      </c>
      <c r="AG826" s="118">
        <v>4</v>
      </c>
      <c r="AH826" s="118">
        <v>5.2256169999999997</v>
      </c>
      <c r="AI826" s="118">
        <v>3.8</v>
      </c>
      <c r="AJ826" s="118">
        <v>6.6</v>
      </c>
      <c r="AK826" s="118">
        <v>6.3</v>
      </c>
      <c r="AL826" s="118">
        <v>4.9000000000000004</v>
      </c>
      <c r="AM826" s="118">
        <v>6.4</v>
      </c>
      <c r="AN826" s="118">
        <v>11.5</v>
      </c>
      <c r="AO826" s="118">
        <v>3.7</v>
      </c>
      <c r="AP826" s="118">
        <v>8</v>
      </c>
      <c r="AQ826" s="118">
        <v>6.7</v>
      </c>
      <c r="AR826" s="118">
        <v>4.4232950000000004</v>
      </c>
    </row>
    <row r="827" spans="1:44" x14ac:dyDescent="0.45">
      <c r="B827" s="121">
        <v>43862</v>
      </c>
      <c r="E827" s="121">
        <f t="shared" si="12"/>
        <v>43374</v>
      </c>
      <c r="F827" s="118" t="s">
        <v>1162</v>
      </c>
      <c r="G827" s="119">
        <v>825</v>
      </c>
      <c r="H827" s="120">
        <v>5.0134189999999998</v>
      </c>
      <c r="J827" s="118">
        <v>5.8</v>
      </c>
      <c r="K827" s="118">
        <v>5.7</v>
      </c>
      <c r="L827" s="118">
        <v>7.0925599999999998</v>
      </c>
      <c r="M827" s="118">
        <v>2.1</v>
      </c>
      <c r="N827" s="118">
        <v>3.3</v>
      </c>
      <c r="O827" s="118">
        <v>4.9000000000000004</v>
      </c>
      <c r="P827" s="118">
        <v>14.6</v>
      </c>
      <c r="Q827" s="118">
        <v>5.3</v>
      </c>
      <c r="R827" s="118">
        <v>7</v>
      </c>
      <c r="S827" s="118">
        <v>9</v>
      </c>
      <c r="T827" s="118">
        <v>3.9</v>
      </c>
      <c r="U827" s="118">
        <v>18.600000000000001</v>
      </c>
      <c r="V827" s="118">
        <v>3.7</v>
      </c>
      <c r="W827" s="118">
        <v>5.7</v>
      </c>
      <c r="X827" s="118">
        <v>2.7</v>
      </c>
      <c r="Y827" s="118">
        <v>4.1466909999999997</v>
      </c>
      <c r="Z827" s="118">
        <v>10.7</v>
      </c>
      <c r="AA827" s="118">
        <v>2.4</v>
      </c>
      <c r="AB827" s="118">
        <v>3.9</v>
      </c>
      <c r="AC827" s="118">
        <v>5.5</v>
      </c>
      <c r="AD827" s="118">
        <v>7</v>
      </c>
      <c r="AE827" s="118">
        <v>3.2008299999999998</v>
      </c>
      <c r="AF827" s="118">
        <v>3.7</v>
      </c>
      <c r="AG827" s="118">
        <v>4</v>
      </c>
      <c r="AH827" s="118">
        <v>5.2321400000000002</v>
      </c>
      <c r="AI827" s="118">
        <v>3.8</v>
      </c>
      <c r="AJ827" s="118">
        <v>6.6</v>
      </c>
      <c r="AK827" s="118">
        <v>6.2</v>
      </c>
      <c r="AL827" s="118">
        <v>4.5999999999999996</v>
      </c>
      <c r="AM827" s="118">
        <v>6</v>
      </c>
      <c r="AN827" s="118">
        <v>11.7</v>
      </c>
      <c r="AO827" s="118">
        <v>3.8</v>
      </c>
      <c r="AP827" s="118">
        <v>8</v>
      </c>
      <c r="AQ827" s="118">
        <v>6.7</v>
      </c>
      <c r="AR827" s="118">
        <v>4.4566309999999998</v>
      </c>
    </row>
    <row r="828" spans="1:44" x14ac:dyDescent="0.45">
      <c r="B828" s="121">
        <v>43891</v>
      </c>
      <c r="E828" s="121">
        <f>IF(F828&gt;0,VLOOKUP(F828,A:B,2,),"")</f>
        <v>43405</v>
      </c>
      <c r="F828" s="118" t="s">
        <v>1163</v>
      </c>
      <c r="G828" s="119">
        <v>826</v>
      </c>
      <c r="H828" s="120">
        <v>5.0943350000000001</v>
      </c>
      <c r="J828" s="118">
        <v>5.8</v>
      </c>
      <c r="K828" s="118">
        <v>5.6</v>
      </c>
      <c r="L828" s="118">
        <v>7.2039580000000001</v>
      </c>
      <c r="M828" s="118">
        <v>2</v>
      </c>
      <c r="N828" s="118">
        <v>3.3</v>
      </c>
      <c r="O828" s="118">
        <v>5.3</v>
      </c>
      <c r="P828" s="118">
        <v>14.5</v>
      </c>
      <c r="Q828" s="118">
        <v>4.5</v>
      </c>
      <c r="R828" s="118">
        <v>6.8</v>
      </c>
      <c r="S828" s="118">
        <v>8.9</v>
      </c>
      <c r="T828" s="118">
        <v>3.9</v>
      </c>
      <c r="U828" s="118">
        <v>18.600000000000001</v>
      </c>
      <c r="V828" s="118">
        <v>3.7</v>
      </c>
      <c r="W828" s="118">
        <v>5.6</v>
      </c>
      <c r="X828" s="118">
        <v>2.8</v>
      </c>
      <c r="Y828" s="118">
        <v>4.1233810000000002</v>
      </c>
      <c r="Z828" s="118">
        <v>10.5</v>
      </c>
      <c r="AA828" s="118">
        <v>2.5</v>
      </c>
      <c r="AB828" s="118">
        <v>3.8</v>
      </c>
      <c r="AC828" s="118">
        <v>5.4</v>
      </c>
      <c r="AD828" s="118">
        <v>6.9</v>
      </c>
      <c r="AE828" s="118">
        <v>3.3566050000000001</v>
      </c>
      <c r="AF828" s="118">
        <v>3.5</v>
      </c>
      <c r="AG828" s="118">
        <v>3.7</v>
      </c>
      <c r="AH828" s="118">
        <v>5.2316500000000001</v>
      </c>
      <c r="AI828" s="118">
        <v>3.8</v>
      </c>
      <c r="AJ828" s="118">
        <v>6.7</v>
      </c>
      <c r="AK828" s="118">
        <v>6.1</v>
      </c>
      <c r="AL828" s="118">
        <v>4.4000000000000004</v>
      </c>
      <c r="AM828" s="118">
        <v>6.1</v>
      </c>
      <c r="AN828" s="118">
        <v>12.2</v>
      </c>
      <c r="AO828" s="118">
        <v>3.7</v>
      </c>
      <c r="AP828" s="118">
        <v>7.9</v>
      </c>
      <c r="AQ828" s="118">
        <v>6.6</v>
      </c>
      <c r="AR828" s="118">
        <v>4.4146710000000002</v>
      </c>
    </row>
    <row r="829" spans="1:44" x14ac:dyDescent="0.45">
      <c r="B829" s="121">
        <v>43922</v>
      </c>
      <c r="E829" s="121">
        <f t="shared" si="12"/>
        <v>43435</v>
      </c>
      <c r="F829" s="118" t="s">
        <v>1164</v>
      </c>
      <c r="G829" s="119">
        <v>827</v>
      </c>
      <c r="H829" s="120">
        <v>4.9823940000000002</v>
      </c>
      <c r="J829" s="118">
        <v>5.8</v>
      </c>
      <c r="K829" s="118">
        <v>5.6</v>
      </c>
      <c r="L829" s="118">
        <v>7.1326739999999997</v>
      </c>
      <c r="M829" s="118">
        <v>2.1</v>
      </c>
      <c r="N829" s="118">
        <v>3.3</v>
      </c>
      <c r="O829" s="118">
        <v>5.0999999999999996</v>
      </c>
      <c r="P829" s="118">
        <v>14.4</v>
      </c>
      <c r="Q829" s="118">
        <v>4.2</v>
      </c>
      <c r="R829" s="118">
        <v>6.7</v>
      </c>
      <c r="S829" s="118">
        <v>8.9</v>
      </c>
      <c r="T829" s="118">
        <v>3.8</v>
      </c>
      <c r="U829" s="118">
        <v>18.5</v>
      </c>
      <c r="V829" s="118">
        <v>3.7</v>
      </c>
      <c r="W829" s="118">
        <v>5.5</v>
      </c>
      <c r="X829" s="118">
        <v>2.9</v>
      </c>
      <c r="Y829" s="118">
        <v>4.2071630000000004</v>
      </c>
      <c r="Z829" s="118">
        <v>10.4</v>
      </c>
      <c r="AA829" s="118">
        <v>2.4</v>
      </c>
      <c r="AB829" s="118">
        <v>3.8</v>
      </c>
      <c r="AC829" s="118">
        <v>5.2</v>
      </c>
      <c r="AD829" s="118">
        <v>6.9</v>
      </c>
      <c r="AE829" s="118">
        <v>3.5927579999999999</v>
      </c>
      <c r="AF829" s="118">
        <v>3.6</v>
      </c>
      <c r="AG829" s="118">
        <v>3.7</v>
      </c>
      <c r="AH829" s="118">
        <v>5.2956159999999999</v>
      </c>
      <c r="AI829" s="118">
        <v>3.8</v>
      </c>
      <c r="AJ829" s="118">
        <v>6.6</v>
      </c>
      <c r="AK829" s="118">
        <v>5.9</v>
      </c>
      <c r="AL829" s="118">
        <v>4.3</v>
      </c>
      <c r="AM829" s="118">
        <v>6.4</v>
      </c>
      <c r="AN829" s="118">
        <v>12.7</v>
      </c>
      <c r="AO829" s="118">
        <v>3.9</v>
      </c>
      <c r="AP829" s="118">
        <v>7.9</v>
      </c>
      <c r="AQ829" s="118">
        <v>6.6</v>
      </c>
      <c r="AR829" s="118">
        <v>4.452477</v>
      </c>
    </row>
    <row r="830" spans="1:44" x14ac:dyDescent="0.45">
      <c r="B830" s="121">
        <v>43952</v>
      </c>
      <c r="E830" s="121">
        <f t="shared" si="12"/>
        <v>43466</v>
      </c>
      <c r="F830" s="118" t="s">
        <v>1165</v>
      </c>
      <c r="G830" s="119">
        <v>828</v>
      </c>
      <c r="H830" s="120">
        <v>5.0570360000000001</v>
      </c>
      <c r="J830" s="118">
        <v>5.6</v>
      </c>
      <c r="K830" s="118">
        <v>5.8</v>
      </c>
      <c r="L830" s="118">
        <v>6.9806819999999998</v>
      </c>
      <c r="M830" s="118">
        <v>2</v>
      </c>
      <c r="N830" s="118">
        <v>3.2</v>
      </c>
      <c r="O830" s="118">
        <v>5.2</v>
      </c>
      <c r="P830" s="118">
        <v>14.3</v>
      </c>
      <c r="Q830" s="118">
        <v>4.3</v>
      </c>
      <c r="R830" s="118">
        <v>6.7</v>
      </c>
      <c r="S830" s="118">
        <v>8.8000000000000007</v>
      </c>
      <c r="T830" s="118">
        <v>3.8</v>
      </c>
      <c r="U830" s="118">
        <v>18.600000000000001</v>
      </c>
      <c r="V830" s="118">
        <v>3.5</v>
      </c>
      <c r="W830" s="118">
        <v>5.2</v>
      </c>
      <c r="X830" s="118">
        <v>3</v>
      </c>
      <c r="Y830" s="118">
        <v>4.170471</v>
      </c>
      <c r="Z830" s="118">
        <v>10.4</v>
      </c>
      <c r="AA830" s="118">
        <v>2.5</v>
      </c>
      <c r="AB830" s="118">
        <v>4.4000000000000004</v>
      </c>
      <c r="AC830" s="118">
        <v>5.2</v>
      </c>
      <c r="AD830" s="118">
        <v>6.8</v>
      </c>
      <c r="AE830" s="118">
        <v>3.452226</v>
      </c>
      <c r="AF830" s="118">
        <v>3.6</v>
      </c>
      <c r="AG830" s="118">
        <v>3.8</v>
      </c>
      <c r="AH830" s="118">
        <v>5.3701759999999998</v>
      </c>
      <c r="AI830" s="118">
        <v>3.9</v>
      </c>
      <c r="AJ830" s="118">
        <v>6.6</v>
      </c>
      <c r="AK830" s="118">
        <v>5.9</v>
      </c>
      <c r="AL830" s="118">
        <v>4.5</v>
      </c>
      <c r="AM830" s="118">
        <v>6.1</v>
      </c>
      <c r="AN830" s="118">
        <v>13.3</v>
      </c>
      <c r="AO830" s="118">
        <v>4</v>
      </c>
      <c r="AP830" s="118">
        <v>7.8</v>
      </c>
      <c r="AQ830" s="118">
        <v>6.5</v>
      </c>
      <c r="AR830" s="118">
        <v>4.5238769999999997</v>
      </c>
    </row>
    <row r="831" spans="1:44" x14ac:dyDescent="0.45">
      <c r="B831" s="121">
        <v>43983</v>
      </c>
      <c r="E831" s="121">
        <f t="shared" si="12"/>
        <v>43497</v>
      </c>
      <c r="F831" s="118" t="s">
        <v>1166</v>
      </c>
      <c r="G831" s="119">
        <v>829</v>
      </c>
      <c r="H831" s="120">
        <v>4.9480769999999996</v>
      </c>
      <c r="J831" s="118">
        <v>5.5</v>
      </c>
      <c r="K831" s="118">
        <v>5.8</v>
      </c>
      <c r="L831" s="118">
        <v>6.8777809999999997</v>
      </c>
      <c r="M831" s="118">
        <v>1.9</v>
      </c>
      <c r="N831" s="118">
        <v>3.2</v>
      </c>
      <c r="O831" s="118">
        <v>5.0999999999999996</v>
      </c>
      <c r="P831" s="118">
        <v>14.2</v>
      </c>
      <c r="Q831" s="118">
        <v>4.5999999999999996</v>
      </c>
      <c r="R831" s="118">
        <v>6.7</v>
      </c>
      <c r="S831" s="118">
        <v>8.6999999999999993</v>
      </c>
      <c r="T831" s="118">
        <v>3.7</v>
      </c>
      <c r="U831" s="118">
        <v>18.5</v>
      </c>
      <c r="V831" s="118">
        <v>3.4</v>
      </c>
      <c r="W831" s="118">
        <v>5</v>
      </c>
      <c r="X831" s="118">
        <v>3.1</v>
      </c>
      <c r="Y831" s="118">
        <v>4.0282489999999997</v>
      </c>
      <c r="Z831" s="118">
        <v>10.4</v>
      </c>
      <c r="AA831" s="118">
        <v>2.2999999999999998</v>
      </c>
      <c r="AB831" s="118">
        <v>3.7</v>
      </c>
      <c r="AC831" s="118">
        <v>5.4</v>
      </c>
      <c r="AD831" s="118">
        <v>6.6</v>
      </c>
      <c r="AE831" s="118">
        <v>3.388665</v>
      </c>
      <c r="AF831" s="118">
        <v>3.4</v>
      </c>
      <c r="AG831" s="118">
        <v>3.8</v>
      </c>
      <c r="AH831" s="118">
        <v>5.2576660000000004</v>
      </c>
      <c r="AI831" s="118">
        <v>3.8</v>
      </c>
      <c r="AJ831" s="118">
        <v>6.5</v>
      </c>
      <c r="AK831" s="118">
        <v>5.8</v>
      </c>
      <c r="AL831" s="118">
        <v>4.5</v>
      </c>
      <c r="AM831" s="118">
        <v>6.3</v>
      </c>
      <c r="AN831" s="118">
        <v>13.6</v>
      </c>
      <c r="AO831" s="118">
        <v>3.8</v>
      </c>
      <c r="AP831" s="118">
        <v>7.8</v>
      </c>
      <c r="AQ831" s="118">
        <v>6.5</v>
      </c>
      <c r="AR831" s="118">
        <v>4.3954389999999997</v>
      </c>
    </row>
    <row r="832" spans="1:44" x14ac:dyDescent="0.45">
      <c r="B832" s="121">
        <v>44013</v>
      </c>
      <c r="E832" s="121">
        <f t="shared" si="12"/>
        <v>43525</v>
      </c>
      <c r="F832" s="118" t="s">
        <v>1167</v>
      </c>
      <c r="G832" s="119">
        <v>830</v>
      </c>
      <c r="H832" s="120">
        <v>5.0744639999999999</v>
      </c>
      <c r="J832" s="118">
        <v>5.5</v>
      </c>
      <c r="K832" s="118">
        <v>5.8</v>
      </c>
      <c r="L832" s="118">
        <v>6.8978299999999999</v>
      </c>
      <c r="M832" s="118">
        <v>2</v>
      </c>
      <c r="N832" s="118">
        <v>3.2</v>
      </c>
      <c r="O832" s="118">
        <v>5.3</v>
      </c>
      <c r="P832" s="118">
        <v>14.2</v>
      </c>
      <c r="Q832" s="118">
        <v>4</v>
      </c>
      <c r="R832" s="118">
        <v>6.7</v>
      </c>
      <c r="S832" s="118">
        <v>8.6</v>
      </c>
      <c r="T832" s="118">
        <v>3.7</v>
      </c>
      <c r="U832" s="118">
        <v>18.100000000000001</v>
      </c>
      <c r="V832" s="118">
        <v>3.4</v>
      </c>
      <c r="W832" s="118">
        <v>5</v>
      </c>
      <c r="X832" s="118">
        <v>3.2</v>
      </c>
      <c r="Y832" s="118">
        <v>3.858155</v>
      </c>
      <c r="Z832" s="118">
        <v>10.1</v>
      </c>
      <c r="AA832" s="118">
        <v>2.5</v>
      </c>
      <c r="AB832" s="118">
        <v>3.8</v>
      </c>
      <c r="AC832" s="118">
        <v>5.6</v>
      </c>
      <c r="AD832" s="118">
        <v>6.5</v>
      </c>
      <c r="AE832" s="118">
        <v>3.5313469999999998</v>
      </c>
      <c r="AF832" s="118">
        <v>3.3</v>
      </c>
      <c r="AG832" s="118">
        <v>3.5</v>
      </c>
      <c r="AH832" s="118">
        <v>5.2803009999999997</v>
      </c>
      <c r="AI832" s="118">
        <v>3.7</v>
      </c>
      <c r="AJ832" s="118">
        <v>6.5</v>
      </c>
      <c r="AK832" s="118">
        <v>5.7</v>
      </c>
      <c r="AL832" s="118">
        <v>4.5</v>
      </c>
      <c r="AM832" s="118">
        <v>6.7</v>
      </c>
      <c r="AN832" s="118">
        <v>13.8</v>
      </c>
      <c r="AO832" s="118">
        <v>3.8</v>
      </c>
      <c r="AP832" s="118">
        <v>7.7</v>
      </c>
      <c r="AQ832" s="118">
        <v>6.4</v>
      </c>
      <c r="AR832" s="118">
        <v>4.3960840000000001</v>
      </c>
    </row>
    <row r="833" spans="2:44" x14ac:dyDescent="0.45">
      <c r="B833" s="121">
        <v>44044</v>
      </c>
      <c r="E833" s="121">
        <f t="shared" si="12"/>
        <v>43556</v>
      </c>
      <c r="F833" s="118" t="s">
        <v>1168</v>
      </c>
      <c r="G833" s="119">
        <v>830</v>
      </c>
      <c r="H833" s="120">
        <v>5.2181110000000004</v>
      </c>
      <c r="J833" s="118">
        <v>5.5</v>
      </c>
      <c r="K833" s="118">
        <v>5.7</v>
      </c>
      <c r="L833" s="118">
        <v>6.8429250000000001</v>
      </c>
      <c r="M833" s="118">
        <v>2.1</v>
      </c>
      <c r="N833" s="118">
        <v>3.2</v>
      </c>
      <c r="O833" s="118">
        <v>5.0999999999999996</v>
      </c>
      <c r="P833" s="118">
        <v>14.1</v>
      </c>
      <c r="Q833" s="118">
        <v>4.9000000000000004</v>
      </c>
      <c r="R833" s="118">
        <v>6.7</v>
      </c>
      <c r="S833" s="118">
        <v>8.5</v>
      </c>
      <c r="T833" s="118">
        <v>3.7</v>
      </c>
      <c r="U833" s="118">
        <v>17.5</v>
      </c>
      <c r="V833" s="118">
        <v>3.4</v>
      </c>
      <c r="W833" s="118">
        <v>5.2</v>
      </c>
      <c r="X833" s="118">
        <v>3.3</v>
      </c>
      <c r="Y833" s="118">
        <v>3.7735850000000002</v>
      </c>
      <c r="Z833" s="118">
        <v>10.1</v>
      </c>
      <c r="AA833" s="118">
        <v>2.4</v>
      </c>
      <c r="AB833" s="118">
        <v>4.0999999999999996</v>
      </c>
      <c r="AC833" s="118">
        <v>5.7</v>
      </c>
      <c r="AD833" s="118">
        <v>6.4</v>
      </c>
      <c r="AE833" s="118">
        <v>3.5060519999999999</v>
      </c>
      <c r="AF833" s="118">
        <v>3.3</v>
      </c>
      <c r="AG833" s="118">
        <v>3.3</v>
      </c>
      <c r="AH833" s="118">
        <v>5.2081289999999996</v>
      </c>
      <c r="AI833" s="118">
        <v>3.5</v>
      </c>
      <c r="AJ833" s="118">
        <v>6.6</v>
      </c>
      <c r="AK833" s="118">
        <v>5.8</v>
      </c>
      <c r="AL833" s="118">
        <v>4.5</v>
      </c>
      <c r="AM833" s="118">
        <v>6</v>
      </c>
      <c r="AN833" s="118">
        <v>13.8</v>
      </c>
      <c r="AO833" s="118">
        <v>3.6</v>
      </c>
      <c r="AP833" s="118">
        <v>7.6</v>
      </c>
      <c r="AQ833" s="118">
        <v>6.4</v>
      </c>
      <c r="AR833" s="118">
        <v>4.2820400000000003</v>
      </c>
    </row>
    <row r="834" spans="2:44" x14ac:dyDescent="0.45">
      <c r="B834" s="121">
        <v>44075</v>
      </c>
      <c r="E834" s="121">
        <f t="shared" ref="E834:E838" si="13">IF(F834&gt;0,VLOOKUP(F834,A:B,2,),"")</f>
        <v>43586</v>
      </c>
      <c r="F834" s="118" t="s">
        <v>1169</v>
      </c>
      <c r="G834" s="119">
        <v>830</v>
      </c>
      <c r="H834" s="120">
        <v>5.203646</v>
      </c>
      <c r="J834" s="118">
        <v>5.5</v>
      </c>
      <c r="K834" s="118">
        <v>5.4</v>
      </c>
      <c r="L834" s="118">
        <v>6.8115360000000003</v>
      </c>
      <c r="M834" s="118">
        <v>2.2000000000000002</v>
      </c>
      <c r="N834" s="118">
        <v>3.1</v>
      </c>
      <c r="O834" s="118">
        <v>4.9000000000000004</v>
      </c>
      <c r="P834" s="118">
        <v>14.1</v>
      </c>
      <c r="Q834" s="118">
        <v>5</v>
      </c>
      <c r="R834" s="118">
        <v>6.7</v>
      </c>
      <c r="S834" s="118">
        <v>8.5</v>
      </c>
      <c r="T834" s="118">
        <v>3.8</v>
      </c>
      <c r="U834" s="118">
        <v>17.2</v>
      </c>
      <c r="V834" s="118">
        <v>3.5</v>
      </c>
      <c r="W834" s="118">
        <v>5.2</v>
      </c>
      <c r="X834" s="118">
        <v>3.4</v>
      </c>
      <c r="Y834" s="118">
        <v>3.705076</v>
      </c>
      <c r="Z834" s="118">
        <v>9.9</v>
      </c>
      <c r="AA834" s="118">
        <v>2.4</v>
      </c>
      <c r="AB834" s="118">
        <v>4</v>
      </c>
      <c r="AC834" s="118">
        <v>5.7</v>
      </c>
      <c r="AD834" s="118">
        <v>6.4</v>
      </c>
      <c r="AE834" s="118">
        <v>3.527085</v>
      </c>
      <c r="AF834" s="118">
        <v>3.3</v>
      </c>
      <c r="AG834" s="118">
        <v>3.4</v>
      </c>
      <c r="AH834" s="118">
        <v>5.1935969999999996</v>
      </c>
      <c r="AI834" s="118">
        <v>3.4</v>
      </c>
      <c r="AJ834" s="118">
        <v>6.6</v>
      </c>
      <c r="AK834" s="118">
        <v>5.8</v>
      </c>
      <c r="AL834" s="118">
        <v>4.3</v>
      </c>
      <c r="AM834" s="118">
        <v>6.6</v>
      </c>
      <c r="AN834" s="118">
        <v>14</v>
      </c>
      <c r="AO834" s="118">
        <v>3.6</v>
      </c>
      <c r="AP834" s="118">
        <v>7.6</v>
      </c>
      <c r="AQ834" s="118">
        <v>6.3</v>
      </c>
      <c r="AR834" s="118">
        <v>4.2469830000000002</v>
      </c>
    </row>
    <row r="835" spans="2:44" x14ac:dyDescent="0.45">
      <c r="B835" s="121">
        <v>44105</v>
      </c>
      <c r="E835" s="121">
        <f t="shared" si="13"/>
        <v>43617</v>
      </c>
      <c r="F835" s="118" t="s">
        <v>1170</v>
      </c>
      <c r="G835" s="119">
        <v>830</v>
      </c>
      <c r="H835" s="120">
        <v>5.2513129999999997</v>
      </c>
      <c r="J835" s="118">
        <v>5.5</v>
      </c>
      <c r="K835" s="118">
        <v>5.5</v>
      </c>
      <c r="L835" s="118">
        <v>6.8351540000000002</v>
      </c>
      <c r="M835" s="118">
        <v>1.9</v>
      </c>
      <c r="N835" s="118">
        <v>3.1</v>
      </c>
      <c r="O835" s="118">
        <v>4.7</v>
      </c>
      <c r="P835" s="118">
        <v>14.2</v>
      </c>
      <c r="Q835" s="118">
        <v>4.5999999999999996</v>
      </c>
      <c r="R835" s="118">
        <v>6.7</v>
      </c>
      <c r="S835" s="118">
        <v>8.5</v>
      </c>
      <c r="T835" s="118">
        <v>3.8</v>
      </c>
      <c r="U835" s="118">
        <v>17.100000000000001</v>
      </c>
      <c r="V835" s="118">
        <v>3.5</v>
      </c>
      <c r="W835" s="118">
        <v>5.2</v>
      </c>
      <c r="X835" s="118">
        <v>3.4</v>
      </c>
      <c r="Y835" s="118">
        <v>4.089537</v>
      </c>
      <c r="Z835" s="118">
        <v>9.8000000000000007</v>
      </c>
      <c r="AA835" s="118">
        <v>2.2999999999999998</v>
      </c>
      <c r="AB835" s="118">
        <v>4</v>
      </c>
      <c r="AC835" s="118">
        <v>5.7</v>
      </c>
      <c r="AD835" s="118">
        <v>6.5</v>
      </c>
      <c r="AE835" s="118">
        <v>3.581442</v>
      </c>
      <c r="AF835" s="118">
        <v>3.4</v>
      </c>
      <c r="AG835" s="118">
        <v>3.6</v>
      </c>
      <c r="AH835" s="118">
        <v>5.208736</v>
      </c>
      <c r="AI835" s="118">
        <v>3.3</v>
      </c>
      <c r="AJ835" s="118">
        <v>6.6</v>
      </c>
      <c r="AK835" s="118">
        <v>5.7</v>
      </c>
      <c r="AL835" s="118">
        <v>4.2</v>
      </c>
      <c r="AM835" s="118">
        <v>6.8</v>
      </c>
      <c r="AN835" s="118">
        <v>14</v>
      </c>
      <c r="AO835" s="118">
        <v>3.7</v>
      </c>
      <c r="AP835" s="118">
        <v>7.5</v>
      </c>
      <c r="AQ835" s="118">
        <v>6.3</v>
      </c>
      <c r="AR835" s="118">
        <v>4.2624849999999999</v>
      </c>
    </row>
    <row r="836" spans="2:44" x14ac:dyDescent="0.45">
      <c r="B836" s="121">
        <v>44136</v>
      </c>
      <c r="E836" s="121">
        <f t="shared" si="13"/>
        <v>43647</v>
      </c>
      <c r="F836" s="118" t="s">
        <v>1171</v>
      </c>
      <c r="G836" s="119">
        <v>830</v>
      </c>
      <c r="H836" s="120">
        <v>5.2515960000000002</v>
      </c>
      <c r="J836" s="118">
        <v>5.5</v>
      </c>
      <c r="K836" s="118">
        <v>5.7</v>
      </c>
      <c r="L836" s="118">
        <v>6.8901339999999998</v>
      </c>
      <c r="M836" s="118">
        <v>2.1</v>
      </c>
      <c r="N836" s="118">
        <v>3.1</v>
      </c>
      <c r="O836" s="118">
        <v>4.9000000000000004</v>
      </c>
      <c r="P836" s="118">
        <v>14.2</v>
      </c>
      <c r="Q836" s="118">
        <v>4.2</v>
      </c>
      <c r="R836" s="118">
        <v>6.7</v>
      </c>
      <c r="S836" s="118">
        <v>8.5</v>
      </c>
      <c r="T836" s="118">
        <v>3.8</v>
      </c>
      <c r="U836" s="118">
        <v>16.899999999999999</v>
      </c>
      <c r="V836" s="118">
        <v>3.4</v>
      </c>
      <c r="W836" s="118">
        <v>5.0999999999999996</v>
      </c>
      <c r="X836" s="118">
        <v>3.4</v>
      </c>
      <c r="Y836" s="118">
        <v>3.6705049999999999</v>
      </c>
      <c r="Z836" s="118">
        <v>9.9</v>
      </c>
      <c r="AA836" s="118">
        <v>2.2000000000000002</v>
      </c>
      <c r="AB836" s="118">
        <v>4</v>
      </c>
      <c r="AC836" s="118">
        <v>5.7</v>
      </c>
      <c r="AD836" s="118">
        <v>6.5</v>
      </c>
      <c r="AE836" s="118">
        <v>3.5352359999999998</v>
      </c>
      <c r="AF836" s="118">
        <v>3.4</v>
      </c>
      <c r="AG836" s="118">
        <v>3.8</v>
      </c>
      <c r="AH836" s="118">
        <v>5.2392300000000001</v>
      </c>
      <c r="AI836" s="118">
        <v>3.3</v>
      </c>
      <c r="AJ836" s="118">
        <v>6.5</v>
      </c>
      <c r="AK836" s="118">
        <v>5.6</v>
      </c>
      <c r="AL836" s="118">
        <v>4.2</v>
      </c>
      <c r="AM836" s="118">
        <v>7.2</v>
      </c>
      <c r="AN836" s="118">
        <v>14.3</v>
      </c>
      <c r="AO836" s="118">
        <v>3.7</v>
      </c>
      <c r="AP836" s="118">
        <v>7.6</v>
      </c>
      <c r="AQ836" s="118">
        <v>6.3</v>
      </c>
      <c r="AR836" s="118">
        <v>4.2800500000000001</v>
      </c>
    </row>
    <row r="837" spans="2:44" x14ac:dyDescent="0.45">
      <c r="B837" s="121">
        <v>44166</v>
      </c>
      <c r="E837" s="121">
        <f t="shared" si="13"/>
        <v>43678</v>
      </c>
      <c r="F837" s="118" t="s">
        <v>1172</v>
      </c>
      <c r="G837" s="119">
        <v>830</v>
      </c>
      <c r="H837" s="120">
        <v>5.2677649999999998</v>
      </c>
      <c r="J837" s="118">
        <v>5.5</v>
      </c>
      <c r="K837" s="118">
        <v>5.7</v>
      </c>
      <c r="L837" s="118">
        <v>6.8628939999999998</v>
      </c>
      <c r="M837" s="118">
        <v>2</v>
      </c>
      <c r="N837" s="118">
        <v>3.1</v>
      </c>
      <c r="O837" s="118">
        <v>5.0999999999999996</v>
      </c>
      <c r="P837" s="118">
        <v>14.3</v>
      </c>
      <c r="Q837" s="118">
        <v>3.9</v>
      </c>
      <c r="R837" s="118">
        <v>6.7</v>
      </c>
      <c r="S837" s="118">
        <v>8.5</v>
      </c>
      <c r="U837" s="118">
        <v>16.7</v>
      </c>
      <c r="V837" s="118">
        <v>3.4</v>
      </c>
      <c r="W837" s="118">
        <v>4.9000000000000004</v>
      </c>
      <c r="X837" s="118">
        <v>3.4</v>
      </c>
      <c r="Y837" s="118">
        <v>3.7531110000000001</v>
      </c>
      <c r="Z837" s="118">
        <v>9.6</v>
      </c>
      <c r="AA837" s="118">
        <v>2.2000000000000002</v>
      </c>
      <c r="AB837" s="118">
        <v>3.1</v>
      </c>
      <c r="AC837" s="118">
        <v>5.7</v>
      </c>
      <c r="AD837" s="118">
        <v>6.4</v>
      </c>
      <c r="AE837" s="118">
        <v>3.551552</v>
      </c>
      <c r="AF837" s="118">
        <v>3.5</v>
      </c>
      <c r="AG837" s="118">
        <v>3.7</v>
      </c>
      <c r="AH837" s="118">
        <v>5.180949</v>
      </c>
      <c r="AI837" s="118">
        <v>3.3</v>
      </c>
      <c r="AJ837" s="118">
        <v>6.4</v>
      </c>
      <c r="AK837" s="118">
        <v>5.6</v>
      </c>
      <c r="AL837" s="118">
        <v>4.2</v>
      </c>
      <c r="AM837" s="118">
        <v>7.4</v>
      </c>
      <c r="AO837" s="118">
        <v>3.7</v>
      </c>
      <c r="AP837" s="118">
        <v>7.5</v>
      </c>
      <c r="AQ837" s="118">
        <v>6.3</v>
      </c>
      <c r="AR837" s="118">
        <v>4.2469010000000003</v>
      </c>
    </row>
    <row r="838" spans="2:44" x14ac:dyDescent="0.45">
      <c r="B838" s="121">
        <v>44197</v>
      </c>
      <c r="E838" s="121">
        <f t="shared" si="13"/>
        <v>43709</v>
      </c>
      <c r="F838" s="118" t="s">
        <v>1173</v>
      </c>
      <c r="G838" s="119">
        <v>830</v>
      </c>
      <c r="H838" s="120">
        <v>5.1952410000000002</v>
      </c>
      <c r="J838" s="118">
        <v>5.6</v>
      </c>
      <c r="K838" s="118">
        <v>5.5</v>
      </c>
      <c r="M838" s="118">
        <v>2.1</v>
      </c>
      <c r="N838" s="118">
        <v>3.1</v>
      </c>
      <c r="O838" s="118">
        <v>5.3</v>
      </c>
      <c r="P838" s="118">
        <v>14.2</v>
      </c>
      <c r="R838" s="118">
        <v>6.7</v>
      </c>
      <c r="S838" s="118">
        <v>8.4</v>
      </c>
      <c r="W838" s="118">
        <v>4.9000000000000004</v>
      </c>
      <c r="X838" s="118">
        <v>3.4</v>
      </c>
      <c r="Y838" s="118">
        <v>3.6583929999999998</v>
      </c>
      <c r="Z838" s="118">
        <v>9.9</v>
      </c>
      <c r="AA838" s="118">
        <v>2.4</v>
      </c>
      <c r="AB838" s="118">
        <v>3.4</v>
      </c>
      <c r="AC838" s="118">
        <v>5.4</v>
      </c>
      <c r="AD838" s="118">
        <v>6.3</v>
      </c>
      <c r="AE838" s="118">
        <v>3.5526710000000001</v>
      </c>
      <c r="AF838" s="118">
        <v>3.5</v>
      </c>
      <c r="AH838" s="118">
        <v>5.1685559999999997</v>
      </c>
      <c r="AI838" s="118">
        <v>3.3</v>
      </c>
      <c r="AJ838" s="118">
        <v>6.6</v>
      </c>
      <c r="AK838" s="118">
        <v>5.6</v>
      </c>
      <c r="AL838" s="118">
        <v>4.3</v>
      </c>
      <c r="AM838" s="118">
        <v>7.4</v>
      </c>
      <c r="AO838" s="118">
        <v>3.5</v>
      </c>
      <c r="AP838" s="118">
        <v>7.5</v>
      </c>
      <c r="AQ838" s="118">
        <v>6.3</v>
      </c>
      <c r="AR838" s="118">
        <v>4.2068450000000004</v>
      </c>
    </row>
    <row r="839" spans="2:44" x14ac:dyDescent="0.45">
      <c r="B839" s="121">
        <v>44228</v>
      </c>
      <c r="E839" s="121">
        <f>IF(F839&gt;0,VLOOKUP(F839,A:B,2,),"")</f>
        <v>43739</v>
      </c>
      <c r="F839" s="118" t="s">
        <v>1174</v>
      </c>
      <c r="G839" s="119">
        <v>830</v>
      </c>
      <c r="H839" s="120">
        <v>5.3212390000000003</v>
      </c>
      <c r="K839" s="118">
        <v>5.5</v>
      </c>
      <c r="M839" s="118">
        <v>2.2000000000000002</v>
      </c>
      <c r="N839" s="118">
        <v>3</v>
      </c>
      <c r="P839" s="118">
        <v>13.9</v>
      </c>
      <c r="S839" s="118">
        <v>8.1999999999999993</v>
      </c>
      <c r="T839" s="118">
        <v>3.8</v>
      </c>
      <c r="U839" s="118">
        <v>17.3</v>
      </c>
      <c r="W839" s="118">
        <v>4.8</v>
      </c>
      <c r="Z839" s="118">
        <v>9.5</v>
      </c>
      <c r="AA839" s="118">
        <v>2.4</v>
      </c>
      <c r="AB839" s="118">
        <v>3.5</v>
      </c>
      <c r="AE839" s="118">
        <v>3.57</v>
      </c>
      <c r="AI839" s="118">
        <v>3.1</v>
      </c>
      <c r="AM839" s="118">
        <v>6.9</v>
      </c>
      <c r="AN839" s="118">
        <v>13.5</v>
      </c>
      <c r="AO839" s="118">
        <v>3.6</v>
      </c>
      <c r="AP839" s="118">
        <v>7.4</v>
      </c>
    </row>
    <row r="840" spans="2:44" x14ac:dyDescent="0.45">
      <c r="B840" s="121">
        <v>44256</v>
      </c>
      <c r="E840" s="121">
        <f>B824</f>
        <v>43770</v>
      </c>
      <c r="H840" s="120">
        <v>5.14</v>
      </c>
      <c r="K840" s="118">
        <v>5.9</v>
      </c>
      <c r="M840" s="118">
        <v>2.2000000000000002</v>
      </c>
      <c r="N840" s="118">
        <v>3.1</v>
      </c>
      <c r="P840" s="118">
        <v>13.9</v>
      </c>
      <c r="S840" s="118">
        <v>8.1999999999999993</v>
      </c>
      <c r="T840" s="118">
        <v>3.8</v>
      </c>
      <c r="U840" s="118">
        <v>17.100000000000001</v>
      </c>
      <c r="W840" s="118">
        <v>4.8</v>
      </c>
      <c r="Z840" s="118">
        <v>9.8000000000000007</v>
      </c>
      <c r="AA840" s="118">
        <v>2.2999999999999998</v>
      </c>
      <c r="AB840" s="118">
        <v>3.7</v>
      </c>
      <c r="AE840" s="118">
        <v>3.52</v>
      </c>
      <c r="AI840" s="118">
        <v>3</v>
      </c>
      <c r="AM840" s="118">
        <v>7.7</v>
      </c>
      <c r="AN840" s="118">
        <v>13.3</v>
      </c>
      <c r="AO840" s="118">
        <v>3.6</v>
      </c>
      <c r="AP840" s="118">
        <v>7.5</v>
      </c>
    </row>
    <row r="841" spans="2:44" x14ac:dyDescent="0.45">
      <c r="B841" s="121">
        <v>44287</v>
      </c>
      <c r="E841" s="121">
        <f t="shared" ref="E841:E879" si="14">B825</f>
        <v>43800</v>
      </c>
      <c r="H841" s="120">
        <v>5.0599999999999996</v>
      </c>
      <c r="K841" s="118">
        <v>5.6</v>
      </c>
      <c r="M841" s="118">
        <v>1.9</v>
      </c>
      <c r="N841" s="118">
        <v>3.1</v>
      </c>
      <c r="P841" s="118">
        <v>13.8</v>
      </c>
      <c r="S841" s="118">
        <v>8.1999999999999993</v>
      </c>
      <c r="T841" s="118">
        <v>3.9</v>
      </c>
      <c r="U841" s="118">
        <v>17</v>
      </c>
      <c r="W841" s="118">
        <v>4.8</v>
      </c>
      <c r="Z841" s="118">
        <v>9.6999999999999993</v>
      </c>
      <c r="AA841" s="118">
        <v>2.2000000000000002</v>
      </c>
      <c r="AB841" s="118">
        <v>3.5</v>
      </c>
      <c r="AE841" s="118">
        <v>3.19</v>
      </c>
      <c r="AI841" s="118">
        <v>3</v>
      </c>
      <c r="AM841" s="118">
        <v>6.8</v>
      </c>
      <c r="AN841" s="118">
        <v>13.4</v>
      </c>
      <c r="AO841" s="118">
        <v>3.6</v>
      </c>
      <c r="AP841" s="118">
        <v>7.5</v>
      </c>
    </row>
    <row r="842" spans="2:44" x14ac:dyDescent="0.45">
      <c r="B842" s="121">
        <v>44317</v>
      </c>
      <c r="E842" s="121">
        <f t="shared" si="14"/>
        <v>43831</v>
      </c>
      <c r="H842" s="120">
        <v>5.25</v>
      </c>
      <c r="K842" s="118">
        <v>5.5</v>
      </c>
      <c r="M842" s="118">
        <v>2</v>
      </c>
      <c r="N842" s="118">
        <v>3.2</v>
      </c>
      <c r="P842" s="118">
        <v>13.8</v>
      </c>
      <c r="S842" s="118">
        <v>8.1999999999999993</v>
      </c>
      <c r="T842" s="118">
        <v>4</v>
      </c>
      <c r="U842" s="118">
        <v>16.5</v>
      </c>
      <c r="W842" s="118">
        <v>4.8</v>
      </c>
      <c r="Z842" s="118">
        <v>9.6999999999999993</v>
      </c>
      <c r="AA842" s="118">
        <v>2.4</v>
      </c>
      <c r="AB842" s="118">
        <v>3.5</v>
      </c>
      <c r="AE842" s="118">
        <v>3.64</v>
      </c>
      <c r="AI842" s="118">
        <v>2.9</v>
      </c>
      <c r="AM842" s="118">
        <v>7.4</v>
      </c>
      <c r="AN842" s="118">
        <v>13</v>
      </c>
      <c r="AO842" s="118">
        <v>3.5</v>
      </c>
      <c r="AP842" s="118">
        <v>7.5</v>
      </c>
    </row>
    <row r="843" spans="2:44" x14ac:dyDescent="0.45">
      <c r="B843" s="121">
        <v>44348</v>
      </c>
      <c r="E843" s="121">
        <f t="shared" si="14"/>
        <v>43862</v>
      </c>
      <c r="H843" s="120">
        <v>5.08</v>
      </c>
      <c r="K843" s="118">
        <v>5.7</v>
      </c>
      <c r="M843" s="118">
        <v>1.8</v>
      </c>
      <c r="N843" s="118">
        <v>3.3</v>
      </c>
      <c r="P843" s="118">
        <v>13.6</v>
      </c>
      <c r="S843" s="118">
        <v>7.8</v>
      </c>
      <c r="T843" s="118">
        <v>4</v>
      </c>
      <c r="U843" s="118">
        <v>16.3</v>
      </c>
      <c r="W843" s="118">
        <v>4.8</v>
      </c>
      <c r="Z843" s="118">
        <v>9.5</v>
      </c>
      <c r="AA843" s="118">
        <v>2.4</v>
      </c>
      <c r="AB843" s="118">
        <v>3.4</v>
      </c>
      <c r="AE843" s="118">
        <v>3.53</v>
      </c>
      <c r="AI843" s="118">
        <v>2.9</v>
      </c>
      <c r="AM843" s="118">
        <v>7.8</v>
      </c>
      <c r="AN843" s="118">
        <v>12.6</v>
      </c>
      <c r="AO843" s="118">
        <v>3.5</v>
      </c>
      <c r="AP843" s="118">
        <v>7.4</v>
      </c>
    </row>
    <row r="844" spans="2:44" x14ac:dyDescent="0.45">
      <c r="B844" s="121">
        <v>44378</v>
      </c>
      <c r="E844" s="121">
        <f t="shared" si="14"/>
        <v>43891</v>
      </c>
      <c r="H844" s="120">
        <v>5.2</v>
      </c>
      <c r="K844" s="118">
        <v>8.4</v>
      </c>
      <c r="M844" s="118">
        <v>1.9</v>
      </c>
      <c r="N844" s="118">
        <v>3.4</v>
      </c>
      <c r="P844" s="118">
        <v>14.5</v>
      </c>
      <c r="S844" s="118">
        <v>7.6</v>
      </c>
      <c r="T844" s="118">
        <v>4.0999999999999996</v>
      </c>
      <c r="U844" s="118">
        <v>17.100000000000001</v>
      </c>
      <c r="W844" s="118">
        <v>4.9000000000000004</v>
      </c>
      <c r="Z844" s="118">
        <v>7.7</v>
      </c>
      <c r="AA844" s="118">
        <v>2.5</v>
      </c>
      <c r="AB844" s="118">
        <v>3.9</v>
      </c>
      <c r="AE844" s="118">
        <v>3.27</v>
      </c>
      <c r="AI844" s="118">
        <v>2.9</v>
      </c>
      <c r="AM844" s="118">
        <v>6.8</v>
      </c>
      <c r="AN844" s="118">
        <v>13</v>
      </c>
      <c r="AO844" s="118">
        <v>4.4000000000000004</v>
      </c>
      <c r="AP844" s="118">
        <v>7.2</v>
      </c>
    </row>
    <row r="845" spans="2:44" x14ac:dyDescent="0.45">
      <c r="B845" s="121">
        <v>44409</v>
      </c>
      <c r="E845" s="121">
        <f t="shared" si="14"/>
        <v>43922</v>
      </c>
      <c r="H845" s="120">
        <v>6.32</v>
      </c>
      <c r="K845" s="118">
        <v>13.6</v>
      </c>
      <c r="M845" s="118">
        <v>2.2000000000000002</v>
      </c>
      <c r="N845" s="118">
        <v>3.5</v>
      </c>
      <c r="P845" s="118">
        <v>15.3</v>
      </c>
      <c r="S845" s="118">
        <v>7.6</v>
      </c>
      <c r="T845" s="118">
        <v>4.0999999999999996</v>
      </c>
      <c r="U845" s="118">
        <v>18.100000000000001</v>
      </c>
      <c r="W845" s="118">
        <v>4.7</v>
      </c>
      <c r="Z845" s="118">
        <v>7.5</v>
      </c>
      <c r="AA845" s="118">
        <v>2.6</v>
      </c>
      <c r="AB845" s="118">
        <v>3.9</v>
      </c>
      <c r="AE845" s="118">
        <v>4.8600000000000003</v>
      </c>
      <c r="AI845" s="118">
        <v>3.1</v>
      </c>
      <c r="AM845" s="118">
        <v>8.1999999999999993</v>
      </c>
      <c r="AN845" s="118">
        <v>13.5</v>
      </c>
      <c r="AO845" s="118">
        <v>14.7</v>
      </c>
      <c r="AP845" s="118">
        <v>7.4</v>
      </c>
    </row>
    <row r="846" spans="2:44" x14ac:dyDescent="0.45">
      <c r="B846" s="121">
        <v>44440</v>
      </c>
      <c r="E846" s="121">
        <f t="shared" si="14"/>
        <v>43952</v>
      </c>
      <c r="H846" s="120">
        <v>7.03</v>
      </c>
      <c r="K846" s="118">
        <v>14.1</v>
      </c>
      <c r="M846" s="118">
        <v>2.5</v>
      </c>
      <c r="N846" s="118">
        <v>3.6</v>
      </c>
      <c r="P846" s="118">
        <v>15.5</v>
      </c>
      <c r="S846" s="118">
        <v>7</v>
      </c>
      <c r="T846" s="118">
        <v>4.0999999999999996</v>
      </c>
      <c r="U846" s="118">
        <v>19.5</v>
      </c>
      <c r="W846" s="118">
        <v>5</v>
      </c>
      <c r="Z846" s="118">
        <v>8.6999999999999993</v>
      </c>
      <c r="AA846" s="118">
        <v>2.8</v>
      </c>
      <c r="AB846" s="118">
        <v>4.3</v>
      </c>
      <c r="AE846" s="118">
        <v>4.28</v>
      </c>
      <c r="AI846" s="118">
        <v>3.2</v>
      </c>
      <c r="AM846" s="118">
        <v>8.5</v>
      </c>
      <c r="AN846" s="118">
        <v>13.6</v>
      </c>
      <c r="AO846" s="118">
        <v>13.2</v>
      </c>
      <c r="AP846" s="118">
        <v>7.6</v>
      </c>
    </row>
    <row r="847" spans="2:44" x14ac:dyDescent="0.45">
      <c r="B847" s="121">
        <v>44470</v>
      </c>
      <c r="E847" s="121">
        <f t="shared" si="14"/>
        <v>43983</v>
      </c>
      <c r="H847" s="120">
        <v>7.47</v>
      </c>
      <c r="K847" s="118">
        <v>12.4</v>
      </c>
      <c r="M847" s="118">
        <v>2.6</v>
      </c>
      <c r="N847" s="118">
        <v>3.7</v>
      </c>
      <c r="P847" s="118">
        <v>16</v>
      </c>
      <c r="S847" s="118">
        <v>7.4</v>
      </c>
      <c r="T847" s="118">
        <v>4.3</v>
      </c>
      <c r="U847" s="118">
        <v>20.3</v>
      </c>
      <c r="W847" s="118">
        <v>5.7</v>
      </c>
      <c r="Z847" s="118">
        <v>9.5</v>
      </c>
      <c r="AA847" s="118">
        <v>2.8</v>
      </c>
      <c r="AB847" s="118">
        <v>4.2</v>
      </c>
      <c r="AE847" s="118">
        <v>5.51</v>
      </c>
      <c r="AI847" s="118">
        <v>3.4</v>
      </c>
      <c r="AM847" s="118">
        <v>9.1</v>
      </c>
      <c r="AN847" s="118">
        <v>13.7</v>
      </c>
      <c r="AO847" s="118">
        <v>11</v>
      </c>
      <c r="AP847" s="118">
        <v>8.1</v>
      </c>
    </row>
    <row r="848" spans="2:44" x14ac:dyDescent="0.45">
      <c r="B848" s="121">
        <v>44501</v>
      </c>
      <c r="E848" s="121">
        <f t="shared" si="14"/>
        <v>44013</v>
      </c>
      <c r="H848" s="120">
        <v>7.54</v>
      </c>
      <c r="K848" s="118">
        <v>11</v>
      </c>
      <c r="M848" s="118">
        <v>3</v>
      </c>
      <c r="N848" s="118">
        <v>3.8</v>
      </c>
      <c r="P848" s="118">
        <v>16.3</v>
      </c>
      <c r="S848" s="118">
        <v>8.6</v>
      </c>
      <c r="T848" s="118">
        <v>4.5999999999999996</v>
      </c>
      <c r="U848" s="118">
        <v>17.399999999999999</v>
      </c>
      <c r="W848" s="118">
        <v>6.8</v>
      </c>
      <c r="Z848" s="118">
        <v>10.1</v>
      </c>
      <c r="AA848" s="118">
        <v>2.9</v>
      </c>
      <c r="AB848" s="118">
        <v>4.2</v>
      </c>
      <c r="AE848" s="118">
        <v>5.08</v>
      </c>
      <c r="AI848" s="118">
        <v>3.4</v>
      </c>
      <c r="AM848" s="118">
        <v>9.6</v>
      </c>
      <c r="AN848" s="118">
        <v>14.2</v>
      </c>
      <c r="AO848" s="118">
        <v>10.199999999999999</v>
      </c>
      <c r="AP848" s="118">
        <v>8.5</v>
      </c>
    </row>
    <row r="849" spans="2:42" x14ac:dyDescent="0.45">
      <c r="B849" s="121">
        <v>44531</v>
      </c>
      <c r="E849" s="121">
        <f t="shared" si="14"/>
        <v>44044</v>
      </c>
      <c r="H849" s="120">
        <v>6.83</v>
      </c>
      <c r="K849" s="118">
        <v>10.199999999999999</v>
      </c>
      <c r="M849" s="118">
        <v>2.7</v>
      </c>
      <c r="N849" s="118">
        <v>3.9</v>
      </c>
      <c r="P849" s="118">
        <v>16.5</v>
      </c>
      <c r="S849" s="118">
        <v>8.9</v>
      </c>
      <c r="T849" s="118">
        <v>4.9000000000000004</v>
      </c>
      <c r="U849" s="118">
        <v>17</v>
      </c>
      <c r="W849" s="118">
        <v>7.2</v>
      </c>
      <c r="Z849" s="118">
        <v>10</v>
      </c>
      <c r="AA849" s="118">
        <v>3</v>
      </c>
      <c r="AB849" s="118">
        <v>3.7</v>
      </c>
      <c r="AE849" s="118">
        <v>4.9400000000000004</v>
      </c>
      <c r="AI849" s="118">
        <v>3.4</v>
      </c>
      <c r="AM849" s="118">
        <v>9.3000000000000007</v>
      </c>
      <c r="AN849" s="118">
        <v>12.9</v>
      </c>
      <c r="AO849" s="118">
        <v>8.4</v>
      </c>
      <c r="AP849" s="118">
        <v>8.6</v>
      </c>
    </row>
    <row r="850" spans="2:42" x14ac:dyDescent="0.45">
      <c r="B850" s="121">
        <v>44562</v>
      </c>
      <c r="E850" s="121">
        <f t="shared" si="14"/>
        <v>44075</v>
      </c>
      <c r="H850" s="120">
        <v>6.93</v>
      </c>
      <c r="K850" s="118">
        <v>9.1999999999999993</v>
      </c>
      <c r="M850" s="118">
        <v>2.8</v>
      </c>
      <c r="N850" s="118">
        <v>3.9</v>
      </c>
      <c r="P850" s="118">
        <v>16.399999999999999</v>
      </c>
      <c r="S850" s="118">
        <v>8.9</v>
      </c>
      <c r="T850" s="118">
        <v>5.0999999999999996</v>
      </c>
      <c r="U850" s="118">
        <v>17.100000000000001</v>
      </c>
      <c r="W850" s="118">
        <v>7.3</v>
      </c>
      <c r="Z850" s="118">
        <v>10</v>
      </c>
      <c r="AA850" s="118">
        <v>3</v>
      </c>
      <c r="AB850" s="118">
        <v>4.0999999999999996</v>
      </c>
      <c r="AE850" s="118">
        <v>4.8099999999999996</v>
      </c>
      <c r="AI850" s="118">
        <v>3.4</v>
      </c>
      <c r="AM850" s="118">
        <v>9</v>
      </c>
      <c r="AN850" s="118">
        <v>12.6</v>
      </c>
      <c r="AO850" s="118">
        <v>7.9</v>
      </c>
      <c r="AP850" s="118">
        <v>8.6</v>
      </c>
    </row>
    <row r="851" spans="2:42" x14ac:dyDescent="0.45">
      <c r="B851" s="121">
        <v>44593</v>
      </c>
      <c r="E851" s="121">
        <f t="shared" si="14"/>
        <v>44105</v>
      </c>
      <c r="H851" s="120">
        <v>6.94</v>
      </c>
      <c r="K851" s="118">
        <v>9</v>
      </c>
      <c r="M851" s="118">
        <v>3.2</v>
      </c>
      <c r="N851" s="118">
        <v>3.9</v>
      </c>
      <c r="P851" s="118">
        <v>16.3</v>
      </c>
      <c r="S851" s="118">
        <v>8.3000000000000007</v>
      </c>
      <c r="T851" s="118">
        <v>5.0999999999999996</v>
      </c>
      <c r="U851" s="118">
        <v>17.600000000000001</v>
      </c>
      <c r="W851" s="118">
        <v>6.4</v>
      </c>
      <c r="Z851" s="118">
        <v>10</v>
      </c>
      <c r="AA851" s="118">
        <v>3.1</v>
      </c>
      <c r="AB851" s="118">
        <v>4.2</v>
      </c>
      <c r="AE851" s="118">
        <v>4.59</v>
      </c>
      <c r="AI851" s="118">
        <v>3.3</v>
      </c>
      <c r="AM851" s="118">
        <v>8.6999999999999993</v>
      </c>
      <c r="AN851" s="118">
        <v>13.1</v>
      </c>
      <c r="AO851" s="118">
        <v>6.9</v>
      </c>
      <c r="AP851" s="118">
        <v>8.4</v>
      </c>
    </row>
    <row r="852" spans="2:42" x14ac:dyDescent="0.45">
      <c r="B852" s="121">
        <v>44621</v>
      </c>
      <c r="E852" s="121">
        <f t="shared" si="14"/>
        <v>44136</v>
      </c>
      <c r="H852" s="120">
        <v>6.8</v>
      </c>
      <c r="K852" s="118">
        <v>8.6999999999999993</v>
      </c>
      <c r="M852" s="118">
        <v>3</v>
      </c>
      <c r="N852" s="118">
        <v>3.9</v>
      </c>
      <c r="P852" s="118">
        <v>16.2</v>
      </c>
      <c r="S852" s="118">
        <v>8.1</v>
      </c>
      <c r="T852" s="118">
        <v>5.2</v>
      </c>
      <c r="U852" s="118">
        <v>17.600000000000001</v>
      </c>
      <c r="W852" s="118">
        <v>6.2</v>
      </c>
      <c r="Z852" s="118">
        <v>9.6</v>
      </c>
      <c r="AA852" s="118">
        <v>2.9</v>
      </c>
      <c r="AB852" s="118">
        <v>4.2</v>
      </c>
      <c r="AE852" s="118">
        <v>4.5199999999999996</v>
      </c>
      <c r="AI852" s="118">
        <v>3.3</v>
      </c>
      <c r="AM852" s="118">
        <v>8.6</v>
      </c>
      <c r="AN852" s="118">
        <v>13.1</v>
      </c>
      <c r="AO852" s="118">
        <v>6.7</v>
      </c>
      <c r="AP852" s="118">
        <v>8.1999999999999993</v>
      </c>
    </row>
    <row r="853" spans="2:42" x14ac:dyDescent="0.45">
      <c r="B853" s="121">
        <v>44652</v>
      </c>
      <c r="E853" s="121">
        <f t="shared" si="14"/>
        <v>44166</v>
      </c>
      <c r="H853" s="120">
        <v>6.58</v>
      </c>
      <c r="K853" s="118">
        <v>8.9</v>
      </c>
      <c r="M853" s="118">
        <v>3</v>
      </c>
      <c r="N853" s="118">
        <v>3.9</v>
      </c>
      <c r="P853" s="118">
        <v>16.2</v>
      </c>
      <c r="S853" s="118">
        <v>7.9</v>
      </c>
      <c r="T853" s="118">
        <v>5.0999999999999996</v>
      </c>
      <c r="U853" s="118">
        <v>16.8</v>
      </c>
      <c r="W853" s="118">
        <v>6.2</v>
      </c>
      <c r="Z853" s="118">
        <v>9.8000000000000007</v>
      </c>
      <c r="AA853" s="118">
        <v>3</v>
      </c>
      <c r="AB853" s="118">
        <v>4.3</v>
      </c>
      <c r="AE853" s="118">
        <v>4.18</v>
      </c>
      <c r="AI853" s="118">
        <v>3.4</v>
      </c>
      <c r="AM853" s="118">
        <v>9.1999999999999993</v>
      </c>
      <c r="AN853" s="118">
        <v>12.6</v>
      </c>
      <c r="AO853" s="118">
        <v>6.7</v>
      </c>
      <c r="AP853" s="118">
        <v>8.1999999999999993</v>
      </c>
    </row>
    <row r="854" spans="2:42" x14ac:dyDescent="0.45">
      <c r="B854" s="121">
        <v>44682</v>
      </c>
      <c r="E854" s="121">
        <f t="shared" si="14"/>
        <v>44197</v>
      </c>
      <c r="H854" s="120">
        <v>6.31</v>
      </c>
      <c r="K854" s="118">
        <v>9.1999999999999993</v>
      </c>
      <c r="M854" s="118">
        <v>3.3</v>
      </c>
      <c r="N854" s="118">
        <v>3.9</v>
      </c>
      <c r="P854" s="118">
        <v>15.7</v>
      </c>
      <c r="S854" s="118">
        <v>8.1</v>
      </c>
      <c r="T854" s="118">
        <v>5.0999999999999996</v>
      </c>
      <c r="U854" s="118">
        <v>16.399999999999999</v>
      </c>
      <c r="W854" s="118">
        <v>6.8</v>
      </c>
      <c r="Z854" s="118">
        <v>10.199999999999999</v>
      </c>
      <c r="AA854" s="118">
        <v>2.9</v>
      </c>
      <c r="AB854" s="118">
        <v>4.8</v>
      </c>
      <c r="AE854" s="118">
        <v>4.49</v>
      </c>
      <c r="AI854" s="118">
        <v>3.6</v>
      </c>
      <c r="AM854" s="118">
        <v>9</v>
      </c>
      <c r="AN854" s="118">
        <v>12.5</v>
      </c>
      <c r="AO854" s="118">
        <v>6.3</v>
      </c>
      <c r="AP854" s="118">
        <v>8.1999999999999993</v>
      </c>
    </row>
    <row r="855" spans="2:42" x14ac:dyDescent="0.45">
      <c r="B855" s="121">
        <v>44713</v>
      </c>
      <c r="E855" s="121">
        <f t="shared" si="14"/>
        <v>44228</v>
      </c>
      <c r="H855" s="120">
        <v>5.79</v>
      </c>
      <c r="K855" s="118">
        <v>8.5</v>
      </c>
      <c r="M855" s="118">
        <v>3.2</v>
      </c>
      <c r="N855" s="118">
        <v>3.9</v>
      </c>
      <c r="P855" s="118">
        <v>15.6</v>
      </c>
      <c r="S855" s="118">
        <v>8.1999999999999993</v>
      </c>
      <c r="T855" s="118">
        <v>4.9000000000000004</v>
      </c>
      <c r="U855" s="118">
        <v>15.8</v>
      </c>
      <c r="W855" s="118">
        <v>7.3</v>
      </c>
      <c r="Z855" s="118">
        <v>10.199999999999999</v>
      </c>
      <c r="AA855" s="118">
        <v>2.9</v>
      </c>
      <c r="AB855" s="118">
        <v>4</v>
      </c>
      <c r="AE855" s="118">
        <v>4.37</v>
      </c>
      <c r="AI855" s="118">
        <v>3.7</v>
      </c>
      <c r="AM855" s="118">
        <v>9.1</v>
      </c>
      <c r="AN855" s="118">
        <v>13.3</v>
      </c>
      <c r="AO855" s="118">
        <v>6.2</v>
      </c>
      <c r="AP855" s="118">
        <v>8.1999999999999993</v>
      </c>
    </row>
    <row r="856" spans="2:42" x14ac:dyDescent="0.45">
      <c r="B856" s="121">
        <v>44743</v>
      </c>
      <c r="E856" s="121">
        <f t="shared" si="14"/>
        <v>44256</v>
      </c>
      <c r="H856" s="120">
        <v>5.61</v>
      </c>
      <c r="K856" s="118">
        <v>7.6</v>
      </c>
      <c r="M856" s="118">
        <v>3.3</v>
      </c>
      <c r="N856" s="118">
        <v>3.9</v>
      </c>
      <c r="P856" s="118">
        <v>15.3</v>
      </c>
      <c r="S856" s="118">
        <v>8.1999999999999993</v>
      </c>
      <c r="T856" s="118">
        <v>4.9000000000000004</v>
      </c>
      <c r="U856" s="118">
        <v>17.100000000000001</v>
      </c>
      <c r="W856" s="118">
        <v>7.6</v>
      </c>
      <c r="Z856" s="118">
        <v>10.1</v>
      </c>
      <c r="AA856" s="118">
        <v>2.7</v>
      </c>
      <c r="AB856" s="118">
        <v>4</v>
      </c>
      <c r="AE856" s="118">
        <v>4.3499999999999996</v>
      </c>
      <c r="AI856" s="118">
        <v>3.8</v>
      </c>
      <c r="AM856" s="118">
        <v>9.6</v>
      </c>
      <c r="AN856" s="118">
        <v>12.8</v>
      </c>
      <c r="AO856" s="118">
        <v>6.1</v>
      </c>
      <c r="AP856" s="118">
        <v>8.1999999999999993</v>
      </c>
    </row>
    <row r="857" spans="2:42" x14ac:dyDescent="0.45">
      <c r="B857" s="121">
        <v>44774</v>
      </c>
      <c r="E857" s="121">
        <f t="shared" si="14"/>
        <v>44287</v>
      </c>
      <c r="H857" s="120">
        <v>5.42</v>
      </c>
      <c r="K857" s="118">
        <v>8.1999999999999993</v>
      </c>
      <c r="M857" s="118">
        <v>3.3</v>
      </c>
      <c r="N857" s="118">
        <v>3.8</v>
      </c>
      <c r="P857" s="118">
        <v>15.6</v>
      </c>
      <c r="S857" s="118">
        <v>8.1999999999999993</v>
      </c>
      <c r="T857" s="118">
        <v>4.9000000000000004</v>
      </c>
      <c r="U857" s="118">
        <v>17.100000000000001</v>
      </c>
      <c r="W857" s="118">
        <v>7.5</v>
      </c>
      <c r="Z857" s="118">
        <v>10.199999999999999</v>
      </c>
      <c r="AA857" s="118">
        <v>2.9</v>
      </c>
      <c r="AB857" s="118">
        <v>3.8</v>
      </c>
      <c r="AE857" s="118">
        <v>4.84</v>
      </c>
      <c r="AI857" s="118">
        <v>3.7</v>
      </c>
      <c r="AM857" s="118">
        <v>9.1</v>
      </c>
      <c r="AN857" s="118">
        <v>13.3</v>
      </c>
      <c r="AO857" s="118">
        <v>6.1</v>
      </c>
      <c r="AP857" s="118">
        <v>8.1999999999999993</v>
      </c>
    </row>
    <row r="858" spans="2:42" x14ac:dyDescent="0.45">
      <c r="B858" s="121">
        <v>44805</v>
      </c>
      <c r="E858" s="121">
        <f t="shared" si="14"/>
        <v>44317</v>
      </c>
      <c r="H858" s="120">
        <v>5.08</v>
      </c>
      <c r="K858" s="118">
        <v>8.1999999999999993</v>
      </c>
      <c r="M858" s="118">
        <v>3.1</v>
      </c>
      <c r="N858" s="118">
        <v>3.7</v>
      </c>
      <c r="P858" s="118">
        <v>15.6</v>
      </c>
      <c r="S858" s="118">
        <v>8</v>
      </c>
      <c r="T858" s="118">
        <v>4.7</v>
      </c>
      <c r="U858" s="118">
        <v>15.5</v>
      </c>
      <c r="W858" s="118">
        <v>7</v>
      </c>
      <c r="Z858" s="118">
        <v>9.9</v>
      </c>
      <c r="AA858" s="118">
        <v>2.9</v>
      </c>
      <c r="AB858" s="118">
        <v>3.8</v>
      </c>
      <c r="AE858" s="118">
        <v>4.0599999999999996</v>
      </c>
      <c r="AI858" s="118">
        <v>3.6</v>
      </c>
      <c r="AM858" s="118">
        <v>9.1</v>
      </c>
      <c r="AN858" s="118">
        <v>13.2</v>
      </c>
      <c r="AO858" s="118">
        <v>5.8</v>
      </c>
      <c r="AP858" s="118">
        <v>8</v>
      </c>
    </row>
    <row r="859" spans="2:42" x14ac:dyDescent="0.45">
      <c r="B859" s="121">
        <v>44835</v>
      </c>
      <c r="E859" s="121">
        <f t="shared" si="14"/>
        <v>44348</v>
      </c>
      <c r="H859" s="120">
        <v>5</v>
      </c>
      <c r="K859" s="118">
        <v>7.8</v>
      </c>
      <c r="M859" s="118">
        <v>2.7</v>
      </c>
      <c r="N859" s="118">
        <v>3.6</v>
      </c>
      <c r="P859" s="118">
        <v>15.5</v>
      </c>
      <c r="S859" s="118">
        <v>7.9</v>
      </c>
      <c r="T859" s="118">
        <v>4.5999999999999996</v>
      </c>
      <c r="U859" s="118">
        <v>15</v>
      </c>
      <c r="W859" s="118">
        <v>6.4</v>
      </c>
      <c r="Z859" s="118">
        <v>9.4</v>
      </c>
      <c r="AA859" s="118">
        <v>2.9</v>
      </c>
      <c r="AB859" s="118">
        <v>3.7</v>
      </c>
      <c r="AE859" s="118">
        <v>4.01</v>
      </c>
      <c r="AI859" s="118">
        <v>3.5</v>
      </c>
      <c r="AM859" s="118">
        <v>9.4</v>
      </c>
      <c r="AN859" s="118">
        <v>11</v>
      </c>
      <c r="AO859" s="118">
        <v>5.9</v>
      </c>
      <c r="AP859" s="118">
        <v>7.8</v>
      </c>
    </row>
    <row r="860" spans="2:42" x14ac:dyDescent="0.45">
      <c r="B860" s="121">
        <v>44866</v>
      </c>
      <c r="E860" s="121">
        <f t="shared" si="14"/>
        <v>44378</v>
      </c>
      <c r="H860" s="120">
        <v>4.71</v>
      </c>
      <c r="K860" s="118">
        <v>7.5</v>
      </c>
      <c r="M860" s="118">
        <v>2.7</v>
      </c>
      <c r="N860" s="118">
        <v>3.5</v>
      </c>
      <c r="P860" s="118">
        <v>15.1</v>
      </c>
      <c r="S860" s="118">
        <v>7.9</v>
      </c>
      <c r="T860" s="118">
        <v>4.4000000000000004</v>
      </c>
      <c r="U860" s="118">
        <v>14.3</v>
      </c>
      <c r="W860" s="118">
        <v>5.9</v>
      </c>
      <c r="Z860" s="118">
        <v>9.1</v>
      </c>
      <c r="AA860" s="118">
        <v>2.8</v>
      </c>
      <c r="AB860" s="118">
        <v>3.3</v>
      </c>
      <c r="AE860" s="118">
        <v>4.12</v>
      </c>
      <c r="AI860" s="118">
        <v>3.3</v>
      </c>
      <c r="AM860" s="118">
        <v>8.6999999999999993</v>
      </c>
      <c r="AN860" s="118">
        <v>11.5</v>
      </c>
      <c r="AO860" s="118">
        <v>5.4</v>
      </c>
      <c r="AP860" s="118">
        <v>7.7</v>
      </c>
    </row>
    <row r="861" spans="2:42" x14ac:dyDescent="0.45">
      <c r="B861" s="121">
        <v>44896</v>
      </c>
      <c r="E861" s="121">
        <f t="shared" si="14"/>
        <v>44409</v>
      </c>
      <c r="H861" s="120">
        <v>4.57</v>
      </c>
      <c r="K861" s="118">
        <v>7.2</v>
      </c>
      <c r="M861" s="118">
        <v>2.8</v>
      </c>
      <c r="N861" s="118">
        <v>3.4</v>
      </c>
      <c r="P861" s="118">
        <v>14.7</v>
      </c>
      <c r="S861" s="118">
        <v>7.8</v>
      </c>
      <c r="T861" s="118">
        <v>4.3</v>
      </c>
      <c r="U861" s="118">
        <v>13.6</v>
      </c>
      <c r="W861" s="118">
        <v>5.5</v>
      </c>
      <c r="Z861" s="118">
        <v>9.1</v>
      </c>
      <c r="AA861" s="118">
        <v>2.8</v>
      </c>
      <c r="AB861" s="118">
        <v>3.2</v>
      </c>
      <c r="AE861" s="118">
        <v>4.0199999999999996</v>
      </c>
      <c r="AI861" s="118">
        <v>3.1</v>
      </c>
      <c r="AM861" s="118">
        <v>8.9</v>
      </c>
      <c r="AN861" s="118">
        <v>11.9</v>
      </c>
      <c r="AO861" s="118">
        <v>5.2</v>
      </c>
      <c r="AP861" s="118">
        <v>7.5</v>
      </c>
    </row>
    <row r="862" spans="2:42" x14ac:dyDescent="0.45">
      <c r="B862" s="121">
        <v>44927</v>
      </c>
      <c r="E862" s="121">
        <f t="shared" si="14"/>
        <v>44440</v>
      </c>
      <c r="H862" s="120">
        <v>4.67</v>
      </c>
      <c r="K862" s="118">
        <v>7.1</v>
      </c>
      <c r="M862" s="118">
        <v>2.6</v>
      </c>
      <c r="N862" s="118">
        <v>3.4</v>
      </c>
      <c r="P862" s="118">
        <v>14.2</v>
      </c>
      <c r="S862" s="118">
        <v>7.7</v>
      </c>
      <c r="T862" s="118">
        <v>4.2</v>
      </c>
      <c r="U862" s="118">
        <v>13.2</v>
      </c>
      <c r="W862" s="118">
        <v>5.2</v>
      </c>
      <c r="Z862" s="118">
        <v>9</v>
      </c>
      <c r="AA862" s="118">
        <v>2.7</v>
      </c>
      <c r="AB862" s="118">
        <v>3</v>
      </c>
      <c r="AE862" s="118">
        <v>3.91</v>
      </c>
      <c r="AI862" s="118">
        <v>3</v>
      </c>
      <c r="AM862" s="118">
        <v>8.9</v>
      </c>
      <c r="AN862" s="118">
        <v>11.2</v>
      </c>
      <c r="AO862" s="118">
        <v>4.8</v>
      </c>
      <c r="AP862" s="118">
        <v>7.4</v>
      </c>
    </row>
    <row r="863" spans="2:42" x14ac:dyDescent="0.45">
      <c r="B863" s="121">
        <v>44958</v>
      </c>
      <c r="E863" s="121">
        <f t="shared" si="14"/>
        <v>44470</v>
      </c>
      <c r="H863" s="120">
        <v>5.23</v>
      </c>
      <c r="K863" s="118">
        <v>6.6</v>
      </c>
      <c r="M863" s="118">
        <v>2.5</v>
      </c>
      <c r="N863" s="118">
        <v>3.3</v>
      </c>
      <c r="P863" s="118">
        <v>13.7</v>
      </c>
      <c r="S863" s="118">
        <v>7.5</v>
      </c>
      <c r="T863" s="118">
        <v>4.0999999999999996</v>
      </c>
      <c r="U863" s="118">
        <v>13.5</v>
      </c>
      <c r="W863" s="118">
        <v>5.3</v>
      </c>
      <c r="Z863" s="118">
        <v>9.1999999999999993</v>
      </c>
      <c r="AA863" s="118">
        <v>2.7</v>
      </c>
      <c r="AB863" s="118">
        <v>3.2</v>
      </c>
      <c r="AE863" s="118">
        <v>3.82</v>
      </c>
      <c r="AI863" s="118">
        <v>3</v>
      </c>
      <c r="AM863" s="118">
        <v>8.4</v>
      </c>
      <c r="AN863" s="118">
        <v>11.1</v>
      </c>
      <c r="AO863" s="118">
        <v>4.5</v>
      </c>
      <c r="AP863" s="118">
        <v>7.3</v>
      </c>
    </row>
    <row r="864" spans="2:42" x14ac:dyDescent="0.45">
      <c r="B864" s="121">
        <v>44986</v>
      </c>
      <c r="E864" s="121">
        <f t="shared" si="14"/>
        <v>44501</v>
      </c>
      <c r="H864" s="120">
        <v>4.57</v>
      </c>
      <c r="K864" s="118">
        <v>6.2</v>
      </c>
      <c r="M864" s="118">
        <v>2.2000000000000002</v>
      </c>
      <c r="N864" s="118">
        <v>3.2</v>
      </c>
      <c r="P864" s="118">
        <v>13.3</v>
      </c>
      <c r="S864" s="118">
        <v>7.5</v>
      </c>
      <c r="T864" s="118">
        <v>4</v>
      </c>
      <c r="U864" s="118">
        <v>13.1</v>
      </c>
      <c r="W864" s="118">
        <v>5.3</v>
      </c>
      <c r="Z864" s="118">
        <v>9</v>
      </c>
      <c r="AA864" s="118">
        <v>2.8</v>
      </c>
      <c r="AB864" s="118">
        <v>3.1</v>
      </c>
      <c r="AE864" s="118">
        <v>3.79</v>
      </c>
      <c r="AI864" s="118">
        <v>3</v>
      </c>
      <c r="AM864" s="118">
        <v>8.3000000000000007</v>
      </c>
      <c r="AN864" s="118">
        <v>11.2</v>
      </c>
      <c r="AO864" s="118">
        <v>4.2</v>
      </c>
      <c r="AP864" s="118">
        <v>7.1</v>
      </c>
    </row>
    <row r="865" spans="2:42" x14ac:dyDescent="0.45">
      <c r="B865" s="121">
        <v>45017</v>
      </c>
      <c r="E865" s="121">
        <f t="shared" si="14"/>
        <v>44531</v>
      </c>
      <c r="H865" s="120">
        <v>4.17</v>
      </c>
      <c r="K865" s="118">
        <v>6</v>
      </c>
      <c r="M865" s="118">
        <v>2.2000000000000002</v>
      </c>
      <c r="N865" s="118">
        <v>3.2</v>
      </c>
      <c r="P865" s="118">
        <v>13.2</v>
      </c>
      <c r="S865" s="118">
        <v>7.4</v>
      </c>
      <c r="T865" s="118">
        <v>4</v>
      </c>
      <c r="U865" s="118">
        <v>13</v>
      </c>
      <c r="W865" s="118">
        <v>5.0999999999999996</v>
      </c>
      <c r="Z865" s="118">
        <v>8.8000000000000007</v>
      </c>
      <c r="AA865" s="118">
        <v>2.7</v>
      </c>
      <c r="AB865" s="118">
        <v>3.6</v>
      </c>
      <c r="AE865" s="118">
        <v>3.87</v>
      </c>
      <c r="AI865" s="118">
        <v>2.9</v>
      </c>
      <c r="AM865" s="118">
        <v>8</v>
      </c>
      <c r="AN865" s="118">
        <v>11</v>
      </c>
      <c r="AO865" s="118">
        <v>3.9</v>
      </c>
      <c r="AP865" s="118">
        <v>7</v>
      </c>
    </row>
    <row r="866" spans="2:42" x14ac:dyDescent="0.45">
      <c r="B866" s="121">
        <v>45047</v>
      </c>
      <c r="E866" s="121">
        <f t="shared" si="14"/>
        <v>44562</v>
      </c>
      <c r="H866" s="120">
        <v>4.1500000000000004</v>
      </c>
      <c r="K866" s="118">
        <v>6.5</v>
      </c>
      <c r="M866" s="118">
        <v>2.2999999999999998</v>
      </c>
      <c r="N866" s="118">
        <v>3.1</v>
      </c>
      <c r="P866" s="118">
        <v>13.2</v>
      </c>
      <c r="S866" s="118">
        <v>7.3</v>
      </c>
      <c r="T866" s="118">
        <v>3.8</v>
      </c>
      <c r="U866" s="118">
        <v>13.6</v>
      </c>
      <c r="W866" s="118">
        <v>4.9000000000000004</v>
      </c>
      <c r="Z866" s="118">
        <v>8.6</v>
      </c>
      <c r="AA866" s="118">
        <v>2.7</v>
      </c>
      <c r="AB866" s="118">
        <v>3.3</v>
      </c>
      <c r="AE866" s="118">
        <v>3.54</v>
      </c>
      <c r="AI866" s="118">
        <v>2.9</v>
      </c>
      <c r="AM866" s="118">
        <v>8.1</v>
      </c>
      <c r="AN866" s="118">
        <v>11.3</v>
      </c>
      <c r="AO866" s="118">
        <v>4</v>
      </c>
      <c r="AP866" s="118">
        <v>6.9</v>
      </c>
    </row>
    <row r="867" spans="2:42" x14ac:dyDescent="0.45">
      <c r="B867" s="121">
        <v>45078</v>
      </c>
      <c r="E867" s="121">
        <f t="shared" si="14"/>
        <v>44593</v>
      </c>
      <c r="H867" s="120">
        <v>4.01</v>
      </c>
      <c r="K867" s="118">
        <v>5.4</v>
      </c>
      <c r="M867" s="118">
        <v>2.5</v>
      </c>
      <c r="N867" s="118">
        <v>3.1</v>
      </c>
      <c r="P867" s="118">
        <v>13.2</v>
      </c>
      <c r="S867" s="118">
        <v>7.4</v>
      </c>
      <c r="T867" s="118">
        <v>3.7</v>
      </c>
      <c r="U867" s="118">
        <v>13</v>
      </c>
      <c r="W867" s="118">
        <v>4.7</v>
      </c>
      <c r="Z867" s="118">
        <v>8.4</v>
      </c>
      <c r="AA867" s="118">
        <v>2.7</v>
      </c>
      <c r="AB867" s="118">
        <v>2.8</v>
      </c>
      <c r="AE867" s="118">
        <v>3.7</v>
      </c>
      <c r="AI867" s="118">
        <v>2.8</v>
      </c>
      <c r="AM867" s="118">
        <v>7.3</v>
      </c>
      <c r="AN867" s="118">
        <v>10.8</v>
      </c>
      <c r="AO867" s="118">
        <v>3.8</v>
      </c>
      <c r="AP867" s="118">
        <v>6.8</v>
      </c>
    </row>
    <row r="868" spans="2:42" x14ac:dyDescent="0.45">
      <c r="B868" s="121">
        <v>45108</v>
      </c>
      <c r="E868" s="121">
        <f t="shared" si="14"/>
        <v>44621</v>
      </c>
      <c r="H868" s="120">
        <v>3.92</v>
      </c>
      <c r="K868" s="118">
        <v>5.3</v>
      </c>
      <c r="M868" s="118">
        <v>2.2000000000000002</v>
      </c>
      <c r="N868" s="118">
        <v>3.1</v>
      </c>
      <c r="P868" s="118">
        <v>13.2</v>
      </c>
      <c r="S868" s="118">
        <v>7.4</v>
      </c>
      <c r="T868" s="118">
        <v>3.8</v>
      </c>
      <c r="U868" s="118">
        <v>12.7</v>
      </c>
      <c r="W868" s="118">
        <v>5</v>
      </c>
      <c r="Z868" s="118">
        <v>8.3000000000000007</v>
      </c>
      <c r="AA868" s="118">
        <v>2.6</v>
      </c>
      <c r="AB868" s="118">
        <v>2.8</v>
      </c>
      <c r="AE868" s="118">
        <v>3.37</v>
      </c>
      <c r="AI868" s="118">
        <v>2.8</v>
      </c>
      <c r="AM868" s="118">
        <v>7.7</v>
      </c>
      <c r="AN868" s="118">
        <v>11.1</v>
      </c>
      <c r="AO868" s="118">
        <v>3.6</v>
      </c>
      <c r="AP868" s="118">
        <v>6.8</v>
      </c>
    </row>
    <row r="869" spans="2:42" x14ac:dyDescent="0.45">
      <c r="B869" s="121">
        <v>45139</v>
      </c>
      <c r="E869" s="121">
        <f t="shared" si="14"/>
        <v>44652</v>
      </c>
      <c r="H869" s="120">
        <v>3.88</v>
      </c>
      <c r="K869" s="118">
        <v>5.3</v>
      </c>
      <c r="M869" s="118">
        <v>2.5</v>
      </c>
      <c r="N869" s="118">
        <v>3</v>
      </c>
      <c r="P869" s="118">
        <v>13</v>
      </c>
      <c r="S869" s="118">
        <v>7.5</v>
      </c>
      <c r="T869" s="118">
        <v>3.8</v>
      </c>
      <c r="U869" s="118">
        <v>12.6</v>
      </c>
      <c r="W869" s="118">
        <v>4.5</v>
      </c>
      <c r="Z869" s="118">
        <v>8.1999999999999993</v>
      </c>
      <c r="AA869" s="118">
        <v>2.6</v>
      </c>
      <c r="AB869" s="118">
        <v>2.8</v>
      </c>
      <c r="AE869" s="118">
        <v>3.16</v>
      </c>
      <c r="AI869" s="118">
        <v>2.8</v>
      </c>
      <c r="AM869" s="118">
        <v>7.8</v>
      </c>
      <c r="AN869" s="118">
        <v>10.8</v>
      </c>
      <c r="AO869" s="118">
        <v>3.6</v>
      </c>
      <c r="AP869" s="118">
        <v>6.7</v>
      </c>
    </row>
    <row r="870" spans="2:42" x14ac:dyDescent="0.45">
      <c r="B870" s="121">
        <v>45170</v>
      </c>
      <c r="E870" s="121">
        <f t="shared" si="14"/>
        <v>44682</v>
      </c>
      <c r="H870" s="120">
        <v>3.93</v>
      </c>
      <c r="K870" s="118">
        <v>5.2</v>
      </c>
      <c r="M870" s="118">
        <v>2.4</v>
      </c>
      <c r="N870" s="118">
        <v>3</v>
      </c>
      <c r="P870" s="118">
        <v>12.7</v>
      </c>
      <c r="S870" s="118">
        <v>7.5</v>
      </c>
      <c r="T870" s="118">
        <v>3.8</v>
      </c>
      <c r="U870" s="118">
        <v>12.7</v>
      </c>
      <c r="W870" s="118">
        <v>4.2</v>
      </c>
      <c r="Z870" s="118">
        <v>8.1</v>
      </c>
      <c r="AA870" s="118">
        <v>2.6</v>
      </c>
      <c r="AB870" s="118">
        <v>2.9</v>
      </c>
      <c r="AE870" s="118">
        <v>3.32</v>
      </c>
      <c r="AI870" s="118">
        <v>2.8</v>
      </c>
      <c r="AM870" s="118">
        <v>7.8</v>
      </c>
      <c r="AN870" s="118">
        <v>10.8</v>
      </c>
      <c r="AO870" s="118">
        <v>3.6</v>
      </c>
      <c r="AP870" s="118">
        <v>6.7</v>
      </c>
    </row>
    <row r="871" spans="2:42" x14ac:dyDescent="0.45">
      <c r="B871" s="121">
        <v>45200</v>
      </c>
      <c r="E871" s="121">
        <f t="shared" si="14"/>
        <v>44713</v>
      </c>
      <c r="H871" s="120">
        <v>3.59</v>
      </c>
      <c r="K871" s="118">
        <v>4.9000000000000004</v>
      </c>
      <c r="M871" s="118">
        <v>2.4</v>
      </c>
      <c r="N871" s="118">
        <v>3</v>
      </c>
      <c r="P871" s="118">
        <v>12.7</v>
      </c>
      <c r="S871" s="118">
        <v>7.5</v>
      </c>
      <c r="T871" s="118">
        <v>3.6</v>
      </c>
      <c r="U871" s="118">
        <v>12.5</v>
      </c>
      <c r="W871" s="118">
        <v>4.2</v>
      </c>
      <c r="Z871" s="118">
        <v>8.1</v>
      </c>
      <c r="AA871" s="118">
        <v>2.6</v>
      </c>
      <c r="AB871" s="118">
        <v>2.9</v>
      </c>
      <c r="AE871" s="118">
        <v>3.36</v>
      </c>
      <c r="AI871" s="118">
        <v>2.8</v>
      </c>
      <c r="AM871" s="118">
        <v>7.4</v>
      </c>
      <c r="AN871" s="118">
        <v>10.3</v>
      </c>
      <c r="AO871" s="118">
        <v>3.6</v>
      </c>
      <c r="AP871" s="118">
        <v>6.7</v>
      </c>
    </row>
    <row r="872" spans="2:42" x14ac:dyDescent="0.45">
      <c r="B872" s="121">
        <v>45231</v>
      </c>
      <c r="E872" s="121">
        <f t="shared" si="14"/>
        <v>44743</v>
      </c>
      <c r="H872" s="120">
        <v>3.45</v>
      </c>
      <c r="K872" s="118">
        <v>4.9000000000000004</v>
      </c>
      <c r="M872" s="118">
        <v>2.2999999999999998</v>
      </c>
      <c r="N872" s="118">
        <v>3</v>
      </c>
      <c r="P872" s="118">
        <v>12.7</v>
      </c>
      <c r="S872" s="118">
        <v>7.3</v>
      </c>
      <c r="T872" s="118">
        <v>3.5</v>
      </c>
      <c r="U872" s="118">
        <v>12.3</v>
      </c>
      <c r="W872" s="118">
        <v>4.3</v>
      </c>
      <c r="Z872" s="118">
        <v>8</v>
      </c>
      <c r="AA872" s="118">
        <v>2.6</v>
      </c>
      <c r="AB872" s="118">
        <v>2.9</v>
      </c>
      <c r="AE872" s="118">
        <v>3.23</v>
      </c>
      <c r="AI872" s="118">
        <v>2.9</v>
      </c>
      <c r="AM872" s="118">
        <v>7.3</v>
      </c>
      <c r="AN872" s="118">
        <v>10.199999999999999</v>
      </c>
      <c r="AO872" s="118">
        <v>3.5</v>
      </c>
      <c r="AP872" s="118">
        <v>6.7</v>
      </c>
    </row>
    <row r="873" spans="2:42" x14ac:dyDescent="0.45">
      <c r="B873" s="121">
        <v>45261</v>
      </c>
      <c r="E873" s="121">
        <f t="shared" si="14"/>
        <v>44774</v>
      </c>
      <c r="H873" s="120">
        <v>3.51</v>
      </c>
      <c r="K873" s="118">
        <v>5.3</v>
      </c>
      <c r="M873" s="118">
        <v>2.4</v>
      </c>
      <c r="N873" s="118">
        <v>3.1</v>
      </c>
      <c r="P873" s="118">
        <v>12.7</v>
      </c>
      <c r="S873" s="118">
        <v>7.2</v>
      </c>
      <c r="T873" s="118">
        <v>3.6</v>
      </c>
      <c r="U873" s="118">
        <v>12.3</v>
      </c>
      <c r="W873" s="118">
        <v>4.4000000000000004</v>
      </c>
      <c r="Z873" s="118">
        <v>8.1</v>
      </c>
      <c r="AA873" s="118">
        <v>2.5</v>
      </c>
      <c r="AB873" s="118">
        <v>2.6</v>
      </c>
      <c r="AE873" s="118">
        <v>3.29</v>
      </c>
      <c r="AI873" s="118">
        <v>3</v>
      </c>
      <c r="AM873" s="118">
        <v>6.9</v>
      </c>
      <c r="AN873" s="118">
        <v>9.8000000000000007</v>
      </c>
      <c r="AO873" s="118">
        <v>3.7</v>
      </c>
      <c r="AP873" s="118">
        <v>6.7</v>
      </c>
    </row>
    <row r="874" spans="2:42" x14ac:dyDescent="0.45">
      <c r="B874" s="121">
        <v>45292</v>
      </c>
      <c r="E874" s="121">
        <f t="shared" si="14"/>
        <v>44805</v>
      </c>
      <c r="H874" s="120">
        <v>3.57</v>
      </c>
      <c r="K874" s="118">
        <v>5.2</v>
      </c>
      <c r="M874" s="118">
        <v>2.2999999999999998</v>
      </c>
      <c r="N874" s="118">
        <v>3.1</v>
      </c>
      <c r="P874" s="118">
        <v>12.9</v>
      </c>
      <c r="S874" s="118">
        <v>7.1</v>
      </c>
      <c r="T874" s="118">
        <v>3.7</v>
      </c>
      <c r="U874" s="118">
        <v>12</v>
      </c>
      <c r="W874" s="118">
        <v>4.3</v>
      </c>
      <c r="Z874" s="118">
        <v>8</v>
      </c>
      <c r="AA874" s="118">
        <v>2.6</v>
      </c>
      <c r="AB874" s="118">
        <v>2.8</v>
      </c>
      <c r="AE874" s="118">
        <v>3.12</v>
      </c>
      <c r="AI874" s="118">
        <v>3</v>
      </c>
      <c r="AM874" s="118">
        <v>7</v>
      </c>
      <c r="AN874" s="118">
        <v>10</v>
      </c>
      <c r="AO874" s="118">
        <v>3.5</v>
      </c>
      <c r="AP874" s="118">
        <v>6.7</v>
      </c>
    </row>
    <row r="875" spans="2:42" x14ac:dyDescent="0.45">
      <c r="B875" s="121">
        <v>45323</v>
      </c>
      <c r="E875" s="121">
        <f t="shared" si="14"/>
        <v>44835</v>
      </c>
      <c r="H875" s="120">
        <v>3.41</v>
      </c>
      <c r="K875" s="118">
        <v>5.2</v>
      </c>
      <c r="M875" s="118">
        <v>2.2000000000000002</v>
      </c>
      <c r="N875" s="118">
        <v>3.1</v>
      </c>
      <c r="P875" s="118">
        <v>12.9</v>
      </c>
      <c r="S875" s="118">
        <v>7.2</v>
      </c>
      <c r="T875" s="118">
        <v>3.7</v>
      </c>
      <c r="U875" s="118">
        <v>11.8</v>
      </c>
      <c r="W875" s="118">
        <v>4.5</v>
      </c>
      <c r="Z875" s="118">
        <v>7.9</v>
      </c>
      <c r="AA875" s="118">
        <v>2.6</v>
      </c>
      <c r="AB875" s="118">
        <v>2.8</v>
      </c>
      <c r="AE875" s="118">
        <v>3.2</v>
      </c>
      <c r="AI875" s="118">
        <v>3</v>
      </c>
      <c r="AM875" s="118">
        <v>7.8</v>
      </c>
      <c r="AN875" s="118">
        <v>10.199999999999999</v>
      </c>
      <c r="AO875" s="118">
        <v>3.7</v>
      </c>
      <c r="AP875" s="118">
        <v>6.6</v>
      </c>
    </row>
    <row r="876" spans="2:42" x14ac:dyDescent="0.45">
      <c r="B876" s="121">
        <v>45352</v>
      </c>
      <c r="E876" s="121">
        <f t="shared" si="14"/>
        <v>44866</v>
      </c>
      <c r="H876" s="120">
        <v>3.43</v>
      </c>
      <c r="K876" s="118">
        <v>5.0999999999999996</v>
      </c>
      <c r="M876" s="118">
        <v>2.7</v>
      </c>
      <c r="N876" s="118">
        <v>3</v>
      </c>
      <c r="P876" s="118">
        <v>12.9</v>
      </c>
      <c r="S876" s="118">
        <v>7.2</v>
      </c>
      <c r="T876" s="118">
        <v>3.7</v>
      </c>
      <c r="U876" s="118">
        <v>11.8</v>
      </c>
      <c r="W876" s="118">
        <v>4.5</v>
      </c>
      <c r="Z876" s="118">
        <v>7.8</v>
      </c>
      <c r="AA876" s="118">
        <v>2.5</v>
      </c>
      <c r="AB876" s="118">
        <v>2.8</v>
      </c>
      <c r="AE876" s="118">
        <v>2.96</v>
      </c>
      <c r="AI876" s="118">
        <v>2.9</v>
      </c>
      <c r="AM876" s="118">
        <v>7.1</v>
      </c>
      <c r="AN876" s="118">
        <v>10.199999999999999</v>
      </c>
      <c r="AO876" s="118">
        <v>3.6</v>
      </c>
      <c r="AP876" s="118">
        <v>6.7</v>
      </c>
    </row>
    <row r="877" spans="2:42" x14ac:dyDescent="0.45">
      <c r="B877" s="121">
        <v>45383</v>
      </c>
      <c r="E877" s="121">
        <f t="shared" si="14"/>
        <v>44896</v>
      </c>
      <c r="H877" s="120">
        <v>3.52</v>
      </c>
      <c r="K877" s="118">
        <v>5</v>
      </c>
      <c r="M877" s="118">
        <v>2.2999999999999998</v>
      </c>
      <c r="N877" s="118">
        <v>3</v>
      </c>
      <c r="P877" s="118">
        <v>13</v>
      </c>
      <c r="S877" s="118">
        <v>7.2</v>
      </c>
      <c r="T877" s="118">
        <v>3.7</v>
      </c>
      <c r="U877" s="118">
        <v>11.7</v>
      </c>
      <c r="W877" s="118">
        <v>4.4000000000000004</v>
      </c>
      <c r="Z877" s="118">
        <v>7.8</v>
      </c>
      <c r="AA877" s="118">
        <v>2.5</v>
      </c>
      <c r="AB877" s="118">
        <v>3.1</v>
      </c>
      <c r="AE877" s="118">
        <v>3.03</v>
      </c>
      <c r="AI877" s="118">
        <v>2.8</v>
      </c>
      <c r="AM877" s="118">
        <v>7.5</v>
      </c>
      <c r="AN877" s="118">
        <v>10.3</v>
      </c>
      <c r="AO877" s="118">
        <v>3.5</v>
      </c>
      <c r="AP877" s="118">
        <v>6.7</v>
      </c>
    </row>
    <row r="878" spans="2:42" x14ac:dyDescent="0.45">
      <c r="B878" s="121">
        <v>45413</v>
      </c>
      <c r="E878" s="121">
        <f t="shared" si="14"/>
        <v>44927</v>
      </c>
      <c r="H878" s="120">
        <v>3.66</v>
      </c>
      <c r="K878" s="118">
        <v>5</v>
      </c>
      <c r="M878" s="118">
        <v>2.5</v>
      </c>
      <c r="N878" s="118">
        <v>3</v>
      </c>
      <c r="P878" s="118">
        <v>13</v>
      </c>
      <c r="S878" s="118">
        <v>7.1</v>
      </c>
      <c r="T878" s="118">
        <v>3.8</v>
      </c>
      <c r="U878" s="118">
        <v>11.3</v>
      </c>
      <c r="W878" s="118">
        <v>4.2</v>
      </c>
      <c r="Z878" s="118">
        <v>8</v>
      </c>
      <c r="AA878" s="118">
        <v>2.4</v>
      </c>
      <c r="AB878" s="118">
        <v>2.9</v>
      </c>
      <c r="AE878" s="118">
        <v>2.89</v>
      </c>
      <c r="AI878" s="118">
        <v>2.7</v>
      </c>
      <c r="AM878" s="118">
        <v>7.3</v>
      </c>
      <c r="AN878" s="118">
        <v>9.8000000000000007</v>
      </c>
      <c r="AO878" s="118">
        <v>3.4</v>
      </c>
      <c r="AP878" s="118">
        <v>6.7</v>
      </c>
    </row>
    <row r="879" spans="2:42" x14ac:dyDescent="0.45">
      <c r="B879" s="121">
        <v>45444</v>
      </c>
      <c r="E879" s="121">
        <f t="shared" si="14"/>
        <v>44958</v>
      </c>
      <c r="H879" s="120">
        <v>3.55</v>
      </c>
      <c r="K879" s="118">
        <v>5</v>
      </c>
      <c r="M879" s="118">
        <v>2.4</v>
      </c>
      <c r="N879" s="118">
        <v>2.9</v>
      </c>
      <c r="P879" s="118">
        <v>12.8</v>
      </c>
      <c r="S879" s="118">
        <v>7.1</v>
      </c>
      <c r="T879" s="118">
        <v>3.9</v>
      </c>
      <c r="U879" s="118">
        <v>11.4</v>
      </c>
      <c r="W879" s="118">
        <v>4.0999999999999996</v>
      </c>
      <c r="Z879" s="118">
        <v>7.9</v>
      </c>
      <c r="AA879" s="118">
        <v>2.6</v>
      </c>
      <c r="AB879" s="118">
        <v>2.6</v>
      </c>
      <c r="AE879" s="118">
        <v>2.7</v>
      </c>
      <c r="AI879" s="118">
        <v>2.6</v>
      </c>
      <c r="AM879" s="118">
        <v>7.6</v>
      </c>
      <c r="AN879" s="118">
        <v>10.1</v>
      </c>
      <c r="AO879" s="118">
        <v>3.6</v>
      </c>
    </row>
    <row r="880" spans="2:42" x14ac:dyDescent="0.45">
      <c r="E880" s="121">
        <f>B864</f>
        <v>44986</v>
      </c>
      <c r="H880" s="120">
        <v>3.52</v>
      </c>
      <c r="K880" s="118">
        <v>5</v>
      </c>
      <c r="M880" s="118">
        <v>2.6</v>
      </c>
      <c r="N880" s="118">
        <v>2.9</v>
      </c>
      <c r="P880" s="118">
        <v>12.5</v>
      </c>
      <c r="S880" s="118">
        <v>7.1</v>
      </c>
      <c r="T880" s="118">
        <v>3.8</v>
      </c>
      <c r="U880" s="118">
        <v>11.2</v>
      </c>
      <c r="W880" s="118">
        <v>4.0999999999999996</v>
      </c>
      <c r="Z880" s="118">
        <v>7.8</v>
      </c>
      <c r="AA880" s="118">
        <v>2.8</v>
      </c>
      <c r="AB880" s="118">
        <v>2.7</v>
      </c>
      <c r="AE880" s="118">
        <v>2.72</v>
      </c>
      <c r="AI880" s="118">
        <v>2.7</v>
      </c>
      <c r="AM880" s="118">
        <v>7.3</v>
      </c>
      <c r="AN880" s="118">
        <v>10</v>
      </c>
      <c r="AO880" s="118">
        <v>3.5</v>
      </c>
    </row>
    <row r="881" spans="5:41" x14ac:dyDescent="0.45">
      <c r="E881" s="121">
        <f>B865</f>
        <v>45017</v>
      </c>
      <c r="H881" s="120">
        <v>3.69</v>
      </c>
      <c r="K881" s="118">
        <v>5</v>
      </c>
      <c r="M881" s="118">
        <v>2.7</v>
      </c>
      <c r="N881" s="118">
        <v>2.9</v>
      </c>
      <c r="P881" s="118">
        <v>12.1</v>
      </c>
      <c r="S881" s="118">
        <v>7.2</v>
      </c>
      <c r="T881" s="118">
        <v>4</v>
      </c>
      <c r="U881" s="118">
        <v>11.6</v>
      </c>
      <c r="W881" s="118">
        <v>4.0999999999999996</v>
      </c>
      <c r="Z881" s="118">
        <v>7.8</v>
      </c>
      <c r="AA881" s="118">
        <v>2.6</v>
      </c>
      <c r="AB881" s="118">
        <v>2.6</v>
      </c>
      <c r="AE881" s="118">
        <v>2.94</v>
      </c>
      <c r="AI881" s="118">
        <v>2.7</v>
      </c>
      <c r="AM881" s="118">
        <v>7.2</v>
      </c>
      <c r="AN881" s="118">
        <v>10</v>
      </c>
      <c r="AO881" s="118">
        <v>3.4</v>
      </c>
    </row>
    <row r="882" spans="5:41" x14ac:dyDescent="0.45">
      <c r="E882" s="121">
        <f t="shared" ref="E882:E895" si="15">B866</f>
        <v>45047</v>
      </c>
      <c r="H882" s="120">
        <v>3.57</v>
      </c>
      <c r="K882" s="118">
        <v>5.2</v>
      </c>
      <c r="M882" s="118">
        <v>2.5</v>
      </c>
      <c r="N882" s="118">
        <v>2.9</v>
      </c>
      <c r="P882" s="118">
        <v>11.9</v>
      </c>
      <c r="S882" s="118">
        <v>7.3</v>
      </c>
      <c r="T882" s="118">
        <v>4.2</v>
      </c>
      <c r="U882" s="118">
        <v>11.3</v>
      </c>
      <c r="W882" s="118">
        <v>4.0999999999999996</v>
      </c>
      <c r="Z882" s="118">
        <v>7.7</v>
      </c>
      <c r="AA882" s="118">
        <v>2.6</v>
      </c>
      <c r="AB882" s="118">
        <v>2.5</v>
      </c>
      <c r="AE882" s="118">
        <v>2.98</v>
      </c>
      <c r="AI882" s="118">
        <v>2.8</v>
      </c>
      <c r="AM882" s="118">
        <v>7.2</v>
      </c>
      <c r="AN882" s="118">
        <v>9.4</v>
      </c>
      <c r="AO882" s="118">
        <v>3.7</v>
      </c>
    </row>
    <row r="883" spans="5:41" x14ac:dyDescent="0.45">
      <c r="E883" s="121">
        <f t="shared" si="15"/>
        <v>45078</v>
      </c>
      <c r="H883" s="120">
        <v>3.48</v>
      </c>
      <c r="K883" s="118">
        <v>5.4</v>
      </c>
      <c r="M883" s="118">
        <v>2.8</v>
      </c>
      <c r="N883" s="118">
        <v>3</v>
      </c>
      <c r="P883" s="118">
        <v>11.9</v>
      </c>
      <c r="S883" s="118">
        <v>7.3</v>
      </c>
      <c r="T883" s="118">
        <v>4.3</v>
      </c>
      <c r="U883" s="118">
        <v>11.2</v>
      </c>
      <c r="W883" s="118">
        <v>4.4000000000000004</v>
      </c>
      <c r="Z883" s="118">
        <v>7.5</v>
      </c>
      <c r="AA883" s="118">
        <v>2.5</v>
      </c>
      <c r="AB883" s="118">
        <v>2.6</v>
      </c>
      <c r="AE883" s="118">
        <v>2.67</v>
      </c>
      <c r="AI883" s="118">
        <v>2.8</v>
      </c>
      <c r="AM883" s="118">
        <v>8</v>
      </c>
      <c r="AN883" s="118">
        <v>9.5</v>
      </c>
      <c r="AO883" s="118">
        <v>3.6</v>
      </c>
    </row>
    <row r="884" spans="5:41" x14ac:dyDescent="0.45">
      <c r="E884" s="121">
        <f t="shared" si="15"/>
        <v>45108</v>
      </c>
      <c r="H884" s="120">
        <v>3.74</v>
      </c>
      <c r="K884" s="118">
        <v>5.5</v>
      </c>
      <c r="M884" s="118">
        <v>2.7</v>
      </c>
      <c r="N884" s="118">
        <v>3</v>
      </c>
      <c r="P884" s="118">
        <v>12</v>
      </c>
      <c r="S884" s="118">
        <v>7.4</v>
      </c>
      <c r="U884" s="118">
        <v>11.3</v>
      </c>
      <c r="W884" s="118">
        <v>4.4000000000000004</v>
      </c>
      <c r="Z884" s="118">
        <v>7.8</v>
      </c>
      <c r="AA884" s="118">
        <v>2.7</v>
      </c>
      <c r="AB884" s="118">
        <v>2.8</v>
      </c>
      <c r="AE884" s="118">
        <v>2.93</v>
      </c>
      <c r="AI884" s="118">
        <v>2.8</v>
      </c>
      <c r="AM884" s="118">
        <v>7.1</v>
      </c>
      <c r="AN884" s="118">
        <v>9.3000000000000007</v>
      </c>
      <c r="AO884" s="118">
        <v>3.5</v>
      </c>
    </row>
    <row r="885" spans="5:41" x14ac:dyDescent="0.45">
      <c r="E885" s="121">
        <f t="shared" si="15"/>
        <v>45139</v>
      </c>
      <c r="H885" s="120">
        <v>3.7</v>
      </c>
      <c r="K885" s="118">
        <v>5.5</v>
      </c>
      <c r="M885" s="118">
        <v>2.5</v>
      </c>
      <c r="N885" s="118">
        <v>3</v>
      </c>
      <c r="P885" s="118">
        <v>11.9</v>
      </c>
      <c r="S885" s="118">
        <v>7.4</v>
      </c>
      <c r="U885" s="118">
        <v>10.8</v>
      </c>
      <c r="W885" s="118">
        <v>4.5</v>
      </c>
      <c r="Z885" s="118">
        <v>7.5</v>
      </c>
      <c r="AA885" s="118">
        <v>2.7</v>
      </c>
      <c r="AB885" s="118">
        <v>2.4</v>
      </c>
      <c r="AE885" s="118">
        <v>2.75</v>
      </c>
      <c r="AI885" s="118">
        <v>2.8</v>
      </c>
      <c r="AM885" s="118">
        <v>8.1</v>
      </c>
      <c r="AN885" s="118">
        <v>9.1</v>
      </c>
      <c r="AO885" s="118">
        <v>3.8</v>
      </c>
    </row>
    <row r="886" spans="5:41" x14ac:dyDescent="0.45">
      <c r="E886" s="121">
        <f t="shared" si="15"/>
        <v>45170</v>
      </c>
      <c r="H886" s="120">
        <v>3.55</v>
      </c>
      <c r="K886" s="118">
        <v>5.5</v>
      </c>
      <c r="M886" s="118">
        <v>2.7</v>
      </c>
      <c r="N886" s="118">
        <v>3.1</v>
      </c>
      <c r="P886" s="118">
        <v>12</v>
      </c>
      <c r="S886" s="118">
        <v>7.3</v>
      </c>
      <c r="U886" s="118">
        <v>10.3</v>
      </c>
      <c r="W886" s="118">
        <v>4.7</v>
      </c>
      <c r="Z886" s="118">
        <v>7.6</v>
      </c>
      <c r="AA886" s="118">
        <v>2.6</v>
      </c>
      <c r="AB886" s="118">
        <v>2.6</v>
      </c>
      <c r="AE886" s="118">
        <v>2.69</v>
      </c>
      <c r="AI886" s="118">
        <v>2.8</v>
      </c>
      <c r="AM886" s="118">
        <v>8.1999999999999993</v>
      </c>
      <c r="AN886" s="118">
        <v>9</v>
      </c>
      <c r="AO886" s="118">
        <v>3.8</v>
      </c>
    </row>
    <row r="887" spans="5:41" x14ac:dyDescent="0.45">
      <c r="E887" s="121">
        <f t="shared" si="15"/>
        <v>45200</v>
      </c>
      <c r="H887" s="120">
        <v>3.75</v>
      </c>
      <c r="K887" s="118">
        <v>5.7</v>
      </c>
      <c r="M887" s="118">
        <v>2.9</v>
      </c>
      <c r="N887" s="118">
        <v>3.1</v>
      </c>
      <c r="P887" s="118">
        <v>12</v>
      </c>
      <c r="S887" s="118">
        <v>7.3</v>
      </c>
      <c r="U887" s="118">
        <v>9.6</v>
      </c>
      <c r="W887" s="118">
        <v>4.8</v>
      </c>
      <c r="Z887" s="118">
        <v>7.8</v>
      </c>
      <c r="AA887" s="118">
        <v>2.5</v>
      </c>
      <c r="AB887" s="118">
        <v>2.5</v>
      </c>
      <c r="AE887" s="118">
        <v>2.66</v>
      </c>
      <c r="AI887" s="118">
        <v>2.8</v>
      </c>
      <c r="AM887" s="118">
        <v>7.9</v>
      </c>
      <c r="AN887" s="118">
        <v>8.5</v>
      </c>
      <c r="AO887" s="118">
        <v>3.9</v>
      </c>
    </row>
    <row r="888" spans="5:41" x14ac:dyDescent="0.45">
      <c r="E888" s="121">
        <f t="shared" si="15"/>
        <v>45231</v>
      </c>
      <c r="H888" s="120">
        <v>3.86</v>
      </c>
      <c r="K888" s="118">
        <v>5.8</v>
      </c>
      <c r="AB888" s="118">
        <v>2.8</v>
      </c>
      <c r="AO888" s="118">
        <v>3.7</v>
      </c>
    </row>
    <row r="889" spans="5:41" x14ac:dyDescent="0.45">
      <c r="E889" s="121">
        <f t="shared" si="15"/>
        <v>45261</v>
      </c>
    </row>
    <row r="890" spans="5:41" x14ac:dyDescent="0.45">
      <c r="E890" s="121">
        <f t="shared" si="15"/>
        <v>45292</v>
      </c>
    </row>
    <row r="891" spans="5:41" x14ac:dyDescent="0.45">
      <c r="E891" s="121">
        <f t="shared" si="15"/>
        <v>45323</v>
      </c>
    </row>
    <row r="892" spans="5:41" x14ac:dyDescent="0.45">
      <c r="E892" s="121">
        <f t="shared" si="15"/>
        <v>45352</v>
      </c>
    </row>
    <row r="893" spans="5:41" x14ac:dyDescent="0.45">
      <c r="E893" s="121">
        <f t="shared" si="15"/>
        <v>45383</v>
      </c>
    </row>
    <row r="894" spans="5:41" x14ac:dyDescent="0.45">
      <c r="E894" s="121">
        <f t="shared" si="15"/>
        <v>45413</v>
      </c>
    </row>
    <row r="895" spans="5:41" x14ac:dyDescent="0.45">
      <c r="E895" s="121">
        <f t="shared" si="15"/>
        <v>45444</v>
      </c>
    </row>
    <row r="896" spans="5:41" x14ac:dyDescent="0.45">
      <c r="E896" s="121"/>
    </row>
    <row r="897" spans="5:5" x14ac:dyDescent="0.45">
      <c r="E897" s="1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Notes</vt:lpstr>
      <vt:lpstr>NFP</vt:lpstr>
      <vt:lpstr>Unemployment Rate</vt:lpstr>
      <vt:lpstr>Claims</vt:lpstr>
      <vt:lpstr>ADP</vt:lpstr>
      <vt:lpstr>SPY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Amine Ajnui</dc:creator>
  <cp:lastModifiedBy>Mohamed Amine Ajnui</cp:lastModifiedBy>
  <dcterms:created xsi:type="dcterms:W3CDTF">2015-06-05T18:19:34Z</dcterms:created>
  <dcterms:modified xsi:type="dcterms:W3CDTF">2024-07-05T12:57:06Z</dcterms:modified>
</cp:coreProperties>
</file>