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Nicolle\Documents\Robot_Project_IFX\"/>
    </mc:Choice>
  </mc:AlternateContent>
  <bookViews>
    <workbookView xWindow="0" yWindow="0" windowWidth="27075" windowHeight="1137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CK6" i="9" l="1"/>
  <c r="CK7" i="9" s="1"/>
  <c r="CJ6" i="9"/>
  <c r="CJ7" i="9" s="1"/>
  <c r="CJ5" i="9"/>
  <c r="CJ4" i="9"/>
  <c r="CC7" i="9"/>
  <c r="CC6" i="9"/>
  <c r="CD6" i="9" s="1"/>
  <c r="CC5" i="9"/>
  <c r="CC4" i="9"/>
  <c r="BV7" i="9"/>
  <c r="BV6" i="9"/>
  <c r="BW6" i="9" s="1"/>
  <c r="BV5" i="9"/>
  <c r="BV4" i="9"/>
  <c r="BO6" i="9"/>
  <c r="BP6" i="9" s="1"/>
  <c r="CL6" i="9" l="1"/>
  <c r="CD7" i="9"/>
  <c r="CE6" i="9"/>
  <c r="BW7" i="9"/>
  <c r="BX6" i="9"/>
  <c r="BP7" i="9"/>
  <c r="BQ6" i="9"/>
  <c r="BO4" i="9"/>
  <c r="BO5" i="9"/>
  <c r="BO7" i="9"/>
  <c r="F17" i="9"/>
  <c r="CM6" i="9" l="1"/>
  <c r="CL7" i="9"/>
  <c r="CE7" i="9"/>
  <c r="CF6" i="9"/>
  <c r="BX7" i="9"/>
  <c r="BY6" i="9"/>
  <c r="BQ7" i="9"/>
  <c r="BR6" i="9"/>
  <c r="F15" i="9"/>
  <c r="F12" i="9"/>
  <c r="F10" i="9"/>
  <c r="F9" i="9"/>
  <c r="CN6" i="9" l="1"/>
  <c r="CM7" i="9"/>
  <c r="CG6" i="9"/>
  <c r="CF7" i="9"/>
  <c r="BZ6" i="9"/>
  <c r="BY7" i="9"/>
  <c r="BS6" i="9"/>
  <c r="BR7" i="9"/>
  <c r="I35" i="9"/>
  <c r="I34" i="9"/>
  <c r="CN7" i="9" l="1"/>
  <c r="CO6" i="9"/>
  <c r="CH6" i="9"/>
  <c r="CG7" i="9"/>
  <c r="CA6" i="9"/>
  <c r="BZ7" i="9"/>
  <c r="BT6" i="9"/>
  <c r="BS7" i="9"/>
  <c r="F39" i="9"/>
  <c r="F40" i="9" s="1"/>
  <c r="I40" i="9" s="1"/>
  <c r="F38" i="9"/>
  <c r="I38" i="9" s="1"/>
  <c r="F8" i="9"/>
  <c r="I8" i="9" s="1"/>
  <c r="F28" i="9"/>
  <c r="I28" i="9" s="1"/>
  <c r="F22" i="9"/>
  <c r="I22" i="9" s="1"/>
  <c r="F16" i="9"/>
  <c r="I16" i="9" s="1"/>
  <c r="CO7" i="9" l="1"/>
  <c r="CP6" i="9"/>
  <c r="CP7" i="9" s="1"/>
  <c r="CH7" i="9"/>
  <c r="CI6" i="9"/>
  <c r="CI7" i="9" s="1"/>
  <c r="CA7" i="9"/>
  <c r="CB6" i="9"/>
  <c r="CB7" i="9" s="1"/>
  <c r="BT7" i="9"/>
  <c r="BU6" i="9"/>
  <c r="BU7" i="9" s="1"/>
  <c r="F41" i="9"/>
  <c r="I41" i="9" s="1"/>
  <c r="I39" i="9"/>
  <c r="K6" i="9" l="1"/>
  <c r="F14" i="9" l="1"/>
  <c r="I14" i="9" s="1"/>
  <c r="I10" i="9"/>
  <c r="I9" i="9"/>
  <c r="I15" i="9"/>
  <c r="K7" i="9"/>
  <c r="K4" i="9"/>
  <c r="A8" i="9"/>
  <c r="A38" i="9"/>
  <c r="A39" i="9" s="1"/>
  <c r="A40" i="9" s="1"/>
  <c r="A41" i="9" s="1"/>
  <c r="I12" i="9" l="1"/>
  <c r="F13" i="9" l="1"/>
  <c r="I13" i="9" s="1"/>
  <c r="L6" i="9" l="1"/>
  <c r="F18" i="9" l="1"/>
  <c r="I18" i="9" s="1"/>
  <c r="F24" i="9"/>
  <c r="I24" i="9" s="1"/>
  <c r="F23" i="9"/>
  <c r="I23" i="9" s="1"/>
  <c r="F30" i="9"/>
  <c r="I30" i="9" s="1"/>
  <c r="F29" i="9"/>
  <c r="I29" i="9" s="1"/>
  <c r="M6" i="9"/>
  <c r="F25" i="9"/>
  <c r="I25" i="9" s="1"/>
  <c r="F31" i="9" l="1"/>
  <c r="I31" i="9" s="1"/>
  <c r="N6" i="9"/>
  <c r="F32" i="9" l="1"/>
  <c r="I32" i="9" s="1"/>
  <c r="F26" i="9"/>
  <c r="I26" i="9" s="1"/>
  <c r="O6" i="9"/>
  <c r="K5" i="9"/>
  <c r="F33" i="9" l="1"/>
  <c r="I33" i="9" s="1"/>
  <c r="F27" i="9"/>
  <c r="I27"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l="1"/>
  <c r="A20" i="9" s="1"/>
  <c r="A21" i="9" s="1"/>
  <c r="A22" i="9" s="1"/>
  <c r="A23" i="9" s="1"/>
  <c r="A24" i="9" s="1"/>
  <c r="A25" i="9" s="1"/>
  <c r="A26" i="9" s="1"/>
  <c r="F19" i="9" l="1"/>
  <c r="A27" i="9"/>
  <c r="A28" i="9" s="1"/>
  <c r="A29" i="9" s="1"/>
  <c r="A30" i="9" s="1"/>
  <c r="A31" i="9" s="1"/>
  <c r="A32" i="9" s="1"/>
  <c r="A33" i="9" s="1"/>
  <c r="I19" i="9" l="1"/>
  <c r="F20" i="9"/>
  <c r="I20" i="9" l="1"/>
  <c r="F21" i="9"/>
  <c r="I21"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<sst xmlns="http://schemas.openxmlformats.org/spreadsheetml/2006/main" count="190" uniqueCount="164">
  <si>
    <t>WBS</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</si>
  <si>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</si>
  <si>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</si>
  <si>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</si>
  <si>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</si>
  <si>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</si>
  <si>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</si>
  <si>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</si>
  <si>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</si>
  <si>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</si>
  <si>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</si>
  <si>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</si>
  <si>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</si>
  <si>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</si>
  <si>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</si>
  <si>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</si>
  <si>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</si>
  <si>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</si>
  <si>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</si>
  <si>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</si>
  <si>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</si>
  <si>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</si>
  <si>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</si>
  <si>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</si>
  <si>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</si>
  <si>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</si>
  <si>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</si>
  <si>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</si>
  <si>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</si>
  <si>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</si>
  <si>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</si>
  <si>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</si>
  <si>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</si>
  <si>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</si>
  <si>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</si>
  <si>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</si>
  <si>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</si>
  <si>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</si>
  <si>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</si>
  <si>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</si>
  <si>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</si>
  <si>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</si>
  <si>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</si>
  <si>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</si>
  <si>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</si>
  <si>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</si>
  <si>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</si>
  <si>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</si>
  <si>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</si>
  <si>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</si>
  <si>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</si>
  <si>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</si>
  <si>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</si>
  <si>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</si>
  <si>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</si>
  <si>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</si>
  <si>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</si>
  <si>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</si>
  <si>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</si>
  <si>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</si>
  <si>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</si>
  <si>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</si>
  <si>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</si>
  <si>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</si>
  <si>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</si>
  <si>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</si>
  <si>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</si>
  <si>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</si>
  <si>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</si>
  <si>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</si>
  <si>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</si>
  <si>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</si>
  <si>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</si>
  <si>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</si>
  <si>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</si>
  <si>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</si>
  <si>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</si>
  <si>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</si>
  <si>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</si>
  <si>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</si>
  <si>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</si>
  <si>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</si>
  <si>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</si>
  <si>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</si>
  <si>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</si>
  <si>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</si>
  <si>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</si>
  <si>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</si>
  <si>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</si>
  <si>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</si>
  <si>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</si>
  <si>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</si>
  <si>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</si>
  <si>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</si>
  <si>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</si>
  <si>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</si>
  <si>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</si>
  <si>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</si>
  <si>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</si>
  <si>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</si>
  <si>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</si>
  <si>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</si>
  <si>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</si>
  <si>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</si>
  <si>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</si>
  <si>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</si>
  <si>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</si>
  <si>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</si>
  <si>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</si>
  <si>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</si>
  <si>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</si>
  <si>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</si>
  <si>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</si>
  <si>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</si>
  <si>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</si>
  <si>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</si>
  <si>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</si>
  <si>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</si>
  <si>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</si>
  <si>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</si>
  <si>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</si>
  <si>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</si>
  <si>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</si>
  <si>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</si>
  <si>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</si>
  <si>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</si>
  <si>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</si>
  <si>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</si>
  <si>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</si>
  <si>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</si>
  <si>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</si>
  <si>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</si>
  <si>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</si>
  <si>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</si>
  <si>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</si>
  <si>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</si>
  <si>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</si>
  <si>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</si>
  <si>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Robot Project</t>
  </si>
  <si>
    <t>INFINEON AG TECHNOLOGIES</t>
  </si>
  <si>
    <t>M. Amine GAIZI</t>
  </si>
  <si>
    <t>Camera Detection</t>
  </si>
  <si>
    <t>CIF interface on Aurix</t>
  </si>
  <si>
    <t>M. Maxime EVAUX</t>
  </si>
  <si>
    <t>Run a CNN on a Raspberry</t>
  </si>
  <si>
    <t>Run an example</t>
  </si>
  <si>
    <t>Pre-train our CNN</t>
  </si>
  <si>
    <t>Ethernet (Aurix Cam - Raspberry)</t>
  </si>
  <si>
    <t>Bluetooth (Aurix Master - Raspberry)</t>
  </si>
  <si>
    <t>Wiki Page</t>
  </si>
  <si>
    <t>M. ZROUMBA</t>
  </si>
  <si>
    <t>Movements</t>
  </si>
  <si>
    <t>M. Amine Gaizi</t>
  </si>
  <si>
    <t>M. Jeannin</t>
  </si>
  <si>
    <t>Motor control</t>
  </si>
  <si>
    <t>Soldered circuit</t>
  </si>
  <si>
    <t>Proportional correction</t>
  </si>
  <si>
    <t>M.Amine Gaizi</t>
  </si>
  <si>
    <t>Gyroscope/Accelerometer</t>
  </si>
  <si>
    <t>I2C protocol</t>
  </si>
  <si>
    <t>Data Treatment</t>
  </si>
  <si>
    <t>Integration to Amine's program</t>
  </si>
  <si>
    <t>Noise treatment</t>
  </si>
  <si>
    <t>M,Guillaume Nicolle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</si>
</sst>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76200</xdr:colOff>
      <xdr:row>5</xdr:row>
      <xdr:rowOff>142875</xdr:rowOff>
    </xdr:from>
    <xdr:to>
      <xdr:col>18</xdr:col>
      <xdr:colOff>0</xdr:colOff>
      <xdr:row>9</xdr:row>
      <xdr:rowOff>185208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CP42"/>
  <sheetViews>
    <sheetView showGridLines="0" tabSelected="1" zoomScaleNormal="100" workbookViewId="0">
      <pane ySplit="7" topLeftCell="A17" activePane="bottomLeft" state="frozen"/>
      <selection pane="bottomLeft" activeCell="BO23" sqref="BO23"/>
    </sheetView>
  </sheetViews>
  <sheetFormatPr defaultColWidth="9.140625" defaultRowHeight="12.75" x14ac:dyDescent="0.2"/>
  <cols>
    <col min="1" max="1" width="6.85546875" style="5" customWidth="1"/>
    <col min="2" max="2" width="26.5703125" style="1" bestFit="1" customWidth="1"/>
    <col min="3" max="3" width="14.5703125" style="1" customWidth="1"/>
    <col min="4" max="4" width="13.140625" style="6"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67" width="2.7109375" style="3" customWidth="1"/>
    <col min="68" max="68" width="2.5703125" style="3" customWidth="1"/>
    <col min="69" max="70" width="3" style="3" customWidth="1"/>
    <col min="71" max="71" width="3.28515625" style="3" customWidth="1"/>
    <col min="72" max="72" width="2.7109375" style="3" customWidth="1"/>
    <col min="73" max="73" width="2.5703125" style="3" customWidth="1"/>
    <col min="74" max="74" width="2.7109375" style="3" customWidth="1"/>
    <col min="75" max="76" width="2.85546875" style="3" customWidth="1"/>
    <col min="77" max="77" width="3" style="3" customWidth="1"/>
    <col min="78" max="78" width="2.5703125" style="3" customWidth="1"/>
    <col min="79" max="79" width="2.42578125" style="3" customWidth="1"/>
    <col min="80" max="80" width="2.7109375" style="3" customWidth="1"/>
    <col min="81" max="81" width="2.42578125" style="3" customWidth="1"/>
    <col min="82" max="82" width="3" style="3" customWidth="1"/>
    <col min="83" max="83" width="2.42578125" style="3" customWidth="1"/>
    <col min="84" max="84" width="2.7109375" style="3" customWidth="1"/>
    <col min="85" max="85" width="2.85546875" style="3" customWidth="1"/>
    <col min="86" max="86" width="2.42578125" style="3" customWidth="1"/>
    <col min="87" max="88" width="2.5703125" style="3" customWidth="1"/>
    <col min="89" max="89" width="3" style="3" customWidth="1"/>
    <col min="90" max="90" width="2.5703125" style="3" customWidth="1"/>
    <col min="91" max="92" width="3.140625" style="3" customWidth="1"/>
    <col min="93" max="93" width="2.7109375" style="3" customWidth="1"/>
    <col min="94" max="94" width="2.85546875" style="3" customWidth="1"/>
    <col min="95" max="16384" width="9.140625" style="3"/>
  </cols>
  <sheetData>
    <row r="1" spans="1:94" ht="30" customHeight="1" x14ac:dyDescent="0.2">
      <c r="A1" s="125" t="s">
        <v>138</v>
      </c>
      <c r="B1" s="47"/>
      <c r="C1" s="47"/>
      <c r="D1" s="47"/>
      <c r="E1" s="47"/>
      <c r="F1" s="47"/>
      <c r="I1" s="132"/>
      <c r="K1" s="163" t="s">
        <v>79</v>
      </c>
      <c r="L1" s="163"/>
      <c r="M1" s="163"/>
      <c r="N1" s="163"/>
      <c r="O1" s="163"/>
      <c r="P1" s="163"/>
      <c r="Q1" s="163"/>
      <c r="R1" s="163"/>
      <c r="S1" s="163"/>
      <c r="T1" s="163"/>
      <c r="U1" s="163"/>
      <c r="V1" s="163"/>
      <c r="W1" s="163"/>
      <c r="X1" s="163"/>
      <c r="Y1" s="163"/>
      <c r="Z1" s="163"/>
      <c r="AA1" s="163"/>
      <c r="AB1" s="163"/>
      <c r="AC1" s="163"/>
      <c r="AD1" s="163"/>
      <c r="AE1" s="163"/>
    </row>
    <row r="2" spans="1:94" ht="18" customHeight="1" x14ac:dyDescent="0.2">
      <c r="A2" s="52" t="s">
        <v>139</v>
      </c>
      <c r="B2" s="22"/>
      <c r="C2" s="22"/>
      <c r="D2" s="34"/>
      <c r="E2" s="160"/>
      <c r="F2" s="160"/>
      <c r="H2" s="2"/>
    </row>
    <row r="3" spans="1:94"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94" ht="17.25" customHeight="1" x14ac:dyDescent="0.2">
      <c r="A4" s="110"/>
      <c r="B4" s="114" t="s">
        <v>76</v>
      </c>
      <c r="C4" s="168">
        <v>43340</v>
      </c>
      <c r="D4" s="168"/>
      <c r="E4" s="168"/>
      <c r="F4" s="111"/>
      <c r="G4" s="114" t="s">
        <v>75</v>
      </c>
      <c r="H4" s="129">
        <v>1</v>
      </c>
      <c r="I4" s="112"/>
      <c r="J4" s="50"/>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c r="BO4" s="165" t="str">
        <f>"Week "&amp;(BO6-($C$4-WEEKDAY($C$4,1)+2))/7+1</f>
        <v>Week 9</v>
      </c>
      <c r="BP4" s="166"/>
      <c r="BQ4" s="166"/>
      <c r="BR4" s="166"/>
      <c r="BS4" s="166"/>
      <c r="BT4" s="166"/>
      <c r="BU4" s="167"/>
      <c r="BV4" s="165" t="str">
        <f>"Week "&amp;(BV6-($C$4-WEEKDAY($C$4,1)+2))/7+1</f>
        <v>Week 10</v>
      </c>
      <c r="BW4" s="166"/>
      <c r="BX4" s="166"/>
      <c r="BY4" s="166"/>
      <c r="BZ4" s="166"/>
      <c r="CA4" s="166"/>
      <c r="CB4" s="167"/>
      <c r="CC4" s="165" t="str">
        <f>"Week "&amp;(CC6-($C$4-WEEKDAY($C$4,1)+2))/7+1</f>
        <v>Week 11</v>
      </c>
      <c r="CD4" s="166"/>
      <c r="CE4" s="166"/>
      <c r="CF4" s="166"/>
      <c r="CG4" s="166"/>
      <c r="CH4" s="166"/>
      <c r="CI4" s="167"/>
      <c r="CJ4" s="165" t="str">
        <f>"Week "&amp;(CJ6-($C$4-WEEKDAY($C$4,1)+2))/7+1</f>
        <v>Week 12</v>
      </c>
      <c r="CK4" s="166"/>
      <c r="CL4" s="166"/>
      <c r="CM4" s="166"/>
      <c r="CN4" s="166"/>
      <c r="CO4" s="166"/>
      <c r="CP4" s="167"/>
    </row>
    <row r="5" spans="1:94" ht="17.25" customHeight="1" x14ac:dyDescent="0.2">
      <c r="A5" s="110"/>
      <c r="B5" s="114" t="s">
        <v>77</v>
      </c>
      <c r="C5" s="164" t="s">
        <v>140</v>
      </c>
      <c r="D5" s="164"/>
      <c r="E5" s="164"/>
      <c r="F5" s="113"/>
      <c r="G5" s="113"/>
      <c r="H5" s="113"/>
      <c r="I5" s="113"/>
      <c r="J5" s="50"/>
      <c r="K5" s="169">
        <f>K6</f>
        <v>43339</v>
      </c>
      <c r="L5" s="170"/>
      <c r="M5" s="170"/>
      <c r="N5" s="170"/>
      <c r="O5" s="170"/>
      <c r="P5" s="170"/>
      <c r="Q5" s="171"/>
      <c r="R5" s="169">
        <f>R6</f>
        <v>43346</v>
      </c>
      <c r="S5" s="170"/>
      <c r="T5" s="170"/>
      <c r="U5" s="170"/>
      <c r="V5" s="170"/>
      <c r="W5" s="170"/>
      <c r="X5" s="171"/>
      <c r="Y5" s="169">
        <f>Y6</f>
        <v>43353</v>
      </c>
      <c r="Z5" s="170"/>
      <c r="AA5" s="170"/>
      <c r="AB5" s="170"/>
      <c r="AC5" s="170"/>
      <c r="AD5" s="170"/>
      <c r="AE5" s="171"/>
      <c r="AF5" s="169">
        <f>AF6</f>
        <v>43360</v>
      </c>
      <c r="AG5" s="170"/>
      <c r="AH5" s="170"/>
      <c r="AI5" s="170"/>
      <c r="AJ5" s="170"/>
      <c r="AK5" s="170"/>
      <c r="AL5" s="171"/>
      <c r="AM5" s="169">
        <f>AM6</f>
        <v>43367</v>
      </c>
      <c r="AN5" s="170"/>
      <c r="AO5" s="170"/>
      <c r="AP5" s="170"/>
      <c r="AQ5" s="170"/>
      <c r="AR5" s="170"/>
      <c r="AS5" s="171"/>
      <c r="AT5" s="169">
        <f>AT6</f>
        <v>43374</v>
      </c>
      <c r="AU5" s="170"/>
      <c r="AV5" s="170"/>
      <c r="AW5" s="170"/>
      <c r="AX5" s="170"/>
      <c r="AY5" s="170"/>
      <c r="AZ5" s="171"/>
      <c r="BA5" s="169">
        <f>BA6</f>
        <v>43381</v>
      </c>
      <c r="BB5" s="170"/>
      <c r="BC5" s="170"/>
      <c r="BD5" s="170"/>
      <c r="BE5" s="170"/>
      <c r="BF5" s="170"/>
      <c r="BG5" s="171"/>
      <c r="BH5" s="169">
        <f>BH6</f>
        <v>43388</v>
      </c>
      <c r="BI5" s="170"/>
      <c r="BJ5" s="170"/>
      <c r="BK5" s="170"/>
      <c r="BL5" s="170"/>
      <c r="BM5" s="170"/>
      <c r="BN5" s="171"/>
      <c r="BO5" s="169">
        <f>BO6</f>
        <v>43395</v>
      </c>
      <c r="BP5" s="170"/>
      <c r="BQ5" s="170"/>
      <c r="BR5" s="170"/>
      <c r="BS5" s="170"/>
      <c r="BT5" s="170"/>
      <c r="BU5" s="171"/>
      <c r="BV5" s="169">
        <f>BV6</f>
        <v>43402</v>
      </c>
      <c r="BW5" s="170"/>
      <c r="BX5" s="170"/>
      <c r="BY5" s="170"/>
      <c r="BZ5" s="170"/>
      <c r="CA5" s="170"/>
      <c r="CB5" s="171"/>
      <c r="CC5" s="169">
        <f>CC6</f>
        <v>43409</v>
      </c>
      <c r="CD5" s="170"/>
      <c r="CE5" s="170"/>
      <c r="CF5" s="170"/>
      <c r="CG5" s="170"/>
      <c r="CH5" s="170"/>
      <c r="CI5" s="171"/>
      <c r="CJ5" s="169">
        <f>CJ6</f>
        <v>43416</v>
      </c>
      <c r="CK5" s="170"/>
      <c r="CL5" s="170"/>
      <c r="CM5" s="170"/>
      <c r="CN5" s="170"/>
      <c r="CO5" s="170"/>
      <c r="CP5" s="171"/>
    </row>
    <row r="6" spans="1:94" x14ac:dyDescent="0.2">
      <c r="A6" s="49"/>
      <c r="B6" s="50"/>
      <c r="C6" s="50"/>
      <c r="D6" s="51"/>
      <c r="E6" s="50"/>
      <c r="F6" s="50"/>
      <c r="G6" s="50"/>
      <c r="H6" s="50"/>
      <c r="I6" s="50"/>
      <c r="J6" s="50"/>
      <c r="K6" s="92">
        <f>C4-WEEKDAY(C4,1)+2+7*(H4-1)</f>
        <v>43339</v>
      </c>
      <c r="L6" s="83">
        <f t="shared" ref="L6:AQ6" si="0">K6+1</f>
        <v>43340</v>
      </c>
      <c r="M6" s="83">
        <f t="shared" si="0"/>
        <v>43341</v>
      </c>
      <c r="N6" s="83">
        <f t="shared" si="0"/>
        <v>43342</v>
      </c>
      <c r="O6" s="83">
        <f t="shared" si="0"/>
        <v>43343</v>
      </c>
      <c r="P6" s="83">
        <f t="shared" si="0"/>
        <v>43344</v>
      </c>
      <c r="Q6" s="93">
        <f t="shared" si="0"/>
        <v>43345</v>
      </c>
      <c r="R6" s="92">
        <f t="shared" si="0"/>
        <v>43346</v>
      </c>
      <c r="S6" s="83">
        <f t="shared" si="0"/>
        <v>43347</v>
      </c>
      <c r="T6" s="83">
        <f t="shared" si="0"/>
        <v>43348</v>
      </c>
      <c r="U6" s="83">
        <f t="shared" si="0"/>
        <v>43349</v>
      </c>
      <c r="V6" s="83">
        <f t="shared" si="0"/>
        <v>43350</v>
      </c>
      <c r="W6" s="83">
        <f t="shared" si="0"/>
        <v>43351</v>
      </c>
      <c r="X6" s="93">
        <f t="shared" si="0"/>
        <v>43352</v>
      </c>
      <c r="Y6" s="92">
        <f t="shared" si="0"/>
        <v>43353</v>
      </c>
      <c r="Z6" s="83">
        <f t="shared" si="0"/>
        <v>43354</v>
      </c>
      <c r="AA6" s="83">
        <f t="shared" si="0"/>
        <v>43355</v>
      </c>
      <c r="AB6" s="83">
        <f t="shared" si="0"/>
        <v>43356</v>
      </c>
      <c r="AC6" s="83">
        <f t="shared" si="0"/>
        <v>43357</v>
      </c>
      <c r="AD6" s="83">
        <f t="shared" si="0"/>
        <v>43358</v>
      </c>
      <c r="AE6" s="93">
        <f t="shared" si="0"/>
        <v>43359</v>
      </c>
      <c r="AF6" s="92">
        <f t="shared" si="0"/>
        <v>43360</v>
      </c>
      <c r="AG6" s="83">
        <f t="shared" si="0"/>
        <v>43361</v>
      </c>
      <c r="AH6" s="83">
        <f t="shared" si="0"/>
        <v>43362</v>
      </c>
      <c r="AI6" s="83">
        <f t="shared" si="0"/>
        <v>43363</v>
      </c>
      <c r="AJ6" s="83">
        <f t="shared" si="0"/>
        <v>43364</v>
      </c>
      <c r="AK6" s="83">
        <f t="shared" si="0"/>
        <v>43365</v>
      </c>
      <c r="AL6" s="93">
        <f t="shared" si="0"/>
        <v>43366</v>
      </c>
      <c r="AM6" s="92">
        <f t="shared" si="0"/>
        <v>43367</v>
      </c>
      <c r="AN6" s="83">
        <f t="shared" si="0"/>
        <v>43368</v>
      </c>
      <c r="AO6" s="83">
        <f t="shared" si="0"/>
        <v>43369</v>
      </c>
      <c r="AP6" s="83">
        <f t="shared" si="0"/>
        <v>43370</v>
      </c>
      <c r="AQ6" s="83">
        <f t="shared" si="0"/>
        <v>43371</v>
      </c>
      <c r="AR6" s="83">
        <f t="shared" ref="AR6:BN6" si="1">AQ6+1</f>
        <v>43372</v>
      </c>
      <c r="AS6" s="93">
        <f t="shared" si="1"/>
        <v>43373</v>
      </c>
      <c r="AT6" s="92">
        <f t="shared" si="1"/>
        <v>43374</v>
      </c>
      <c r="AU6" s="83">
        <f t="shared" si="1"/>
        <v>43375</v>
      </c>
      <c r="AV6" s="83">
        <f t="shared" si="1"/>
        <v>43376</v>
      </c>
      <c r="AW6" s="83">
        <f t="shared" si="1"/>
        <v>43377</v>
      </c>
      <c r="AX6" s="83">
        <f t="shared" si="1"/>
        <v>43378</v>
      </c>
      <c r="AY6" s="83">
        <f t="shared" si="1"/>
        <v>43379</v>
      </c>
      <c r="AZ6" s="93">
        <f t="shared" si="1"/>
        <v>43380</v>
      </c>
      <c r="BA6" s="92">
        <f t="shared" si="1"/>
        <v>43381</v>
      </c>
      <c r="BB6" s="83">
        <f t="shared" si="1"/>
        <v>43382</v>
      </c>
      <c r="BC6" s="83">
        <f t="shared" si="1"/>
        <v>43383</v>
      </c>
      <c r="BD6" s="83">
        <f t="shared" si="1"/>
        <v>43384</v>
      </c>
      <c r="BE6" s="83">
        <f t="shared" si="1"/>
        <v>43385</v>
      </c>
      <c r="BF6" s="83">
        <f t="shared" si="1"/>
        <v>43386</v>
      </c>
      <c r="BG6" s="93">
        <f t="shared" si="1"/>
        <v>43387</v>
      </c>
      <c r="BH6" s="92">
        <f t="shared" si="1"/>
        <v>43388</v>
      </c>
      <c r="BI6" s="83">
        <f t="shared" si="1"/>
        <v>43389</v>
      </c>
      <c r="BJ6" s="83">
        <f t="shared" si="1"/>
        <v>43390</v>
      </c>
      <c r="BK6" s="83">
        <f t="shared" si="1"/>
        <v>43391</v>
      </c>
      <c r="BL6" s="83">
        <f t="shared" si="1"/>
        <v>43392</v>
      </c>
      <c r="BM6" s="83">
        <f t="shared" si="1"/>
        <v>43393</v>
      </c>
      <c r="BN6" s="93">
        <f t="shared" si="1"/>
        <v>43394</v>
      </c>
      <c r="BO6" s="92">
        <f t="shared" ref="BO6" si="2">BN6+1</f>
        <v>43395</v>
      </c>
      <c r="BP6" s="83">
        <f t="shared" ref="BP6" si="3">BO6+1</f>
        <v>43396</v>
      </c>
      <c r="BQ6" s="83">
        <f t="shared" ref="BQ6" si="4">BP6+1</f>
        <v>43397</v>
      </c>
      <c r="BR6" s="83">
        <f t="shared" ref="BR6" si="5">BQ6+1</f>
        <v>43398</v>
      </c>
      <c r="BS6" s="83">
        <f t="shared" ref="BS6" si="6">BR6+1</f>
        <v>43399</v>
      </c>
      <c r="BT6" s="83">
        <f t="shared" ref="BT6" si="7">BS6+1</f>
        <v>43400</v>
      </c>
      <c r="BU6" s="93">
        <f t="shared" ref="BU6" si="8">BT6+1</f>
        <v>43401</v>
      </c>
      <c r="BV6" s="92">
        <f t="shared" ref="BV6" si="9">BU6+1</f>
        <v>43402</v>
      </c>
      <c r="BW6" s="83">
        <f t="shared" ref="BW6" si="10">BV6+1</f>
        <v>43403</v>
      </c>
      <c r="BX6" s="83">
        <f t="shared" ref="BX6" si="11">BW6+1</f>
        <v>43404</v>
      </c>
      <c r="BY6" s="83">
        <f t="shared" ref="BY6" si="12">BX6+1</f>
        <v>43405</v>
      </c>
      <c r="BZ6" s="83">
        <f t="shared" ref="BZ6" si="13">BY6+1</f>
        <v>43406</v>
      </c>
      <c r="CA6" s="83">
        <f t="shared" ref="CA6" si="14">BZ6+1</f>
        <v>43407</v>
      </c>
      <c r="CB6" s="93">
        <f t="shared" ref="CB6" si="15">CA6+1</f>
        <v>43408</v>
      </c>
      <c r="CC6" s="92">
        <f t="shared" ref="CC6" si="16">CB6+1</f>
        <v>43409</v>
      </c>
      <c r="CD6" s="83">
        <f t="shared" ref="CD6" si="17">CC6+1</f>
        <v>43410</v>
      </c>
      <c r="CE6" s="83">
        <f t="shared" ref="CE6" si="18">CD6+1</f>
        <v>43411</v>
      </c>
      <c r="CF6" s="83">
        <f t="shared" ref="CF6" si="19">CE6+1</f>
        <v>43412</v>
      </c>
      <c r="CG6" s="83">
        <f t="shared" ref="CG6" si="20">CF6+1</f>
        <v>43413</v>
      </c>
      <c r="CH6" s="83">
        <f t="shared" ref="CH6" si="21">CG6+1</f>
        <v>43414</v>
      </c>
      <c r="CI6" s="93">
        <f t="shared" ref="CI6" si="22">CH6+1</f>
        <v>43415</v>
      </c>
      <c r="CJ6" s="92">
        <f t="shared" ref="CJ6" si="23">CI6+1</f>
        <v>43416</v>
      </c>
      <c r="CK6" s="83">
        <f t="shared" ref="CK6" si="24">CJ6+1</f>
        <v>43417</v>
      </c>
      <c r="CL6" s="83">
        <f t="shared" ref="CL6" si="25">CK6+1</f>
        <v>43418</v>
      </c>
      <c r="CM6" s="83">
        <f t="shared" ref="CM6" si="26">CL6+1</f>
        <v>43419</v>
      </c>
      <c r="CN6" s="83">
        <f t="shared" ref="CN6" si="27">CM6+1</f>
        <v>43420</v>
      </c>
      <c r="CO6" s="83">
        <f t="shared" ref="CO6" si="28">CN6+1</f>
        <v>43421</v>
      </c>
      <c r="CP6" s="93">
        <f t="shared" ref="CP6" si="29">CO6+1</f>
        <v>43422</v>
      </c>
    </row>
    <row r="7" spans="1:94" s="124" customFormat="1" ht="24.75" thickBot="1" x14ac:dyDescent="0.25">
      <c r="A7" s="116" t="s">
        <v>0</v>
      </c>
      <c r="B7" s="117" t="s">
        <v>67</v>
      </c>
      <c r="C7" s="118" t="s">
        <v>68</v>
      </c>
      <c r="D7" s="119" t="s">
        <v>74</v>
      </c>
      <c r="E7" s="120" t="s">
        <v>69</v>
      </c>
      <c r="F7" s="120" t="s">
        <v>70</v>
      </c>
      <c r="G7" s="118" t="s">
        <v>71</v>
      </c>
      <c r="H7" s="118" t="s">
        <v>72</v>
      </c>
      <c r="I7" s="118" t="s">
        <v>73</v>
      </c>
      <c r="J7" s="118"/>
      <c r="K7" s="121" t="str">
        <f t="shared" ref="K7:AP7" si="30">CHOOSE(WEEKDAY(K6,1),"S","M","T","W","T","F","S")</f>
        <v>M</v>
      </c>
      <c r="L7" s="122" t="str">
        <f t="shared" si="30"/>
        <v>T</v>
      </c>
      <c r="M7" s="122" t="str">
        <f t="shared" si="30"/>
        <v>W</v>
      </c>
      <c r="N7" s="122" t="str">
        <f t="shared" si="30"/>
        <v>T</v>
      </c>
      <c r="O7" s="122" t="str">
        <f t="shared" si="30"/>
        <v>F</v>
      </c>
      <c r="P7" s="122" t="str">
        <f t="shared" si="30"/>
        <v>S</v>
      </c>
      <c r="Q7" s="123" t="str">
        <f t="shared" si="30"/>
        <v>S</v>
      </c>
      <c r="R7" s="121" t="str">
        <f t="shared" si="30"/>
        <v>M</v>
      </c>
      <c r="S7" s="122" t="str">
        <f t="shared" si="30"/>
        <v>T</v>
      </c>
      <c r="T7" s="122" t="str">
        <f t="shared" si="30"/>
        <v>W</v>
      </c>
      <c r="U7" s="122" t="str">
        <f t="shared" si="30"/>
        <v>T</v>
      </c>
      <c r="V7" s="122" t="str">
        <f t="shared" si="30"/>
        <v>F</v>
      </c>
      <c r="W7" s="122" t="str">
        <f t="shared" si="30"/>
        <v>S</v>
      </c>
      <c r="X7" s="123" t="str">
        <f t="shared" si="30"/>
        <v>S</v>
      </c>
      <c r="Y7" s="121" t="str">
        <f t="shared" si="30"/>
        <v>M</v>
      </c>
      <c r="Z7" s="122" t="str">
        <f t="shared" si="30"/>
        <v>T</v>
      </c>
      <c r="AA7" s="122" t="str">
        <f t="shared" si="30"/>
        <v>W</v>
      </c>
      <c r="AB7" s="122" t="str">
        <f t="shared" si="30"/>
        <v>T</v>
      </c>
      <c r="AC7" s="122" t="str">
        <f t="shared" si="30"/>
        <v>F</v>
      </c>
      <c r="AD7" s="122" t="str">
        <f t="shared" si="30"/>
        <v>S</v>
      </c>
      <c r="AE7" s="123" t="str">
        <f t="shared" si="30"/>
        <v>S</v>
      </c>
      <c r="AF7" s="121" t="str">
        <f t="shared" si="30"/>
        <v>M</v>
      </c>
      <c r="AG7" s="122" t="str">
        <f t="shared" si="30"/>
        <v>T</v>
      </c>
      <c r="AH7" s="122" t="str">
        <f t="shared" si="30"/>
        <v>W</v>
      </c>
      <c r="AI7" s="122" t="str">
        <f t="shared" si="30"/>
        <v>T</v>
      </c>
      <c r="AJ7" s="122" t="str">
        <f t="shared" si="30"/>
        <v>F</v>
      </c>
      <c r="AK7" s="122" t="str">
        <f t="shared" si="30"/>
        <v>S</v>
      </c>
      <c r="AL7" s="123" t="str">
        <f t="shared" si="30"/>
        <v>S</v>
      </c>
      <c r="AM7" s="121" t="str">
        <f t="shared" si="30"/>
        <v>M</v>
      </c>
      <c r="AN7" s="122" t="str">
        <f t="shared" si="30"/>
        <v>T</v>
      </c>
      <c r="AO7" s="122" t="str">
        <f t="shared" si="30"/>
        <v>W</v>
      </c>
      <c r="AP7" s="122" t="str">
        <f t="shared" si="30"/>
        <v>T</v>
      </c>
      <c r="AQ7" s="122" t="str">
        <f t="shared" ref="AQ7:BN7" si="31">CHOOSE(WEEKDAY(AQ6,1),"S","M","T","W","T","F","S")</f>
        <v>F</v>
      </c>
      <c r="AR7" s="122" t="str">
        <f t="shared" si="31"/>
        <v>S</v>
      </c>
      <c r="AS7" s="123" t="str">
        <f t="shared" si="31"/>
        <v>S</v>
      </c>
      <c r="AT7" s="121" t="str">
        <f t="shared" si="31"/>
        <v>M</v>
      </c>
      <c r="AU7" s="122" t="str">
        <f t="shared" si="31"/>
        <v>T</v>
      </c>
      <c r="AV7" s="122" t="str">
        <f t="shared" si="31"/>
        <v>W</v>
      </c>
      <c r="AW7" s="122" t="str">
        <f t="shared" si="31"/>
        <v>T</v>
      </c>
      <c r="AX7" s="122" t="str">
        <f t="shared" si="31"/>
        <v>F</v>
      </c>
      <c r="AY7" s="122" t="str">
        <f t="shared" si="31"/>
        <v>S</v>
      </c>
      <c r="AZ7" s="123" t="str">
        <f t="shared" si="31"/>
        <v>S</v>
      </c>
      <c r="BA7" s="121" t="str">
        <f t="shared" si="31"/>
        <v>M</v>
      </c>
      <c r="BB7" s="122" t="str">
        <f t="shared" si="31"/>
        <v>T</v>
      </c>
      <c r="BC7" s="122" t="str">
        <f t="shared" si="31"/>
        <v>W</v>
      </c>
      <c r="BD7" s="122" t="str">
        <f t="shared" si="31"/>
        <v>T</v>
      </c>
      <c r="BE7" s="122" t="str">
        <f t="shared" si="31"/>
        <v>F</v>
      </c>
      <c r="BF7" s="122" t="str">
        <f t="shared" si="31"/>
        <v>S</v>
      </c>
      <c r="BG7" s="123" t="str">
        <f t="shared" si="31"/>
        <v>S</v>
      </c>
      <c r="BH7" s="121" t="str">
        <f t="shared" si="31"/>
        <v>M</v>
      </c>
      <c r="BI7" s="122" t="str">
        <f t="shared" si="31"/>
        <v>T</v>
      </c>
      <c r="BJ7" s="122" t="str">
        <f t="shared" si="31"/>
        <v>W</v>
      </c>
      <c r="BK7" s="122" t="str">
        <f t="shared" si="31"/>
        <v>T</v>
      </c>
      <c r="BL7" s="122" t="str">
        <f t="shared" si="31"/>
        <v>F</v>
      </c>
      <c r="BM7" s="122" t="str">
        <f t="shared" si="31"/>
        <v>S</v>
      </c>
      <c r="BN7" s="123" t="str">
        <f t="shared" si="31"/>
        <v>S</v>
      </c>
      <c r="BO7" s="121" t="str">
        <f t="shared" ref="BO7:CP7" si="32">CHOOSE(WEEKDAY(BO6,1),"S","M","T","W","T","F","S")</f>
        <v>M</v>
      </c>
      <c r="BP7" s="122" t="str">
        <f t="shared" si="32"/>
        <v>T</v>
      </c>
      <c r="BQ7" s="122" t="str">
        <f t="shared" si="32"/>
        <v>W</v>
      </c>
      <c r="BR7" s="122" t="str">
        <f t="shared" si="32"/>
        <v>T</v>
      </c>
      <c r="BS7" s="122" t="str">
        <f t="shared" si="32"/>
        <v>F</v>
      </c>
      <c r="BT7" s="122" t="str">
        <f t="shared" si="32"/>
        <v>S</v>
      </c>
      <c r="BU7" s="123" t="str">
        <f t="shared" si="32"/>
        <v>S</v>
      </c>
      <c r="BV7" s="121" t="str">
        <f t="shared" si="32"/>
        <v>M</v>
      </c>
      <c r="BW7" s="122" t="str">
        <f t="shared" si="32"/>
        <v>T</v>
      </c>
      <c r="BX7" s="122" t="str">
        <f t="shared" si="32"/>
        <v>W</v>
      </c>
      <c r="BY7" s="122" t="str">
        <f t="shared" si="32"/>
        <v>T</v>
      </c>
      <c r="BZ7" s="122" t="str">
        <f t="shared" si="32"/>
        <v>F</v>
      </c>
      <c r="CA7" s="122" t="str">
        <f t="shared" si="32"/>
        <v>S</v>
      </c>
      <c r="CB7" s="123" t="str">
        <f t="shared" si="32"/>
        <v>S</v>
      </c>
      <c r="CC7" s="121" t="str">
        <f t="shared" si="32"/>
        <v>M</v>
      </c>
      <c r="CD7" s="122" t="str">
        <f t="shared" si="32"/>
        <v>T</v>
      </c>
      <c r="CE7" s="122" t="str">
        <f t="shared" si="32"/>
        <v>W</v>
      </c>
      <c r="CF7" s="122" t="str">
        <f t="shared" si="32"/>
        <v>T</v>
      </c>
      <c r="CG7" s="122" t="str">
        <f t="shared" si="32"/>
        <v>F</v>
      </c>
      <c r="CH7" s="122" t="str">
        <f t="shared" si="32"/>
        <v>S</v>
      </c>
      <c r="CI7" s="123" t="str">
        <f t="shared" si="32"/>
        <v>S</v>
      </c>
      <c r="CJ7" s="121" t="str">
        <f t="shared" si="32"/>
        <v>M</v>
      </c>
      <c r="CK7" s="122" t="str">
        <f t="shared" si="32"/>
        <v>T</v>
      </c>
      <c r="CL7" s="122" t="str">
        <f t="shared" si="32"/>
        <v>W</v>
      </c>
      <c r="CM7" s="122" t="str">
        <f t="shared" si="32"/>
        <v>T</v>
      </c>
      <c r="CN7" s="122" t="str">
        <f t="shared" si="32"/>
        <v>F</v>
      </c>
      <c r="CO7" s="122" t="str">
        <f t="shared" si="32"/>
        <v>S</v>
      </c>
      <c r="CP7" s="123" t="str">
        <f t="shared" si="32"/>
        <v>S</v>
      </c>
    </row>
    <row r="8" spans="1:94" s="55" customFormat="1" ht="18" x14ac:dyDescent="0.2">
      <c r="A8" s="84" t="str">
        <f>IF(ISERROR(VALUE(SUBSTITUTE(prevWBS,".",""))),"1",IF(ISERROR(FIND("`",SUBSTITUTE(prevWBS,".","`",1))),TEXT(VALUE(prevWBS)+1,"#"),TEXT(VALUE(LEFT(prevWBS,FIND("`",SUBSTITUTE(prevWBS,".","`",1))-1))+1,"#")))</f>
        <v>1</v>
      </c>
      <c r="B8" s="85" t="s">
        <v>141</v>
      </c>
      <c r="C8" s="86"/>
      <c r="D8" s="87"/>
      <c r="E8" s="88"/>
      <c r="F8" s="115" t="str">
        <f>IF(ISBLANK(E8)," - ",IF(G8=0,E8,E8+G8-1))</f>
        <v xml:space="preserve"> - </v>
      </c>
      <c r="G8" s="89"/>
      <c r="H8" s="90"/>
      <c r="I8" s="91" t="str">
        <f t="shared" ref="I8:I35" si="33">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94" s="61" customFormat="1" ht="18" x14ac:dyDescent="0.2">
      <c r="A9" s="60" t="str">
        <f t="shared" ref="A9:A15" si="3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142</v>
      </c>
      <c r="C9" s="61" t="s">
        <v>143</v>
      </c>
      <c r="D9" s="127" t="s">
        <v>150</v>
      </c>
      <c r="E9" s="100">
        <v>43340</v>
      </c>
      <c r="F9" s="101">
        <f>IF(ISBLANK(E9)," - ",IF(G9=0,E9,E9+G9-1))</f>
        <v>43353</v>
      </c>
      <c r="G9" s="62">
        <v>14</v>
      </c>
      <c r="H9" s="63">
        <v>1</v>
      </c>
      <c r="I9" s="64">
        <f t="shared" si="33"/>
        <v>10</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94" s="61" customFormat="1" ht="24" x14ac:dyDescent="0.2">
      <c r="A10" s="60" t="str">
        <f t="shared" si="34"/>
        <v>1.2</v>
      </c>
      <c r="B10" s="126" t="s">
        <v>147</v>
      </c>
      <c r="C10" s="61" t="s">
        <v>143</v>
      </c>
      <c r="D10" s="127"/>
      <c r="E10" s="100">
        <v>43354</v>
      </c>
      <c r="F10" s="101">
        <f>IF(ISBLANK(E10)," - ",IF(G10=0,E10,E10+G10-1))</f>
        <v>43384</v>
      </c>
      <c r="G10" s="62">
        <v>31</v>
      </c>
      <c r="H10" s="63">
        <v>0.8</v>
      </c>
      <c r="I10" s="64">
        <f t="shared" si="33"/>
        <v>23</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94" s="61" customFormat="1" ht="18" x14ac:dyDescent="0.2">
      <c r="A11" s="60" t="str">
        <f t="shared" si="34"/>
        <v>1.3</v>
      </c>
      <c r="B11" s="126" t="s">
        <v>144</v>
      </c>
      <c r="C11" s="61" t="s">
        <v>143</v>
      </c>
      <c r="D11" s="127"/>
      <c r="E11" s="100">
        <v>43139</v>
      </c>
      <c r="F11" s="101">
        <f t="shared" ref="F11:F33" si="35">IF(ISBLANK(E11)," - ",IF(G11=0,E11,E11+G11-1))</f>
        <v>43142</v>
      </c>
      <c r="G11" s="62">
        <v>4</v>
      </c>
      <c r="H11" s="63">
        <v>0.5</v>
      </c>
      <c r="I11" s="64">
        <f t="shared" si="33"/>
        <v>2</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94" s="61" customFormat="1" ht="18" x14ac:dyDescent="0.2">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128" t="s">
        <v>145</v>
      </c>
      <c r="D12" s="127"/>
      <c r="E12" s="100">
        <v>43371</v>
      </c>
      <c r="F12" s="101">
        <f>IF(ISBLANK(E12)," - ",IF(G12=0,E12,E12+G12-1))</f>
        <v>43377</v>
      </c>
      <c r="G12" s="62">
        <v>7</v>
      </c>
      <c r="H12" s="63">
        <v>1</v>
      </c>
      <c r="I12" s="64">
        <f t="shared" si="33"/>
        <v>5</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94" s="61" customFormat="1" ht="18" x14ac:dyDescent="0.2">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128" t="s">
        <v>146</v>
      </c>
      <c r="D13" s="127"/>
      <c r="E13" s="100">
        <v>43384</v>
      </c>
      <c r="F13" s="101">
        <f t="shared" si="35"/>
        <v>43403</v>
      </c>
      <c r="G13" s="62">
        <v>20</v>
      </c>
      <c r="H13" s="63">
        <v>0</v>
      </c>
      <c r="I13" s="64">
        <f t="shared" si="33"/>
        <v>14</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94" s="61" customFormat="1" ht="24" x14ac:dyDescent="0.2">
      <c r="A14" s="60" t="str">
        <f t="shared" si="34"/>
        <v>1.4</v>
      </c>
      <c r="B14" s="126" t="s">
        <v>148</v>
      </c>
      <c r="C14" s="61" t="s">
        <v>143</v>
      </c>
      <c r="D14" s="127"/>
      <c r="E14" s="100">
        <v>43405</v>
      </c>
      <c r="F14" s="101">
        <f t="shared" si="35"/>
        <v>43409</v>
      </c>
      <c r="G14" s="62">
        <v>5</v>
      </c>
      <c r="H14" s="63">
        <v>0</v>
      </c>
      <c r="I14" s="64">
        <f t="shared" si="33"/>
        <v>3</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94" s="61" customFormat="1" ht="18" x14ac:dyDescent="0.2">
      <c r="A15" s="60" t="str">
        <f t="shared" si="34"/>
        <v>1.5</v>
      </c>
      <c r="B15" s="126" t="s">
        <v>149</v>
      </c>
      <c r="C15" s="61" t="s">
        <v>143</v>
      </c>
      <c r="D15" s="127"/>
      <c r="E15" s="100">
        <v>43383</v>
      </c>
      <c r="F15" s="101">
        <f>IF(ISBLANK(E15)," - ",IF(G15=0,E15,E15+G15-1))</f>
        <v>43412</v>
      </c>
      <c r="G15" s="62">
        <v>30</v>
      </c>
      <c r="H15" s="63">
        <v>0.95</v>
      </c>
      <c r="I15" s="64">
        <f t="shared" si="33"/>
        <v>22</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94" s="55" customFormat="1" ht="18" x14ac:dyDescent="0.2">
      <c r="A16" s="53" t="str">
        <f>IF(ISERROR(VALUE(SUBSTITUTE(prevWBS,".",""))),"1",IF(ISERROR(FIND("`",SUBSTITUTE(prevWBS,".","`",1))),TEXT(VALUE(prevWBS)+1,"#"),TEXT(VALUE(LEFT(prevWBS,FIND("`",SUBSTITUTE(prevWBS,".","`",1))-1))+1,"#")))</f>
        <v>2</v>
      </c>
      <c r="B16" s="54" t="s">
        <v>151</v>
      </c>
      <c r="D16" s="56"/>
      <c r="E16" s="102"/>
      <c r="F16" s="102" t="str">
        <f t="shared" si="35"/>
        <v xml:space="preserve"> - </v>
      </c>
      <c r="G16" s="57"/>
      <c r="H16" s="58"/>
      <c r="I16" s="59" t="str">
        <f t="shared" si="33"/>
        <v xml:space="preserve"> - </v>
      </c>
      <c r="J16" s="96"/>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c r="BM16" s="109"/>
      <c r="BN16" s="109"/>
    </row>
    <row r="17" spans="1:66" s="61" customFormat="1" ht="18" x14ac:dyDescent="0.2">
      <c r="A1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126" t="s">
        <v>154</v>
      </c>
      <c r="C17" s="61" t="s">
        <v>152</v>
      </c>
      <c r="D17" s="127" t="s">
        <v>153</v>
      </c>
      <c r="E17" s="100">
        <v>43329</v>
      </c>
      <c r="F17" s="101">
        <f>IF(ISBLANK(E17)," - ",IF(G17=0,E17,E17+G17-1))</f>
        <v>43353</v>
      </c>
      <c r="G17" s="62">
        <v>25</v>
      </c>
      <c r="H17" s="63">
        <v>1</v>
      </c>
      <c r="I17" s="64">
        <v>15</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61" customFormat="1" ht="18" x14ac:dyDescent="0.2">
      <c r="A1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126" t="s">
        <v>155</v>
      </c>
      <c r="C18" s="61" t="s">
        <v>152</v>
      </c>
      <c r="D18" s="127"/>
      <c r="E18" s="100">
        <v>43354</v>
      </c>
      <c r="F18" s="101">
        <f t="shared" si="35"/>
        <v>43367</v>
      </c>
      <c r="G18" s="62">
        <v>14</v>
      </c>
      <c r="H18" s="63">
        <v>1</v>
      </c>
      <c r="I18" s="64">
        <f t="shared" si="33"/>
        <v>10</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126" t="s">
        <v>156</v>
      </c>
      <c r="C19" s="61" t="s">
        <v>157</v>
      </c>
      <c r="D19" s="127"/>
      <c r="E19" s="100">
        <v>43374</v>
      </c>
      <c r="F19" s="101">
        <f t="shared" si="35"/>
        <v>43392</v>
      </c>
      <c r="G19" s="62">
        <v>19</v>
      </c>
      <c r="H19" s="63">
        <v>0.9</v>
      </c>
      <c r="I19" s="64">
        <f t="shared" si="33"/>
        <v>15</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126" t="s">
        <v>149</v>
      </c>
      <c r="C20" s="61" t="s">
        <v>152</v>
      </c>
      <c r="D20" s="127"/>
      <c r="E20" s="100">
        <v>43364</v>
      </c>
      <c r="F20" s="101">
        <f t="shared" si="35"/>
        <v>43367</v>
      </c>
      <c r="G20" s="62">
        <v>4</v>
      </c>
      <c r="H20" s="63">
        <v>0.6</v>
      </c>
      <c r="I20" s="64">
        <f t="shared" si="33"/>
        <v>2</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6" s="61" customFormat="1" ht="18" x14ac:dyDescent="0.2">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126" t="s">
        <v>9</v>
      </c>
      <c r="D21" s="127"/>
      <c r="E21" s="100">
        <v>43154</v>
      </c>
      <c r="F21" s="101">
        <f t="shared" si="35"/>
        <v>43156</v>
      </c>
      <c r="G21" s="62">
        <v>3</v>
      </c>
      <c r="H21" s="63">
        <v>0</v>
      </c>
      <c r="I21" s="64">
        <f t="shared" si="33"/>
        <v>1</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55" customFormat="1" ht="18" x14ac:dyDescent="0.2">
      <c r="A22" s="53" t="str">
        <f>IF(ISERROR(VALUE(SUBSTITUTE(prevWBS,".",""))),"1",IF(ISERROR(FIND("`",SUBSTITUTE(prevWBS,".","`",1))),TEXT(VALUE(prevWBS)+1,"#"),TEXT(VALUE(LEFT(prevWBS,FIND("`",SUBSTITUTE(prevWBS,".","`",1))-1))+1,"#")))</f>
        <v>3</v>
      </c>
      <c r="B22" s="54" t="s">
        <v>158</v>
      </c>
      <c r="D22" s="56"/>
      <c r="E22" s="102"/>
      <c r="F22" s="102" t="str">
        <f t="shared" si="35"/>
        <v xml:space="preserve"> - </v>
      </c>
      <c r="G22" s="57"/>
      <c r="H22" s="58"/>
      <c r="I22" s="59" t="str">
        <f t="shared" si="33"/>
        <v xml:space="preserve"> - </v>
      </c>
      <c r="J22" s="96"/>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09"/>
      <c r="AS22" s="109"/>
      <c r="AT22" s="109"/>
      <c r="AU22" s="109"/>
      <c r="AV22" s="109"/>
      <c r="AW22" s="109"/>
      <c r="AX22" s="109"/>
      <c r="AY22" s="109"/>
      <c r="AZ22" s="109"/>
      <c r="BA22" s="109"/>
      <c r="BB22" s="109"/>
      <c r="BC22" s="109"/>
      <c r="BD22" s="109"/>
      <c r="BE22" s="109"/>
      <c r="BF22" s="109"/>
      <c r="BG22" s="109"/>
      <c r="BH22" s="109"/>
      <c r="BI22" s="109"/>
      <c r="BJ22" s="109"/>
      <c r="BK22" s="109"/>
      <c r="BL22" s="109"/>
      <c r="BM22" s="109"/>
      <c r="BN22" s="109"/>
    </row>
    <row r="23" spans="1:66"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126" t="s">
        <v>159</v>
      </c>
      <c r="C23" s="61" t="s">
        <v>163</v>
      </c>
      <c r="D23" s="127"/>
      <c r="E23" s="100">
        <v>43384</v>
      </c>
      <c r="F23" s="101">
        <f t="shared" si="35"/>
        <v>43408</v>
      </c>
      <c r="G23" s="62">
        <v>25</v>
      </c>
      <c r="H23" s="63">
        <v>0</v>
      </c>
      <c r="I23" s="64">
        <f t="shared" si="33"/>
        <v>17</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61" customFormat="1" ht="18" x14ac:dyDescent="0.2">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4" s="126" t="s">
        <v>160</v>
      </c>
      <c r="C24" s="61" t="s">
        <v>163</v>
      </c>
      <c r="D24" s="127"/>
      <c r="E24" s="100">
        <v>43384</v>
      </c>
      <c r="F24" s="101">
        <f t="shared" si="35"/>
        <v>43385</v>
      </c>
      <c r="G24" s="62">
        <v>2</v>
      </c>
      <c r="H24" s="63">
        <v>0</v>
      </c>
      <c r="I24" s="64">
        <f t="shared" si="33"/>
        <v>2</v>
      </c>
      <c r="J24" s="95"/>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row>
    <row r="25" spans="1:66"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5" s="126" t="s">
        <v>161</v>
      </c>
      <c r="C25" s="61" t="s">
        <v>163</v>
      </c>
      <c r="D25" s="127"/>
      <c r="E25" s="100">
        <v>43384</v>
      </c>
      <c r="F25" s="101">
        <f t="shared" si="35"/>
        <v>43390</v>
      </c>
      <c r="G25" s="62">
        <v>7</v>
      </c>
      <c r="H25" s="63">
        <v>0</v>
      </c>
      <c r="I25" s="64">
        <f t="shared" si="33"/>
        <v>5</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8" x14ac:dyDescent="0.2">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6" s="126" t="s">
        <v>162</v>
      </c>
      <c r="C26" s="61" t="s">
        <v>163</v>
      </c>
      <c r="D26" s="127"/>
      <c r="E26" s="100">
        <v>43384</v>
      </c>
      <c r="F26" s="101">
        <f t="shared" si="35"/>
        <v>43397</v>
      </c>
      <c r="G26" s="62">
        <v>14</v>
      </c>
      <c r="H26" s="63">
        <v>0</v>
      </c>
      <c r="I26" s="64">
        <f t="shared" si="33"/>
        <v>10</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7" s="126" t="s">
        <v>149</v>
      </c>
      <c r="C27" s="61" t="s">
        <v>163</v>
      </c>
      <c r="D27" s="127"/>
      <c r="E27" s="100">
        <v>43384</v>
      </c>
      <c r="F27" s="101">
        <f t="shared" si="35"/>
        <v>43384</v>
      </c>
      <c r="G27" s="62">
        <v>1</v>
      </c>
      <c r="H27" s="63">
        <v>0</v>
      </c>
      <c r="I27" s="64">
        <f t="shared" si="33"/>
        <v>1</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55" customFormat="1" ht="18" x14ac:dyDescent="0.2">
      <c r="A28" s="53" t="str">
        <f>IF(ISERROR(VALUE(SUBSTITUTE(prevWBS,".",""))),"1",IF(ISERROR(FIND("`",SUBSTITUTE(prevWBS,".","`",1))),TEXT(VALUE(prevWBS)+1,"#"),TEXT(VALUE(LEFT(prevWBS,FIND("`",SUBSTITUTE(prevWBS,".","`",1))-1))+1,"#")))</f>
        <v>4</v>
      </c>
      <c r="B28" s="54" t="s">
        <v>8</v>
      </c>
      <c r="D28" s="56"/>
      <c r="E28" s="102"/>
      <c r="F28" s="102" t="str">
        <f t="shared" si="35"/>
        <v xml:space="preserve"> - </v>
      </c>
      <c r="G28" s="57"/>
      <c r="H28" s="58"/>
      <c r="I28" s="59" t="str">
        <f t="shared" si="33"/>
        <v xml:space="preserve"> - </v>
      </c>
      <c r="J28" s="96"/>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row>
    <row r="29" spans="1:66"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9" s="126" t="s">
        <v>9</v>
      </c>
      <c r="D29" s="127"/>
      <c r="E29" s="100">
        <v>43129</v>
      </c>
      <c r="F29" s="101">
        <f t="shared" si="35"/>
        <v>43129</v>
      </c>
      <c r="G29" s="62">
        <v>1</v>
      </c>
      <c r="H29" s="63">
        <v>0</v>
      </c>
      <c r="I29" s="64">
        <f t="shared" si="33"/>
        <v>1</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61" customFormat="1" ht="18" x14ac:dyDescent="0.2">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0" s="126" t="s">
        <v>9</v>
      </c>
      <c r="D30" s="127"/>
      <c r="E30" s="100">
        <v>43130</v>
      </c>
      <c r="F30" s="101">
        <f t="shared" si="35"/>
        <v>43130</v>
      </c>
      <c r="G30" s="62">
        <v>1</v>
      </c>
      <c r="H30" s="63">
        <v>0</v>
      </c>
      <c r="I30" s="64">
        <f t="shared" si="33"/>
        <v>1</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6" s="61" customFormat="1" ht="1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1" s="126" t="s">
        <v>9</v>
      </c>
      <c r="D31" s="127"/>
      <c r="E31" s="100">
        <v>43131</v>
      </c>
      <c r="F31" s="101">
        <f t="shared" si="35"/>
        <v>43131</v>
      </c>
      <c r="G31" s="62">
        <v>1</v>
      </c>
      <c r="H31" s="63">
        <v>0</v>
      </c>
      <c r="I31" s="64">
        <f t="shared" si="33"/>
        <v>1</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61" customFormat="1" ht="18" x14ac:dyDescent="0.2">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2" s="126" t="s">
        <v>9</v>
      </c>
      <c r="D32" s="127"/>
      <c r="E32" s="100">
        <v>43132</v>
      </c>
      <c r="F32" s="101">
        <f t="shared" si="35"/>
        <v>43132</v>
      </c>
      <c r="G32" s="62">
        <v>1</v>
      </c>
      <c r="H32" s="63">
        <v>0</v>
      </c>
      <c r="I32" s="64">
        <f t="shared" si="33"/>
        <v>1</v>
      </c>
      <c r="J32" s="95"/>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61" customFormat="1" ht="18" x14ac:dyDescent="0.2">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3" s="126" t="s">
        <v>9</v>
      </c>
      <c r="D33" s="127"/>
      <c r="E33" s="100">
        <v>43133</v>
      </c>
      <c r="F33" s="101">
        <f t="shared" si="35"/>
        <v>43133</v>
      </c>
      <c r="G33" s="62">
        <v>1</v>
      </c>
      <c r="H33" s="63">
        <v>0</v>
      </c>
      <c r="I33" s="64">
        <f t="shared" si="33"/>
        <v>1</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70" customFormat="1" ht="18" x14ac:dyDescent="0.2">
      <c r="A34" s="60"/>
      <c r="B34" s="65"/>
      <c r="C34" s="65"/>
      <c r="D34" s="66"/>
      <c r="E34" s="103"/>
      <c r="F34" s="103"/>
      <c r="G34" s="67"/>
      <c r="H34" s="68"/>
      <c r="I34" s="69" t="str">
        <f t="shared" si="33"/>
        <v xml:space="preserve"> - </v>
      </c>
      <c r="J34" s="97"/>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70" customFormat="1" ht="18" x14ac:dyDescent="0.2">
      <c r="A35" s="60"/>
      <c r="B35" s="65"/>
      <c r="C35" s="65"/>
      <c r="D35" s="66"/>
      <c r="E35" s="103"/>
      <c r="F35" s="103"/>
      <c r="G35" s="67"/>
      <c r="H35" s="68"/>
      <c r="I35" s="69" t="str">
        <f t="shared" si="33"/>
        <v xml:space="preserve"> - </v>
      </c>
      <c r="J35" s="97"/>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75" customFormat="1" ht="18" x14ac:dyDescent="0.2">
      <c r="A36" s="71" t="s">
        <v>1</v>
      </c>
      <c r="B36" s="72"/>
      <c r="C36" s="73"/>
      <c r="D36" s="73"/>
      <c r="E36" s="104"/>
      <c r="F36" s="104"/>
      <c r="G36" s="74"/>
      <c r="H36" s="74"/>
      <c r="I36" s="74"/>
      <c r="J36" s="98"/>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70" customFormat="1" ht="18" x14ac:dyDescent="0.2">
      <c r="A37" s="76" t="s">
        <v>39</v>
      </c>
      <c r="B37" s="77"/>
      <c r="C37" s="77"/>
      <c r="D37" s="77"/>
      <c r="E37" s="105"/>
      <c r="F37" s="105"/>
      <c r="G37" s="77"/>
      <c r="H37" s="77"/>
      <c r="I37" s="77"/>
      <c r="J37" s="98"/>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70" customFormat="1" ht="18" x14ac:dyDescent="0.2">
      <c r="A38" s="130" t="str">
        <f>IF(ISERROR(VALUE(SUBSTITUTE(prevWBS,".",""))),"1",IF(ISERROR(FIND("`",SUBSTITUTE(prevWBS,".","`",1))),TEXT(VALUE(prevWBS)+1,"#"),TEXT(VALUE(LEFT(prevWBS,FIND("`",SUBSTITUTE(prevWBS,".","`",1))-1))+1,"#")))</f>
        <v>1</v>
      </c>
      <c r="B38" s="131" t="s">
        <v>78</v>
      </c>
      <c r="C38" s="78"/>
      <c r="D38" s="79"/>
      <c r="E38" s="100"/>
      <c r="F38" s="101" t="str">
        <f t="shared" ref="F38:F41" si="36">IF(ISBLANK(E38)," - ",IF(G38=0,E38,E38+G38-1))</f>
        <v xml:space="preserve"> - </v>
      </c>
      <c r="G38" s="62"/>
      <c r="H38" s="63"/>
      <c r="I38" s="80" t="str">
        <f>IF(OR(F38=0,E38=0)," - ",NETWORKDAYS(E38,F38))</f>
        <v xml:space="preserve"> - </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70" customFormat="1" ht="18" x14ac:dyDescent="0.2">
      <c r="A3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9" s="81" t="s">
        <v>64</v>
      </c>
      <c r="C39" s="81"/>
      <c r="D39" s="79"/>
      <c r="E39" s="100"/>
      <c r="F39" s="101" t="str">
        <f t="shared" si="36"/>
        <v xml:space="preserve"> - </v>
      </c>
      <c r="G39" s="62"/>
      <c r="H39" s="63"/>
      <c r="I39" s="80" t="str">
        <f t="shared" ref="I39:I41" si="37">IF(OR(F39=0,E39=0)," - ",NETWORKDAYS(E39,F39))</f>
        <v xml:space="preserve"> - </v>
      </c>
      <c r="J39" s="99"/>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70" customFormat="1" ht="18" x14ac:dyDescent="0.2">
      <c r="A4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0" s="82" t="s">
        <v>65</v>
      </c>
      <c r="C40" s="81"/>
      <c r="D40" s="79"/>
      <c r="E40" s="100"/>
      <c r="F40" s="101" t="str">
        <f t="shared" si="36"/>
        <v xml:space="preserve"> - </v>
      </c>
      <c r="G40" s="62"/>
      <c r="H40" s="63"/>
      <c r="I40" s="80" t="str">
        <f t="shared" si="37"/>
        <v xml:space="preserve"> - </v>
      </c>
      <c r="J40" s="99"/>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70" customFormat="1" ht="18" x14ac:dyDescent="0.2">
      <c r="A41"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1" s="82" t="s">
        <v>66</v>
      </c>
      <c r="C41" s="81"/>
      <c r="D41" s="79"/>
      <c r="E41" s="100"/>
      <c r="F41" s="101" t="str">
        <f t="shared" si="36"/>
        <v xml:space="preserve"> - </v>
      </c>
      <c r="G41" s="62"/>
      <c r="H41" s="63"/>
      <c r="I41" s="80" t="str">
        <f t="shared" si="37"/>
        <v xml:space="preserve"> - </v>
      </c>
      <c r="J41" s="99"/>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33" customFormat="1" x14ac:dyDescent="0.2">
      <c r="A42" s="30"/>
      <c r="B42" s="31"/>
      <c r="C42" s="31"/>
      <c r="D42" s="32"/>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row>
  </sheetData>
  <sheetProtection formatCells="0" formatColumns="0" formatRows="0" insertRows="0" deleteRows="0"/>
  <mergeCells count="27">
    <mergeCell ref="CJ4:CP4"/>
    <mergeCell ref="CJ5:CP5"/>
    <mergeCell ref="BO5:BU5"/>
    <mergeCell ref="BO4:BU4"/>
    <mergeCell ref="BV4:CB4"/>
    <mergeCell ref="BV5:CB5"/>
    <mergeCell ref="CC4:CI4"/>
    <mergeCell ref="CC5:CI5"/>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1">
    <cfRule type="dataBar" priority="1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1" priority="53">
      <formula>K$6=TODAY()</formula>
    </cfRule>
  </conditionalFormatting>
  <conditionalFormatting sqref="K8:BN41">
    <cfRule type="expression" dxfId="10" priority="56">
      <formula>AND($E8&lt;=K$6,ROUNDDOWN(($F8-$E8+1)*$H8,0)+$E8-1&gt;=K$6)</formula>
    </cfRule>
    <cfRule type="expression" dxfId="9" priority="57">
      <formula>AND(NOT(ISBLANK($E8)),$E8&lt;=K$6,$F8&gt;=K$6)</formula>
    </cfRule>
  </conditionalFormatting>
  <conditionalFormatting sqref="K6:BN41">
    <cfRule type="expression" dxfId="8" priority="16">
      <formula>K$6=TODAY()</formula>
    </cfRule>
  </conditionalFormatting>
  <conditionalFormatting sqref="BO6:BU7">
    <cfRule type="expression" dxfId="7" priority="8">
      <formula>BO$6=TODAY()</formula>
    </cfRule>
  </conditionalFormatting>
  <conditionalFormatting sqref="BO6:BU7">
    <cfRule type="expression" dxfId="6" priority="7">
      <formula>BO$6=TODAY()</formula>
    </cfRule>
  </conditionalFormatting>
  <conditionalFormatting sqref="BV6:CB7">
    <cfRule type="expression" dxfId="5" priority="6">
      <formula>BV$6=TODAY()</formula>
    </cfRule>
  </conditionalFormatting>
  <conditionalFormatting sqref="BV6:CB7">
    <cfRule type="expression" dxfId="4" priority="5">
      <formula>BV$6=TODAY()</formula>
    </cfRule>
  </conditionalFormatting>
  <conditionalFormatting sqref="CC6:CI7">
    <cfRule type="expression" dxfId="3" priority="4">
      <formula>CC$6=TODAY()</formula>
    </cfRule>
  </conditionalFormatting>
  <conditionalFormatting sqref="CC6:CI7">
    <cfRule type="expression" dxfId="2" priority="3">
      <formula>CC$6=TODAY()</formula>
    </cfRule>
  </conditionalFormatting>
  <conditionalFormatting sqref="CJ6:CP7">
    <cfRule type="expression" dxfId="1" priority="2">
      <formula>CJ$6=TODAY()</formula>
    </cfRule>
  </conditionalFormatting>
  <conditionalFormatting sqref="CJ6:CP7">
    <cfRule type="expression" dxfId="0" priority="1">
      <formula>CJ$6=TODAY()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34:B35 B29 B30:B32 A37:B37 B36 E16 E22 E28 E34:H37 G14 G11 G16:H16 G22:H22 G28:H32 G38 G39:G40 G41 H23:H26" unlockedFormula="1"/>
    <ignoredError sqref="A28 A22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129</v>
      </c>
    </row>
    <row r="36" spans="2:2" x14ac:dyDescent="0.2">
      <c r="B36" s="20" t="s">
        <v>130</v>
      </c>
    </row>
    <row r="37" spans="2:2" x14ac:dyDescent="0.2">
      <c r="B37" s="20" t="s">
        <v>131</v>
      </c>
    </row>
    <row r="39" spans="2:2" ht="15" x14ac:dyDescent="0.25">
      <c r="B39" s="26" t="s">
        <v>30</v>
      </c>
    </row>
    <row r="40" spans="2:2" x14ac:dyDescent="0.2">
      <c r="B40" s="20" t="s">
        <v>41</v>
      </c>
    </row>
    <row r="42" spans="2:2" s="16" customFormat="1" ht="15" x14ac:dyDescent="0.25">
      <c r="B42" s="26" t="s">
        <v>34</v>
      </c>
    </row>
    <row r="43" spans="2:2" s="16" customFormat="1" x14ac:dyDescent="0.2">
      <c r="B43" s="20" t="s">
        <v>132</v>
      </c>
    </row>
    <row r="44" spans="2:2" s="16" customFormat="1" x14ac:dyDescent="0.2">
      <c r="B44" s="20" t="s">
        <v>35</v>
      </c>
    </row>
    <row r="45" spans="2:2" s="16" customFormat="1" x14ac:dyDescent="0.2"/>
    <row r="46" spans="2:2" ht="18" x14ac:dyDescent="0.25">
      <c r="B46" s="24" t="s">
        <v>24</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124</v>
      </c>
      <c r="B1" s="41"/>
      <c r="C1" s="42"/>
    </row>
    <row r="2" spans="1:3" ht="14.25" x14ac:dyDescent="0.2">
      <c r="A2" s="138" t="s">
        <v>50</v>
      </c>
      <c r="B2" s="9"/>
      <c r="C2" s="8"/>
    </row>
    <row r="3" spans="1:3" s="20" customFormat="1" x14ac:dyDescent="0.2">
      <c r="A3" s="8"/>
      <c r="B3" s="9"/>
      <c r="C3" s="8"/>
    </row>
    <row r="4" spans="1:3" s="8" customFormat="1" ht="18" x14ac:dyDescent="0.25">
      <c r="A4" s="133" t="s">
        <v>91</v>
      </c>
      <c r="B4" s="39"/>
    </row>
    <row r="5" spans="1:3" s="8" customFormat="1" ht="57" x14ac:dyDescent="0.2">
      <c r="B5" s="139" t="s">
        <v>80</v>
      </c>
    </row>
    <row r="7" spans="1:3" ht="28.5" x14ac:dyDescent="0.2">
      <c r="B7" s="139" t="s">
        <v>92</v>
      </c>
    </row>
    <row r="9" spans="1:3" ht="14.25" x14ac:dyDescent="0.2">
      <c r="B9" s="138" t="s">
        <v>62</v>
      </c>
    </row>
    <row r="11" spans="1:3" ht="28.5" x14ac:dyDescent="0.2">
      <c r="B11" s="137" t="s">
        <v>63</v>
      </c>
    </row>
    <row r="12" spans="1:3" s="20" customFormat="1" x14ac:dyDescent="0.2"/>
    <row r="13" spans="1:3" ht="18" x14ac:dyDescent="0.25">
      <c r="A13" s="172" t="s">
        <v>4</v>
      </c>
      <c r="B13" s="172"/>
    </row>
    <row r="14" spans="1:3" s="20" customFormat="1" x14ac:dyDescent="0.2"/>
    <row r="15" spans="1:3" s="134" customFormat="1" ht="18" x14ac:dyDescent="0.2">
      <c r="A15" s="142"/>
      <c r="B15" s="140" t="s">
        <v>83</v>
      </c>
    </row>
    <row r="16" spans="1:3" s="134" customFormat="1" ht="18" x14ac:dyDescent="0.2">
      <c r="A16" s="142"/>
      <c r="B16" s="141" t="s">
        <v>81</v>
      </c>
      <c r="C16" s="136" t="s">
        <v>3</v>
      </c>
    </row>
    <row r="17" spans="1:3" ht="18" x14ac:dyDescent="0.25">
      <c r="A17" s="143"/>
      <c r="B17" s="141" t="s">
        <v>85</v>
      </c>
    </row>
    <row r="18" spans="1:3" s="20" customFormat="1" ht="18" x14ac:dyDescent="0.25">
      <c r="A18" s="143"/>
      <c r="B18" s="141" t="s">
        <v>93</v>
      </c>
    </row>
    <row r="19" spans="1:3" s="42" customFormat="1" ht="18" x14ac:dyDescent="0.25">
      <c r="A19" s="146"/>
      <c r="B19" s="141" t="s">
        <v>94</v>
      </c>
    </row>
    <row r="20" spans="1:3" s="134" customFormat="1" ht="18" x14ac:dyDescent="0.2">
      <c r="A20" s="142"/>
      <c r="B20" s="140" t="s">
        <v>82</v>
      </c>
      <c r="C20" s="135" t="s">
        <v>2</v>
      </c>
    </row>
    <row r="21" spans="1:3" ht="18" x14ac:dyDescent="0.25">
      <c r="A21" s="143"/>
      <c r="B21" s="141" t="s">
        <v>84</v>
      </c>
    </row>
    <row r="22" spans="1:3" s="8" customFormat="1" ht="18" x14ac:dyDescent="0.25">
      <c r="A22" s="144"/>
      <c r="B22" s="145" t="s">
        <v>86</v>
      </c>
    </row>
    <row r="23" spans="1:3" s="8" customFormat="1" ht="18" x14ac:dyDescent="0.25">
      <c r="A23" s="144"/>
      <c r="B23" s="10"/>
    </row>
    <row r="24" spans="1:3" s="8" customFormat="1" ht="18" x14ac:dyDescent="0.25">
      <c r="A24" s="172" t="s">
        <v>87</v>
      </c>
      <c r="B24" s="172"/>
    </row>
    <row r="25" spans="1:3" s="8" customFormat="1" ht="43.5" x14ac:dyDescent="0.25">
      <c r="A25" s="144"/>
      <c r="B25" s="141" t="s">
        <v>95</v>
      </c>
    </row>
    <row r="26" spans="1:3" s="8" customFormat="1" ht="18" x14ac:dyDescent="0.25">
      <c r="A26" s="144"/>
      <c r="B26" s="141"/>
    </row>
    <row r="27" spans="1:3" s="8" customFormat="1" ht="18" x14ac:dyDescent="0.25">
      <c r="A27" s="144"/>
      <c r="B27" s="162" t="s">
        <v>99</v>
      </c>
    </row>
    <row r="28" spans="1:3" s="8" customFormat="1" ht="18" x14ac:dyDescent="0.25">
      <c r="A28" s="144"/>
      <c r="B28" s="141" t="s">
        <v>88</v>
      </c>
    </row>
    <row r="29" spans="1:3" s="8" customFormat="1" ht="28.5" x14ac:dyDescent="0.25">
      <c r="A29" s="144"/>
      <c r="B29" s="141" t="s">
        <v>90</v>
      </c>
    </row>
    <row r="30" spans="1:3" s="8" customFormat="1" ht="18" x14ac:dyDescent="0.25">
      <c r="A30" s="144"/>
      <c r="B30" s="141"/>
    </row>
    <row r="31" spans="1:3" s="8" customFormat="1" ht="18" x14ac:dyDescent="0.25">
      <c r="A31" s="144"/>
      <c r="B31" s="162" t="s">
        <v>96</v>
      </c>
    </row>
    <row r="32" spans="1:3" s="8" customFormat="1" ht="18" x14ac:dyDescent="0.25">
      <c r="A32" s="144"/>
      <c r="B32" s="141" t="s">
        <v>89</v>
      </c>
    </row>
    <row r="33" spans="1:2" s="8" customFormat="1" ht="18" x14ac:dyDescent="0.25">
      <c r="A33" s="144"/>
      <c r="B33" s="141" t="s">
        <v>97</v>
      </c>
    </row>
    <row r="34" spans="1:2" s="8" customFormat="1" ht="18" x14ac:dyDescent="0.25">
      <c r="A34" s="144"/>
      <c r="B34" s="10"/>
    </row>
    <row r="35" spans="1:2" s="8" customFormat="1" ht="28.5" x14ac:dyDescent="0.25">
      <c r="A35" s="144"/>
      <c r="B35" s="141" t="s">
        <v>134</v>
      </c>
    </row>
    <row r="36" spans="1:2" s="8" customFormat="1" ht="18" x14ac:dyDescent="0.25">
      <c r="A36" s="144"/>
      <c r="B36" s="147" t="s">
        <v>98</v>
      </c>
    </row>
    <row r="37" spans="1:2" s="8" customFormat="1" ht="18" x14ac:dyDescent="0.25">
      <c r="A37" s="144"/>
      <c r="B37" s="10"/>
    </row>
    <row r="38" spans="1:2" ht="18" x14ac:dyDescent="0.25">
      <c r="A38" s="172" t="s">
        <v>11</v>
      </c>
      <c r="B38" s="172"/>
    </row>
    <row r="39" spans="1:2" ht="28.5" x14ac:dyDescent="0.2">
      <c r="B39" s="141" t="s">
        <v>101</v>
      </c>
    </row>
    <row r="40" spans="1:2" s="20" customFormat="1" x14ac:dyDescent="0.2"/>
    <row r="41" spans="1:2" s="20" customFormat="1" ht="14.25" x14ac:dyDescent="0.2">
      <c r="B41" s="141" t="s">
        <v>102</v>
      </c>
    </row>
    <row r="42" spans="1:2" s="20" customFormat="1" x14ac:dyDescent="0.2"/>
    <row r="43" spans="1:2" s="20" customFormat="1" ht="28.5" x14ac:dyDescent="0.2">
      <c r="B43" s="141" t="s">
        <v>100</v>
      </c>
    </row>
    <row r="44" spans="1:2" s="20" customFormat="1" x14ac:dyDescent="0.2"/>
    <row r="45" spans="1:2" ht="28.5" x14ac:dyDescent="0.2">
      <c r="B45" s="141" t="s">
        <v>103</v>
      </c>
    </row>
    <row r="46" spans="1:2" x14ac:dyDescent="0.2">
      <c r="B46" s="21"/>
    </row>
    <row r="47" spans="1:2" ht="28.5" x14ac:dyDescent="0.2">
      <c r="B47" s="141" t="s">
        <v>104</v>
      </c>
    </row>
    <row r="48" spans="1:2" x14ac:dyDescent="0.2">
      <c r="B48" s="11"/>
    </row>
    <row r="49" spans="1:2" ht="18" x14ac:dyDescent="0.25">
      <c r="A49" s="172" t="s">
        <v>7</v>
      </c>
      <c r="B49" s="172"/>
    </row>
    <row r="50" spans="1:2" ht="28.5" x14ac:dyDescent="0.2">
      <c r="B50" s="141" t="s">
        <v>135</v>
      </c>
    </row>
    <row r="51" spans="1:2" x14ac:dyDescent="0.2">
      <c r="B51" s="11"/>
    </row>
    <row r="52" spans="1:2" ht="14.25" x14ac:dyDescent="0.2">
      <c r="A52" s="148" t="s">
        <v>12</v>
      </c>
      <c r="B52" s="141" t="s">
        <v>13</v>
      </c>
    </row>
    <row r="53" spans="1:2" ht="14.25" x14ac:dyDescent="0.2">
      <c r="A53" s="148" t="s">
        <v>14</v>
      </c>
      <c r="B53" s="141" t="s">
        <v>15</v>
      </c>
    </row>
    <row r="54" spans="1:2" ht="14.25" x14ac:dyDescent="0.2">
      <c r="A54" s="148" t="s">
        <v>16</v>
      </c>
      <c r="B54" s="141" t="s">
        <v>17</v>
      </c>
    </row>
    <row r="55" spans="1:2" ht="28.5" x14ac:dyDescent="0.2">
      <c r="A55" s="137"/>
      <c r="B55" s="141" t="s">
        <v>105</v>
      </c>
    </row>
    <row r="56" spans="1:2" ht="28.5" x14ac:dyDescent="0.2">
      <c r="A56" s="137"/>
      <c r="B56" s="141" t="s">
        <v>106</v>
      </c>
    </row>
    <row r="57" spans="1:2" ht="14.25" x14ac:dyDescent="0.2">
      <c r="A57" s="148" t="s">
        <v>18</v>
      </c>
      <c r="B57" s="141" t="s">
        <v>19</v>
      </c>
    </row>
    <row r="58" spans="1:2" ht="14.25" x14ac:dyDescent="0.2">
      <c r="A58" s="137"/>
      <c r="B58" s="141" t="s">
        <v>107</v>
      </c>
    </row>
    <row r="59" spans="1:2" ht="14.25" x14ac:dyDescent="0.2">
      <c r="A59" s="137"/>
      <c r="B59" s="141" t="s">
        <v>108</v>
      </c>
    </row>
    <row r="60" spans="1:2" ht="14.25" x14ac:dyDescent="0.2">
      <c r="A60" s="148" t="s">
        <v>20</v>
      </c>
      <c r="B60" s="141" t="s">
        <v>21</v>
      </c>
    </row>
    <row r="61" spans="1:2" ht="28.5" x14ac:dyDescent="0.2">
      <c r="A61" s="137"/>
      <c r="B61" s="141" t="s">
        <v>109</v>
      </c>
    </row>
    <row r="62" spans="1:2" ht="14.25" x14ac:dyDescent="0.2">
      <c r="A62" s="148" t="s">
        <v>110</v>
      </c>
      <c r="B62" s="141" t="s">
        <v>111</v>
      </c>
    </row>
    <row r="63" spans="1:2" ht="14.25" x14ac:dyDescent="0.2">
      <c r="A63" s="149"/>
      <c r="B63" s="141" t="s">
        <v>112</v>
      </c>
    </row>
    <row r="64" spans="1:2" s="20" customFormat="1" x14ac:dyDescent="0.2">
      <c r="B64" s="12"/>
    </row>
    <row r="65" spans="1:2" s="20" customFormat="1" ht="18" x14ac:dyDescent="0.25">
      <c r="A65" s="172" t="s">
        <v>10</v>
      </c>
      <c r="B65" s="172"/>
    </row>
    <row r="66" spans="1:2" s="20" customFormat="1" ht="42.75" x14ac:dyDescent="0.2">
      <c r="B66" s="141" t="s">
        <v>113</v>
      </c>
    </row>
    <row r="67" spans="1:2" s="20" customFormat="1" x14ac:dyDescent="0.2">
      <c r="B67" s="13"/>
    </row>
    <row r="68" spans="1:2" s="8" customFormat="1" ht="18" x14ac:dyDescent="0.25">
      <c r="A68" s="172" t="s">
        <v>5</v>
      </c>
      <c r="B68" s="172"/>
    </row>
    <row r="69" spans="1:2" s="20" customFormat="1" ht="15" x14ac:dyDescent="0.25">
      <c r="A69" s="156" t="s">
        <v>6</v>
      </c>
      <c r="B69" s="157" t="s">
        <v>114</v>
      </c>
    </row>
    <row r="70" spans="1:2" s="8" customFormat="1" ht="28.5" x14ac:dyDescent="0.2">
      <c r="A70" s="150"/>
      <c r="B70" s="155" t="s">
        <v>116</v>
      </c>
    </row>
    <row r="71" spans="1:2" s="8" customFormat="1" ht="14.25" x14ac:dyDescent="0.2">
      <c r="A71" s="150"/>
      <c r="B71" s="151"/>
    </row>
    <row r="72" spans="1:2" s="20" customFormat="1" ht="15" x14ac:dyDescent="0.25">
      <c r="A72" s="156" t="s">
        <v>6</v>
      </c>
      <c r="B72" s="157" t="s">
        <v>133</v>
      </c>
    </row>
    <row r="73" spans="1:2" s="8" customFormat="1" ht="28.5" x14ac:dyDescent="0.2">
      <c r="A73" s="150"/>
      <c r="B73" s="155" t="s">
        <v>137</v>
      </c>
    </row>
    <row r="74" spans="1:2" s="8" customFormat="1" ht="14.25" x14ac:dyDescent="0.2">
      <c r="A74" s="150"/>
      <c r="B74" s="151"/>
    </row>
    <row r="75" spans="1:2" ht="15" x14ac:dyDescent="0.25">
      <c r="A75" s="156" t="s">
        <v>6</v>
      </c>
      <c r="B75" s="159" t="s">
        <v>119</v>
      </c>
    </row>
    <row r="76" spans="1:2" s="8" customFormat="1" ht="42.75" x14ac:dyDescent="0.2">
      <c r="A76" s="150"/>
      <c r="B76" s="139" t="s">
        <v>136</v>
      </c>
    </row>
    <row r="77" spans="1:2" ht="14.25" x14ac:dyDescent="0.2">
      <c r="A77" s="149"/>
      <c r="B77" s="149"/>
    </row>
    <row r="78" spans="1:2" s="20" customFormat="1" ht="15" x14ac:dyDescent="0.25">
      <c r="A78" s="156" t="s">
        <v>6</v>
      </c>
      <c r="B78" s="159" t="s">
        <v>125</v>
      </c>
    </row>
    <row r="79" spans="1:2" s="8" customFormat="1" ht="28.5" x14ac:dyDescent="0.2">
      <c r="A79" s="150"/>
      <c r="B79" s="139" t="s">
        <v>120</v>
      </c>
    </row>
    <row r="80" spans="1:2" s="20" customFormat="1" ht="14.25" x14ac:dyDescent="0.2">
      <c r="A80" s="149"/>
      <c r="B80" s="149"/>
    </row>
    <row r="81" spans="1:2" ht="15" x14ac:dyDescent="0.25">
      <c r="A81" s="156" t="s">
        <v>6</v>
      </c>
      <c r="B81" s="159" t="s">
        <v>126</v>
      </c>
    </row>
    <row r="82" spans="1:2" s="8" customFormat="1" ht="14.25" x14ac:dyDescent="0.2">
      <c r="A82" s="150"/>
      <c r="B82" s="154" t="s">
        <v>121</v>
      </c>
    </row>
    <row r="83" spans="1:2" s="8" customFormat="1" ht="14.25" x14ac:dyDescent="0.2">
      <c r="A83" s="150"/>
      <c r="B83" s="154" t="s">
        <v>122</v>
      </c>
    </row>
    <row r="84" spans="1:2" s="8" customFormat="1" ht="14.25" x14ac:dyDescent="0.2">
      <c r="A84" s="150"/>
      <c r="B84" s="154" t="s">
        <v>123</v>
      </c>
    </row>
    <row r="85" spans="1:2" ht="15" x14ac:dyDescent="0.25">
      <c r="A85" s="149"/>
      <c r="B85" s="153"/>
    </row>
    <row r="86" spans="1:2" ht="15" x14ac:dyDescent="0.25">
      <c r="A86" s="156" t="s">
        <v>6</v>
      </c>
      <c r="B86" s="159" t="s">
        <v>127</v>
      </c>
    </row>
    <row r="87" spans="1:2" s="8" customFormat="1" ht="42.75" x14ac:dyDescent="0.2">
      <c r="A87" s="150"/>
      <c r="B87" s="139" t="s">
        <v>115</v>
      </c>
    </row>
    <row r="88" spans="1:2" s="8" customFormat="1" ht="14.25" x14ac:dyDescent="0.2">
      <c r="A88" s="150"/>
      <c r="B88" s="152" t="s">
        <v>117</v>
      </c>
    </row>
    <row r="89" spans="1:2" s="8" customFormat="1" ht="57" x14ac:dyDescent="0.2">
      <c r="A89" s="150"/>
      <c r="B89" s="158" t="s">
        <v>118</v>
      </c>
    </row>
    <row r="90" spans="1:2" ht="14.25" x14ac:dyDescent="0.2">
      <c r="A90" s="149"/>
      <c r="B90" s="149"/>
    </row>
    <row r="91" spans="1:2" ht="15" x14ac:dyDescent="0.25">
      <c r="A91" s="156" t="s">
        <v>6</v>
      </c>
      <c r="B91" s="161" t="s">
        <v>128</v>
      </c>
    </row>
    <row r="92" spans="1:2" ht="28.5" x14ac:dyDescent="0.2">
      <c r="A92" s="137"/>
      <c r="B92" s="154"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53</v>
      </c>
      <c r="B1" s="40"/>
      <c r="C1" s="45"/>
      <c r="D1" s="45"/>
    </row>
    <row r="2" spans="1:4" ht="15" x14ac:dyDescent="0.2">
      <c r="A2" s="42"/>
      <c r="B2" s="46"/>
      <c r="C2" s="45"/>
      <c r="D2" s="45"/>
    </row>
    <row r="3" spans="1:4" ht="15" x14ac:dyDescent="0.2">
      <c r="A3" s="43"/>
      <c r="B3" s="36" t="s">
        <v>54</v>
      </c>
      <c r="C3" s="44"/>
    </row>
    <row r="4" spans="1:4" ht="14.25" x14ac:dyDescent="0.2">
      <c r="A4" s="14"/>
      <c r="B4" s="38"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7"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Nicolle Guillaume (IFAG ATV MC ACE MRM)</cp:lastModifiedBy>
  <cp:lastPrinted>2018-02-12T20:25:38Z</cp:lastPrinted>
  <dcterms:created xsi:type="dcterms:W3CDTF">2010-06-09T16:05:03Z</dcterms:created>
  <dcterms:modified xsi:type="dcterms:W3CDTF">2018-10-24T08:36:56Z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