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My\0PhD\Publications\my-epic-thesis\material\rep\ch6\"/>
    </mc:Choice>
  </mc:AlternateContent>
  <xr:revisionPtr revIDLastSave="0" documentId="13_ncr:1_{080768E9-EF43-40AB-9261-5CE3AF8B8923}" xr6:coauthVersionLast="47" xr6:coauthVersionMax="47" xr10:uidLastSave="{00000000-0000-0000-0000-000000000000}"/>
  <bookViews>
    <workbookView xWindow="28680" yWindow="-45" windowWidth="29040" windowHeight="15720" tabRatio="690" activeTab="9" xr2:uid="{00000000-000D-0000-FFFF-FFFF00000000}"/>
  </bookViews>
  <sheets>
    <sheet name="assessment" sheetId="10" r:id="rId1"/>
    <sheet name="workarounds" sheetId="19" r:id="rId2"/>
    <sheet name="GPT-4o" sheetId="1" r:id="rId3"/>
    <sheet name="GPT-4.5" sheetId="12" r:id="rId4"/>
    <sheet name="Gemini-2.5-Flash" sheetId="13" r:id="rId5"/>
    <sheet name="Gemini-2.5-Pro" sheetId="14" r:id="rId6"/>
    <sheet name="Deepseek-R1" sheetId="15" r:id="rId7"/>
    <sheet name="Deepseek-V3" sheetId="16" r:id="rId8"/>
    <sheet name="Llama4-Maverick" sheetId="17" r:id="rId9"/>
    <sheet name="Qwen3-235B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F10" i="10"/>
  <c r="F9" i="10"/>
  <c r="F8" i="10"/>
  <c r="F7" i="10"/>
  <c r="F6" i="10"/>
  <c r="F5" i="10"/>
  <c r="F4" i="10"/>
  <c r="F3" i="10"/>
  <c r="E10" i="10"/>
  <c r="E9" i="10"/>
  <c r="E8" i="10"/>
  <c r="E7" i="10"/>
  <c r="E6" i="10"/>
  <c r="E5" i="10"/>
  <c r="E4" i="10"/>
  <c r="E3" i="10"/>
  <c r="C10" i="10"/>
  <c r="C9" i="10"/>
  <c r="C8" i="10"/>
  <c r="C7" i="10"/>
  <c r="C6" i="10"/>
  <c r="C5" i="10"/>
  <c r="C3" i="10"/>
  <c r="B10" i="10"/>
  <c r="B9" i="10"/>
  <c r="B8" i="10"/>
  <c r="B7" i="10"/>
  <c r="B6" i="10"/>
  <c r="B5" i="10"/>
  <c r="B4" i="10"/>
  <c r="B3" i="10"/>
  <c r="C14" i="19" l="1"/>
  <c r="K11" i="10" s="1"/>
  <c r="D14" i="19"/>
  <c r="K12" i="10" s="1"/>
  <c r="E14" i="19"/>
  <c r="K13" i="10" s="1"/>
  <c r="F14" i="19"/>
  <c r="K14" i="10" s="1"/>
  <c r="B14" i="19"/>
  <c r="K10" i="10" s="1"/>
  <c r="C17" i="19"/>
  <c r="L11" i="10" s="1"/>
  <c r="D17" i="19"/>
  <c r="L12" i="10" s="1"/>
  <c r="E17" i="19"/>
  <c r="L13" i="10" s="1"/>
  <c r="F17" i="19"/>
  <c r="L14" i="10" s="1"/>
  <c r="B17" i="19"/>
  <c r="L10" i="10" s="1"/>
  <c r="C7" i="19"/>
  <c r="K3" i="10" s="1"/>
  <c r="D7" i="19"/>
  <c r="K4" i="10" s="1"/>
  <c r="E7" i="19"/>
  <c r="K5" i="10" s="1"/>
  <c r="F7" i="19"/>
  <c r="K6" i="10" s="1"/>
  <c r="B7" i="19"/>
  <c r="K2" i="10" s="1"/>
  <c r="O2" i="10" s="1"/>
  <c r="C10" i="19"/>
  <c r="L3" i="10" s="1"/>
  <c r="D10" i="19"/>
  <c r="L4" i="10" s="1"/>
  <c r="E10" i="19"/>
  <c r="L5" i="10" s="1"/>
  <c r="F10" i="19"/>
  <c r="L6" i="10" s="1"/>
  <c r="B10" i="19"/>
  <c r="L2" i="10" s="1"/>
  <c r="O3" i="10" l="1"/>
  <c r="O6" i="10"/>
  <c r="O5" i="10"/>
  <c r="N5" i="10"/>
  <c r="O4" i="10"/>
  <c r="N10" i="10"/>
  <c r="O10" i="10"/>
  <c r="N14" i="10"/>
  <c r="O14" i="10"/>
  <c r="N13" i="10"/>
  <c r="O13" i="10"/>
  <c r="N2" i="10"/>
  <c r="N12" i="10"/>
  <c r="O12" i="10"/>
  <c r="N6" i="10"/>
  <c r="N11" i="10"/>
  <c r="O11" i="10"/>
  <c r="N4" i="10"/>
  <c r="N3" i="10"/>
</calcChain>
</file>

<file path=xl/sharedStrings.xml><?xml version="1.0" encoding="utf-8"?>
<sst xmlns="http://schemas.openxmlformats.org/spreadsheetml/2006/main" count="478" uniqueCount="126">
  <si>
    <t>Task success</t>
  </si>
  <si>
    <t>* Using the `OverallFeedback` field to store dietary restrictions, allergy information, or exception rules per participant (e.g., halal-only, beef-only, fish exclusions).</t>
  </si>
  <si>
    <t>* Encoding multiple participants’ preferences and exception lists into a single feedback field to overcome lack of batch editing support.</t>
  </si>
  <si>
    <t>* Converting textual responses (e.g., “all”, “not many”) into numeric fields manually due to system input restrictions.</t>
  </si>
  <si>
    <t>* Using `ReminderDate` as a generic note or placeholder due to confusion around its function.</t>
  </si>
  <si>
    <t>* Inputting multiple topics of interest using a pipe-separated string (e.g., `SE4AI | MDE | AI4SE`) possibly due to the lack of support for multi-select fields.</t>
  </si>
  <si>
    <t>Effort</t>
  </si>
  <si>
    <t>* Entering detailed meal preferences and dietary restrictions in the feedback or general text field.</t>
  </si>
  <si>
    <t>* Using the "OverallFeedback" field to clarify conditional meal preferences (e.g., halal meat, wild-caught fish).</t>
  </si>
  <si>
    <t>* Manually transforming text-based numeric data into numeric values (e.g., "not many" → 1, "all" → 5).</t>
  </si>
  <si>
    <t>* Specifying allergies or special dietary conditions in free text areas due to the absence of structured allergy information fields.</t>
  </si>
  <si>
    <t>- Using the `OverallFeedback` field as a catch-all for special requests and detailed information that doesn't fit into the predefined fields.</t>
  </si>
  <si>
    <t>- Manually entering information for other participants in a single participant's feedback field, creating a centralized, but unstructured, record of exceptions.</t>
  </si>
  <si>
    <t>- Storing multiple topics of interest in a single text field by separating them with a delimiter (e.g., '|').</t>
  </si>
  <si>
    <t>- Entering descriptive, non-numeric text like "Not many" in a field intended for numbers, and then manually converting them to numbers.</t>
  </si>
  <si>
    <t>- Using the `OverallFeedback` field to specify detailed dietary requirements (e.g., "Meat - Just lamb", "Pasta - without mushrooms", "Halal") that the standard `MealPreference` options do not cover.</t>
  </si>
  <si>
    <t>- Entering data for multiple participants in the `OverallFeedback` section of a single entry as a form of batch update.</t>
  </si>
  <si>
    <t>- Concatenating multiple topics of interest into the single-select `TopicOfInterest` field using a separator like "|".</t>
  </si>
  <si>
    <t>- Documenting specific allergy information in the `OverallFeedback` field, as the `Allergic` field is a simple "Yes/No" toggle with no space for details.</t>
  </si>
  <si>
    <t xml:space="preserve">1. Using the "OverallFeedback" field to specify meal customizations (e.g., "Pasta - with beef") due to rigid meal preference options.  </t>
  </si>
  <si>
    <t xml:space="preserve">2. Repurposing "OverallFeedback" to document allergies when the "Allergic" field lacks detail input.  </t>
  </si>
  <si>
    <t xml:space="preserve">3. Combining multiple topics into "TopicOfInterest" with delimiters ("|" or ",") because multi-select isn’t supported.  </t>
  </si>
  <si>
    <t xml:space="preserve">4. Entering descriptive phrases in "PreviousVersionsParticipated" (e.g., "All") instead of numbers, requiring manual cleanup.  </t>
  </si>
  <si>
    <t xml:space="preserve">5. Misusing "ReminderDate" for non-date values (e.g., "Nov-26") or arbitrary future dates due to unclear field purpose. </t>
  </si>
  <si>
    <t xml:space="preserve">- Using free-text fields (`OverallFeedback`, `StudentFeedback`) to specify meal customizations (e.g., "Pasta - without mushrooms") or allergies not captured in the binary `Allergic` field.  </t>
  </si>
  <si>
    <t xml:space="preserve">- Entering multiple topics of interest with pipe-delimited or comma-separated formats in `TopicOfInterest` because the form lacks multi-select functionality.  </t>
  </si>
  <si>
    <t xml:space="preserve">- Inputting placeholder dates in `ReminderDate` (e.g., far-future dates) when the field’s purpose is unclear.  </t>
  </si>
  <si>
    <t xml:space="preserve">- Manually converting non-numeric entries in `PreviousVersionsParticipated` to numbers during data processing.  </t>
  </si>
  <si>
    <t xml:space="preserve">- Entering detailed or special meal preferences and other participant-specific notes in the "OverallFeedback" field.  </t>
  </si>
  <si>
    <t xml:space="preserve">- Interpreting non-numeric entries in "PreviousVersionsParticipated" and explaining transformations in the feedback section.  </t>
  </si>
  <si>
    <t xml:space="preserve">- Using the "OverallFeedback" field to list multiple topics of interest for participants when the system does not support multiple selections natively.  </t>
  </si>
  <si>
    <t>- Entering a wide range of dates in "ReminderDate", potentially due to a lack of clear guidance on its intended use.</t>
  </si>
  <si>
    <t xml:space="preserve">- Entering detailed dietary restrictions and conditional preferences in the `OverallFeedback` field instead of a structured field.  </t>
  </si>
  <si>
    <t xml:space="preserve">- Using free-text notes to communicate meal preferences for other participants, repurposing feedback as a messaging or coordination tool.  </t>
  </si>
  <si>
    <t xml:space="preserve">- Manually normalizing qualitative input (e.g., “All” → 5) in comments to support downstream data processing.  </t>
  </si>
  <si>
    <t xml:space="preserve">- Including future or placeholder dates in `ReminderDate`, possibly using it as a “next contact” or “follow-up” field rather than a registration reminder.  </t>
  </si>
  <si>
    <t>Encoding multiple topics of interest with pipe-separated values due to lack of multi-select support.</t>
  </si>
  <si>
    <t>Number in words</t>
  </si>
  <si>
    <t>Different date format</t>
  </si>
  <si>
    <t>Seniority level</t>
  </si>
  <si>
    <t>Missing amenity (widget there but item is not there)</t>
  </si>
  <si>
    <t>Negative remote working hours</t>
  </si>
  <si>
    <t>Date in words</t>
  </si>
  <si>
    <t>Multiple phone numbers</t>
  </si>
  <si>
    <t>Detailed meal pref</t>
  </si>
  <si>
    <t>Website rating in percentage</t>
  </si>
  <si>
    <t>Multiple topics</t>
  </si>
  <si>
    <t>GPT-4o</t>
  </si>
  <si>
    <t>GPT-4.5</t>
  </si>
  <si>
    <t>Gemini2.5-Flash</t>
  </si>
  <si>
    <t>Gemini2.5-Pro</t>
  </si>
  <si>
    <t>Deepseek-R1</t>
  </si>
  <si>
    <t>Deepseek-V3</t>
  </si>
  <si>
    <t>Qwen3-235B</t>
  </si>
  <si>
    <t>Llama4-Maverick</t>
  </si>
  <si>
    <t>Conference</t>
  </si>
  <si>
    <t>Employee</t>
  </si>
  <si>
    <t>Conference workarounds</t>
  </si>
  <si>
    <t>#</t>
  </si>
  <si>
    <t>w1</t>
  </si>
  <si>
    <t>w2</t>
  </si>
  <si>
    <t>w3</t>
  </si>
  <si>
    <t>w4</t>
  </si>
  <si>
    <t>w5</t>
  </si>
  <si>
    <t>Correct?</t>
  </si>
  <si>
    <t>Included?</t>
  </si>
  <si>
    <t>* Writing “SENIOR” or “JUNIOR” directly in the `PositionTitle` text field when dropdown options don’t support it.</t>
  </si>
  <si>
    <t>* Entering multiple phone numbers separated by dashes or commas in a single input field.</t>
  </si>
  <si>
    <t>* Replacing “A/C” with “Fan” in the amenities field as a proxy for missing amenities.</t>
  </si>
  <si>
    <t>* Manually picking arbitrary uniform colors due to lack of dropdown or predefined choices.</t>
  </si>
  <si>
    <t>* Storing unsupported or overflow data (e.g., third phone number, preference notes, discrepancies) in the `OverallFeedback` field.</t>
  </si>
  <si>
    <t>* Estimating flexible dates by adding an approximate number of years to the current date.</t>
  </si>
  <si>
    <t>w6</t>
  </si>
  <si>
    <t>* Manually entering seniority (e.g., "SENIOR" or "JUNIOR") directly in the "PositionTitle" field.</t>
  </si>
  <si>
    <t>* Using alternative amenities (e.g., "Fan") when "A/C" is unavailable.</t>
  </si>
  <si>
    <t>* Entering multiple phone numbers in a single field due to lack of multiple phone number support.</t>
  </si>
  <si>
    <t>* Entering approximate or arbitrary dates when precise start dates are unavailable.</t>
  </si>
  <si>
    <t>* Selecting random or approximate colors due to lack of precise selection tools.</t>
  </si>
  <si>
    <t>* Converting negative remote hours to positive values assuming typographical errors.</t>
  </si>
  <si>
    <t>- Combining multiple phone numbers into a single string within the `PhoneNumber` field.  </t>
  </si>
  <si>
    <t>- Manually typing prefixes like "SENIOR" or "JUNIOR" into the `PositionTitle` field, even if it's a dropdown.  </t>
  </si>
  <si>
    <t>- Using the `OverallFeedback` field to list employees with specific attributes (e.g., "Following employees are Junior...") or missing information (e.g., "Dismissed information (field absent from form)...").</t>
  </si>
  <si>
    <t>- Selecting a substitute option, such as "Fan" when "A/C" is requested, to complete the form.</t>
  </si>
  <si>
    <t>- Inputting an approximate date when a precise `JobStartDate` is not available.</t>
  </si>
  <si>
    <t>- Concatenating multiple phone numbers into a single **PhoneNumber** field, often using hyphens, commas, or other delimiters.</t>
  </si>
  <si>
    <t>- Manually typing in job titles like `SENIOR Designer` or `JUNIOR Software Engineer` in the **PositionTitle** field because the available dropdown options are too restrictive.</t>
  </si>
  <si>
    <t>- Leaving the **WorkplaceAmenities** field blank or selecting a similar, but incorrect, option (e.g., `Fan` instead of `A/C`) and then noting the correct request in the **OverallFeedback** field.</t>
  </si>
  <si>
    <t>- Using the **OverallFeedback** field as a general data-dump to record information that doesn't fit into any other field, such as lists of other employees with similar statuses, precise job start dates, or specific amenity requests.</t>
  </si>
  <si>
    <t xml:space="preserve">1. **Concatenating multiple phone numbers** into the `PhoneNumber` field using dashes, commas, or labels (e.g., "Phone number 1: 514...").  </t>
  </si>
  <si>
    <t xml:space="preserve">2. **Manually adding seniority prefixes** to `PositionTitle` (e.g., "SENIOR Data Scientist") due to unavailability in the dropdown.  </t>
  </si>
  <si>
    <t xml:space="preserve">3. **Substituting unavailable amenities** (e.g., entering "Fan" instead of "A/C") or omitting them entirely.  </t>
  </si>
  <si>
    <t xml:space="preserve">4. **Overriding negative remote hours** by entering positive values and noting adjustments in feedback.  </t>
  </si>
  <si>
    <t>5. **Using the feedback field** as a catch-all for:  - Secondary phone numbers. - Missing amenities (e.g., "A/C"). - Seniority designations. - Date approximations (e.g., "3 years from today"). - Color consistency notes.</t>
  </si>
  <si>
    <t xml:space="preserve">- Concatenating multiple phone numbers into the single `PhoneNumber` field.  </t>
  </si>
  <si>
    <t xml:space="preserve">- Manually typing "SENIOR/JUNIOR" in the `PositionTitle` field.  </t>
  </si>
  <si>
    <t xml:space="preserve">- Substituting "Fan" for "A/C" in `WorkplaceAmenities`.  </t>
  </si>
  <si>
    <t xml:space="preserve">- Entering future dates or placeholder text (e.g., "In three years") for `JobStartDate`.  </t>
  </si>
  <si>
    <t xml:space="preserve">- Using the `OverallFeedback` field to store additional unstructured data (e.g., junior/senior status, extra phone numbers).  </t>
  </si>
  <si>
    <t xml:space="preserve">- Entering multiple phone numbers in the single available phone number field.  </t>
  </si>
  <si>
    <t xml:space="preserve">- Mentioning additional workplace amenities like "A/C" in the feedback or existing amenity fields.  </t>
  </si>
  <si>
    <t xml:space="preserve">- Entering approximate or relative job start dates (e.g., "In three years") in the date field.  </t>
  </si>
  <si>
    <t>Using the color input field to represent a color not supported by the predefined options.</t>
  </si>
  <si>
    <t xml:space="preserve">Manually entering job titles not available in the dropdown list (e.g., "SENIOR Software Engineer").  </t>
  </si>
  <si>
    <t xml:space="preserve">- Using the OverallFeedback field to list missing data (e.g., A/C requests, secondary phone numbers, role levels).  </t>
  </si>
  <si>
    <t xml:space="preserve">- Manually typing "SENIOR" or "JUNIOR" in the PositionTitle field despite it not being a dropdown option.  </t>
  </si>
  <si>
    <t xml:space="preserve">- Entering estimated future dates for imprecise start times (e.g., “in three years” → 2030).  </t>
  </si>
  <si>
    <t>Concatenating multiple phone numbers into the PhoneNumber field Using separators like hyphens or pipes.</t>
  </si>
  <si>
    <t xml:space="preserve">  - Arbitrarily selecting colors from a palette and attempting consistency across entries, despite lack of standardized options.</t>
  </si>
  <si>
    <t>- Substituting "Fan" for "A/C" in WorkplaceAmenities to reflect cooling needs.</t>
  </si>
  <si>
    <t>Employee workarounds</t>
  </si>
  <si>
    <t>Predicted conference workarounds</t>
  </si>
  <si>
    <t>Predicted employee workarounds</t>
  </si>
  <si>
    <t>Explicit</t>
  </si>
  <si>
    <t>Implicit</t>
  </si>
  <si>
    <t>Outlier</t>
  </si>
  <si>
    <t>Nonstandard</t>
  </si>
  <si>
    <t>Excess</t>
  </si>
  <si>
    <t>HR</t>
  </si>
  <si>
    <t>Conf</t>
  </si>
  <si>
    <t>Avg Time ratio (Effort)</t>
  </si>
  <si>
    <t>Data quality (TS)</t>
  </si>
  <si>
    <t>Normalized</t>
  </si>
  <si>
    <t>Precision</t>
  </si>
  <si>
    <t>Recall</t>
  </si>
  <si>
    <t>TOPSIS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</si>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</sst>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0" xfId="0" applyFill="1"/>
    <xf numFmtId="0" fontId="0" fillId="3" borderId="0" xfId="0" applyFill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7" borderId="0" xfId="1"/>
    <xf numFmtId="0" fontId="2" fillId="5" borderId="1" xfId="1" applyFill="1" applyBorder="1"/>
    <xf numFmtId="2" fontId="0" fillId="0" borderId="1" xfId="0" applyNumberFormat="1" applyBorder="1"/>
    <xf numFmtId="2" fontId="0" fillId="0" borderId="0" xfId="0" applyNumberFormat="1"/>
    <xf numFmtId="0" fontId="3" fillId="8" borderId="1" xfId="2" applyBorder="1"/>
    <xf numFmtId="0" fontId="4" fillId="9" borderId="0" xfId="3"/>
    <xf numFmtId="2" fontId="5" fillId="0" borderId="1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3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C064-E184-4D83-8A54-C4268A5F45EA}">
  <dimension ref="A1:O14"/>
  <sheetViews>
    <sheetView workbookViewId="0"/>
  </sheetViews>
  <sheetFormatPr defaultColWidth="8.88671875" defaultRowHeight="14.4" x14ac:dyDescent="0.3"/>
  <cols>
    <col min="1" max="1" width="15" bestFit="1" customWidth="1"/>
    <col min="2" max="2" width="11.109375" customWidth="1"/>
    <col min="3" max="3" width="13.109375" customWidth="1"/>
    <col min="4" max="4" width="1.6640625" customWidth="1"/>
    <col min="5" max="5" width="14.21875" customWidth="1"/>
    <col min="6" max="6" width="13.44140625" bestFit="1" customWidth="1"/>
    <col min="7" max="7" width="12.5546875" customWidth="1"/>
    <col min="9" max="9" width="5.21875" customWidth="1"/>
    <col min="10" max="10" width="37.5546875" customWidth="1"/>
    <col min="11" max="11" width="11.21875" bestFit="1" customWidth="1"/>
    <col min="12" max="12" width="11.5546875" bestFit="1" customWidth="1"/>
    <col min="13" max="13" width="12" customWidth="1"/>
    <col min="14" max="14" width="11.77734375" customWidth="1"/>
    <col min="16" max="16" width="10.88671875" customWidth="1"/>
  </cols>
  <sheetData>
    <row r="1" spans="1:15" x14ac:dyDescent="0.3">
      <c r="A1" s="2"/>
      <c r="B1" s="35" t="s">
        <v>55</v>
      </c>
      <c r="C1" s="35"/>
      <c r="D1" s="6"/>
      <c r="E1" s="36" t="s">
        <v>56</v>
      </c>
      <c r="F1" s="36"/>
      <c r="I1" s="5" t="s">
        <v>58</v>
      </c>
      <c r="J1" s="5" t="s">
        <v>57</v>
      </c>
      <c r="K1" s="1" t="s">
        <v>6</v>
      </c>
      <c r="L1" s="1" t="s">
        <v>0</v>
      </c>
      <c r="N1" t="s">
        <v>124</v>
      </c>
      <c r="O1" t="s">
        <v>125</v>
      </c>
    </row>
    <row r="2" spans="1:15" x14ac:dyDescent="0.3">
      <c r="A2" s="2"/>
      <c r="B2" s="1" t="s">
        <v>122</v>
      </c>
      <c r="C2" s="1" t="s">
        <v>123</v>
      </c>
      <c r="D2" s="6"/>
      <c r="E2" s="3" t="s">
        <v>122</v>
      </c>
      <c r="F2" s="3" t="s">
        <v>123</v>
      </c>
      <c r="I2" s="2" t="s">
        <v>59</v>
      </c>
      <c r="J2" s="2" t="s">
        <v>44</v>
      </c>
      <c r="K2" s="23">
        <f>workarounds!B7</f>
        <v>1.7310549777117386</v>
      </c>
      <c r="L2" s="23">
        <f>workarounds!B10</f>
        <v>3.2266666666666666</v>
      </c>
      <c r="N2" s="24">
        <f>SQRT( (0.5*(K2/SQRT(SUMSQ($K$2:$K$6))) - 0.5*(5/SQRT(SUMSQ($K$2:$K$6))))^2
     + (0.5*(L2/SQRT(SUMSQ($L$2:$L$6))) - 0.5*(1/SQRT(SUMSQ($L$2:$L$6))))^2 )
/
(
  SQRT( (0.5*(K2/SQRT(SUMSQ($K$2:$K$6))) - 0.5*(5/SQRT(SUMSQ($K$2:$K$6))))^2
      + (0.5*(L2/SQRT(SUMSQ($L$2:$L$6))) - 0.5*(1/SQRT(SUMSQ($L$2:$L$6))))^2 )
+ SQRT( (0.5*(K2/SQRT(SUMSQ($K$2:$K$6))) - 0.5*(1/SQRT(SUMSQ($K$2:$K$6))))^2
      + (0.5*(L2/SQRT(SUMSQ($L$2:$L$6))) - 0.5*(5/SQRT(SUMSQ($L$2:$L$6))))^2 )
)</f>
        <v>0.70270760528292986</v>
      </c>
      <c r="O2" s="24">
        <f>2/(1/K2+1/(6-L2))</f>
        <v>2.131606842042761</v>
      </c>
    </row>
    <row r="3" spans="1:15" x14ac:dyDescent="0.3">
      <c r="A3" s="2" t="s">
        <v>47</v>
      </c>
      <c r="B3" s="32">
        <f>3/5</f>
        <v>0.6</v>
      </c>
      <c r="C3" s="32">
        <f>3/5</f>
        <v>0.6</v>
      </c>
      <c r="D3" s="33">
        <v>45753</v>
      </c>
      <c r="E3" s="32">
        <f>4/6</f>
        <v>0.66666666666666663</v>
      </c>
      <c r="F3" s="32">
        <f>4/5</f>
        <v>0.8</v>
      </c>
      <c r="I3" s="2" t="s">
        <v>60</v>
      </c>
      <c r="J3" s="2" t="s">
        <v>38</v>
      </c>
      <c r="K3" s="23">
        <f>workarounds!C7</f>
        <v>5</v>
      </c>
      <c r="L3" s="23">
        <f>workarounds!C10</f>
        <v>4.1999999999999993</v>
      </c>
      <c r="N3" s="24">
        <f>SQRT( (0.5*(K3/SQRT(SUMSQ($K$2:$K$6))) - 0.5*(5/SQRT(SUMSQ($K$2:$K$6))))^2
     + (0.5*(L3/SQRT(SUMSQ($L$2:$L$6))) - 0.5*(1/SQRT(SUMSQ($L$2:$L$6))))^2 )
/
(
  SQRT( (0.5*(K3/SQRT(SUMSQ($K$2:$K$6))) - 0.5*(5/SQRT(SUMSQ($K$2:$K$6))))^2
      + (0.5*(L3/SQRT(SUMSQ($L$2:$L$6))) - 0.5*(1/SQRT(SUMSQ($L$2:$L$6))))^2 )
+ SQRT( (0.5*(K3/SQRT(SUMSQ($K$2:$K$6))) - 0.5*(1/SQRT(SUMSQ($K$2:$K$6))))^2
      + (0.5*(L3/SQRT(SUMSQ($L$2:$L$6))) - 0.5*(5/SQRT(SUMSQ($L$2:$L$6))))^2 )
)</f>
        <v>0.38180315133323561</v>
      </c>
      <c r="O3" s="24">
        <f>2/(1/K3+1/(6-L3))</f>
        <v>2.6470588235294126</v>
      </c>
    </row>
    <row r="4" spans="1:15" x14ac:dyDescent="0.3">
      <c r="A4" s="2" t="s">
        <v>48</v>
      </c>
      <c r="B4" s="32">
        <f>2/2</f>
        <v>1</v>
      </c>
      <c r="C4" s="34">
        <f>2/5</f>
        <v>0.4</v>
      </c>
      <c r="D4" s="33"/>
      <c r="E4" s="32">
        <f>5/6</f>
        <v>0.83333333333333337</v>
      </c>
      <c r="F4" s="32">
        <f>5/5</f>
        <v>1</v>
      </c>
      <c r="I4" s="2" t="s">
        <v>61</v>
      </c>
      <c r="J4" s="2" t="s">
        <v>37</v>
      </c>
      <c r="K4" s="23">
        <f>workarounds!D7</f>
        <v>3.1385924625151969</v>
      </c>
      <c r="L4" s="23">
        <f>workarounds!D10</f>
        <v>3.6666666666666665</v>
      </c>
      <c r="N4" s="24">
        <f>SQRT( (0.5*(K4/SQRT(SUMSQ($K$2:$K$6))) - 0.5*(5/SQRT(SUMSQ($K$2:$K$6))))^2
     + (0.5*(L4/SQRT(SUMSQ($L$2:$L$6))) - 0.5*(1/SQRT(SUMSQ($L$2:$L$6))))^2 )
/
(
  SQRT( (0.5*(K4/SQRT(SUMSQ($K$2:$K$6))) - 0.5*(5/SQRT(SUMSQ($K$2:$K$6))))^2
      + (0.5*(L4/SQRT(SUMSQ($L$2:$L$6))) - 0.5*(1/SQRT(SUMSQ($L$2:$L$6))))^2 )
+ SQRT( (0.5*(K4/SQRT(SUMSQ($K$2:$K$6))) - 0.5*(1/SQRT(SUMSQ($K$2:$K$6))))^2
      + (0.5*(L4/SQRT(SUMSQ($L$2:$L$6))) - 0.5*(5/SQRT(SUMSQ($L$2:$L$6))))^2 )
)</f>
        <v>0.54012796924600615</v>
      </c>
      <c r="O4" s="24">
        <f>2/(1/K4+1/(6-L4))</f>
        <v>2.6767111564603461</v>
      </c>
    </row>
    <row r="5" spans="1:15" x14ac:dyDescent="0.3">
      <c r="A5" s="2" t="s">
        <v>49</v>
      </c>
      <c r="B5" s="32">
        <f>3/4</f>
        <v>0.75</v>
      </c>
      <c r="C5" s="32">
        <f>3/5</f>
        <v>0.6</v>
      </c>
      <c r="D5" s="33"/>
      <c r="E5" s="32">
        <f>3/4</f>
        <v>0.75</v>
      </c>
      <c r="F5" s="32">
        <f>3/5</f>
        <v>0.6</v>
      </c>
      <c r="I5" s="2" t="s">
        <v>62</v>
      </c>
      <c r="J5" s="2" t="s">
        <v>45</v>
      </c>
      <c r="K5" s="23">
        <f>workarounds!E7</f>
        <v>2.6225854383358103</v>
      </c>
      <c r="L5" s="23">
        <f>workarounds!E10</f>
        <v>3.6666666666666665</v>
      </c>
      <c r="N5" s="24">
        <f>SQRT( (0.5*(K5/SQRT(SUMSQ($K$2:$K$6))) - 0.5*(5/SQRT(SUMSQ($K$2:$K$6))))^2
     + (0.5*(L5/SQRT(SUMSQ($L$2:$L$6))) - 0.5*(1/SQRT(SUMSQ($L$2:$L$6))))^2 )
/
(
  SQRT( (0.5*(K5/SQRT(SUMSQ($K$2:$K$6))) - 0.5*(5/SQRT(SUMSQ($K$2:$K$6))))^2
      + (0.5*(L5/SQRT(SUMSQ($L$2:$L$6))) - 0.5*(1/SQRT(SUMSQ($L$2:$L$6))))^2 )
+ SQRT( (0.5*(K5/SQRT(SUMSQ($K$2:$K$6))) - 0.5*(1/SQRT(SUMSQ($K$2:$K$6))))^2
      + (0.5*(L5/SQRT(SUMSQ($L$2:$L$6))) - 0.5*(5/SQRT(SUMSQ($L$2:$L$6))))^2 )
)</f>
        <v>0.62113342374468983</v>
      </c>
      <c r="O5" s="24">
        <f>2/(1/K5+1/(6-L5))</f>
        <v>2.4695182890265843</v>
      </c>
    </row>
    <row r="6" spans="1:15" x14ac:dyDescent="0.3">
      <c r="A6" s="2" t="s">
        <v>50</v>
      </c>
      <c r="B6" s="32">
        <f>2/3</f>
        <v>0.66666666666666663</v>
      </c>
      <c r="C6" s="32">
        <f>2/5</f>
        <v>0.4</v>
      </c>
      <c r="D6" s="33"/>
      <c r="E6" s="32">
        <f t="shared" ref="E6:F9" si="0">4/5</f>
        <v>0.8</v>
      </c>
      <c r="F6" s="32">
        <f t="shared" si="0"/>
        <v>0.8</v>
      </c>
      <c r="I6" s="2" t="s">
        <v>63</v>
      </c>
      <c r="J6" s="2" t="s">
        <v>46</v>
      </c>
      <c r="K6" s="23">
        <f>workarounds!F7</f>
        <v>1</v>
      </c>
      <c r="L6" s="23">
        <f>workarounds!F10</f>
        <v>4.4666666666666668</v>
      </c>
      <c r="N6" s="24">
        <f>SQRT( (0.5*(K6/SQRT(SUMSQ($K$2:$K$6))) - 0.5*(5/SQRT(SUMSQ($K$2:$K$6))))^2
     + (0.5*(L6/SQRT(SUMSQ($L$2:$L$6))) - 0.5*(1/SQRT(SUMSQ($L$2:$L$6))))^2 )
/
(
  SQRT( (0.5*(K6/SQRT(SUMSQ($K$2:$K$6))) - 0.5*(5/SQRT(SUMSQ($K$2:$K$6))))^2
      + (0.5*(L6/SQRT(SUMSQ($L$2:$L$6))) - 0.5*(1/SQRT(SUMSQ($L$2:$L$6))))^2 )
+ SQRT( (0.5*(K6/SQRT(SUMSQ($K$2:$K$6))) - 0.5*(1/SQRT(SUMSQ($K$2:$K$6))))^2
      + (0.5*(L6/SQRT(SUMSQ($L$2:$L$6))) - 0.5*(5/SQRT(SUMSQ($L$2:$L$6))))^2 )
)</f>
        <v>0.92058583165955266</v>
      </c>
      <c r="O6" s="24">
        <f>2/(1/K6+1/(6-L6))</f>
        <v>1.2105263157894737</v>
      </c>
    </row>
    <row r="7" spans="1:15" x14ac:dyDescent="0.3">
      <c r="A7" s="2" t="s">
        <v>51</v>
      </c>
      <c r="B7" s="32">
        <f>4/4</f>
        <v>1</v>
      </c>
      <c r="C7" s="32">
        <f>4/5</f>
        <v>0.8</v>
      </c>
      <c r="D7" s="33"/>
      <c r="E7" s="32">
        <f t="shared" si="0"/>
        <v>0.8</v>
      </c>
      <c r="F7" s="32">
        <f t="shared" si="0"/>
        <v>0.8</v>
      </c>
    </row>
    <row r="8" spans="1:15" x14ac:dyDescent="0.3">
      <c r="A8" s="2" t="s">
        <v>52</v>
      </c>
      <c r="B8" s="32">
        <f>3/4</f>
        <v>0.75</v>
      </c>
      <c r="C8" s="32">
        <f>3/5</f>
        <v>0.6</v>
      </c>
      <c r="D8" s="33"/>
      <c r="E8" s="32">
        <f t="shared" si="0"/>
        <v>0.8</v>
      </c>
      <c r="F8" s="32">
        <f t="shared" si="0"/>
        <v>0.8</v>
      </c>
    </row>
    <row r="9" spans="1:15" x14ac:dyDescent="0.3">
      <c r="A9" s="2" t="s">
        <v>54</v>
      </c>
      <c r="B9" s="32">
        <f>3/4</f>
        <v>0.75</v>
      </c>
      <c r="C9" s="32">
        <f>3/5</f>
        <v>0.6</v>
      </c>
      <c r="D9" s="33"/>
      <c r="E9" s="32">
        <f t="shared" si="0"/>
        <v>0.8</v>
      </c>
      <c r="F9" s="32">
        <f t="shared" si="0"/>
        <v>0.8</v>
      </c>
      <c r="I9" s="4" t="s">
        <v>58</v>
      </c>
      <c r="J9" s="4" t="s">
        <v>109</v>
      </c>
      <c r="K9" s="3" t="s">
        <v>6</v>
      </c>
      <c r="L9" s="3" t="s">
        <v>0</v>
      </c>
      <c r="N9" t="s">
        <v>124</v>
      </c>
      <c r="O9" t="s">
        <v>125</v>
      </c>
    </row>
    <row r="10" spans="1:15" x14ac:dyDescent="0.3">
      <c r="A10" s="2" t="s">
        <v>53</v>
      </c>
      <c r="B10" s="32">
        <f>3/5</f>
        <v>0.6</v>
      </c>
      <c r="C10" s="32">
        <f>3/5</f>
        <v>0.6</v>
      </c>
      <c r="D10" s="33"/>
      <c r="E10" s="32">
        <f>4/6</f>
        <v>0.66666666666666663</v>
      </c>
      <c r="F10" s="32">
        <f>4/5</f>
        <v>0.8</v>
      </c>
      <c r="I10" s="2" t="s">
        <v>59</v>
      </c>
      <c r="J10" s="2" t="s">
        <v>39</v>
      </c>
      <c r="K10" s="23">
        <f>workarounds!B14</f>
        <v>3.0273972602739718</v>
      </c>
      <c r="L10" s="23">
        <f>workarounds!B17</f>
        <v>3</v>
      </c>
      <c r="N10" s="24">
        <f>SQRT( (0.5*(K10/SQRT(SUMSQ($K$10:$K$14))) - 0.5*(5/SQRT(SUMSQ($K$10:$K$14))))^2
     + (0.5*(L10/SQRT(SUMSQ($L$10:$L$14))) - 0.5*(1/SQRT(SUMSQ($L$10:$L$14))))^2 )
/
(
  SQRT( (0.5*(K10/SQRT(SUMSQ($K$10:$K$14))) - 0.5*(5/SQRT(SUMSQ($K$10:$K$14))))^2
      + (0.5*(L10/SQRT(SUMSQ($L$10:$L$14))) - 0.5*(1/SQRT(SUMSQ($L$10:$L$14))))^2 )
+ SQRT( (0.5*(K10/SQRT(SUMSQ($K$10:$K$14))) - 0.5*(1/SQRT(SUMSQ($K$10:$K$14))))^2
      + (0.5*(L10/SQRT(SUMSQ($L$10:$L$14))) - 0.5*(5/SQRT(SUMSQ($L$10:$L$14))))^2 )
)</f>
        <v>0.49656834651431342</v>
      </c>
      <c r="O10" s="24">
        <f>2/(1/K10+1/(6-L10))</f>
        <v>3.0136363636363632</v>
      </c>
    </row>
    <row r="11" spans="1:15" x14ac:dyDescent="0.3">
      <c r="I11" s="2" t="s">
        <v>60</v>
      </c>
      <c r="J11" s="2" t="s">
        <v>40</v>
      </c>
      <c r="K11" s="23">
        <f>workarounds!C14</f>
        <v>4.3424657534246567</v>
      </c>
      <c r="L11" s="23">
        <f>workarounds!C17</f>
        <v>3.8533333333333335</v>
      </c>
      <c r="N11" s="24">
        <f>SQRT( (0.5*(K11/SQRT(SUMSQ($K$10:$K$14))) - 0.5*(5/SQRT(SUMSQ($K$10:$K$14))))^2
     + (0.5*(L11/SQRT(SUMSQ($L$10:$L$14))) - 0.5*(1/SQRT(SUMSQ($L$10:$L$14))))^2 )
/
(
  SQRT( (0.5*(K11/SQRT(SUMSQ($K$10:$K$14))) - 0.5*(5/SQRT(SUMSQ($K$10:$K$14))))^2
      + (0.5*(L11/SQRT(SUMSQ($L$10:$L$14))) - 0.5*(1/SQRT(SUMSQ($L$10:$L$14))))^2 )
+ SQRT( (0.5*(K11/SQRT(SUMSQ($K$10:$K$14))) - 0.5*(1/SQRT(SUMSQ($K$10:$K$14))))^2
      + (0.5*(L11/SQRT(SUMSQ($L$10:$L$14))) - 0.5*(5/SQRT(SUMSQ($L$10:$L$14))))^2 )
)</f>
        <v>0.45270522508048877</v>
      </c>
      <c r="O11" s="24">
        <f t="shared" ref="O11:O14" si="1">2/(1/K11+1/(6-L11))</f>
        <v>2.8730578698491325</v>
      </c>
    </row>
    <row r="12" spans="1:15" x14ac:dyDescent="0.3">
      <c r="I12" s="2" t="s">
        <v>61</v>
      </c>
      <c r="J12" s="2" t="s">
        <v>41</v>
      </c>
      <c r="K12" s="23">
        <f>workarounds!D14</f>
        <v>1</v>
      </c>
      <c r="L12" s="23">
        <f>workarounds!D17</f>
        <v>2.333333333333333</v>
      </c>
      <c r="N12" s="24">
        <f>SQRT( (0.5*(K12/SQRT(SUMSQ($K$10:$K$14))) - 0.5*(5/SQRT(SUMSQ($K$10:$K$14))))^2
     + (0.5*(L12/SQRT(SUMSQ($L$10:$L$14))) - 0.5*(1/SQRT(SUMSQ($L$10:$L$14))))^2 )
/
(
  SQRT( (0.5*(K12/SQRT(SUMSQ($K$10:$K$14))) - 0.5*(5/SQRT(SUMSQ($K$10:$K$14))))^2
      + (0.5*(L12/SQRT(SUMSQ($L$10:$L$14))) - 0.5*(1/SQRT(SUMSQ($L$10:$L$14))))^2 )
+ SQRT( (0.5*(K12/SQRT(SUMSQ($K$10:$K$14))) - 0.5*(1/SQRT(SUMSQ($K$10:$K$14))))^2
      + (0.5*(L12/SQRT(SUMSQ($L$10:$L$14))) - 0.5*(5/SQRT(SUMSQ($L$10:$L$14))))^2 )
)</f>
        <v>0.6130204880893223</v>
      </c>
      <c r="O12" s="24">
        <f t="shared" si="1"/>
        <v>1.5714285714285714</v>
      </c>
    </row>
    <row r="13" spans="1:15" x14ac:dyDescent="0.3">
      <c r="I13" s="2" t="s">
        <v>62</v>
      </c>
      <c r="J13" s="2" t="s">
        <v>42</v>
      </c>
      <c r="K13" s="23">
        <f>workarounds!E14</f>
        <v>2.3150684931506849</v>
      </c>
      <c r="L13" s="23">
        <f>workarounds!E17</f>
        <v>4.3333333333333339</v>
      </c>
      <c r="N13" s="24">
        <f>SQRT( (0.5*(K13/SQRT(SUMSQ($K$10:$K$14))) - 0.5*(5/SQRT(SUMSQ($K$10:$K$14))))^2
     + (0.5*(L13/SQRT(SUMSQ($L$10:$L$14))) - 0.5*(1/SQRT(SUMSQ($L$10:$L$14))))^2 )
/
(
  SQRT( (0.5*(K13/SQRT(SUMSQ($K$10:$K$14))) - 0.5*(5/SQRT(SUMSQ($K$10:$K$14))))^2
      + (0.5*(L13/SQRT(SUMSQ($L$10:$L$14))) - 0.5*(1/SQRT(SUMSQ($L$10:$L$14))))^2 )
+ SQRT( (0.5*(K13/SQRT(SUMSQ($K$10:$K$14))) - 0.5*(1/SQRT(SUMSQ($K$10:$K$14))))^2
      + (0.5*(L13/SQRT(SUMSQ($L$10:$L$14))) - 0.5*(5/SQRT(SUMSQ($L$10:$L$14))))^2 )
)</f>
        <v>0.7436269955480338</v>
      </c>
      <c r="O13" s="24">
        <f t="shared" si="1"/>
        <v>1.9380733944954123</v>
      </c>
    </row>
    <row r="14" spans="1:15" x14ac:dyDescent="0.3">
      <c r="I14" s="2" t="s">
        <v>63</v>
      </c>
      <c r="J14" s="2" t="s">
        <v>43</v>
      </c>
      <c r="K14" s="23">
        <f>workarounds!F14</f>
        <v>5</v>
      </c>
      <c r="L14" s="23">
        <f>workarounds!F17</f>
        <v>3.4</v>
      </c>
      <c r="N14" s="24">
        <f>SQRT( (0.5*(K14/SQRT(SUMSQ($K$10:$K$14))) - 0.5*(5/SQRT(SUMSQ($K$10:$K$14))))^2
     + (0.5*(L14/SQRT(SUMSQ($L$10:$L$14))) - 0.5*(1/SQRT(SUMSQ($L$10:$L$14))))^2 )
/
(
  SQRT( (0.5*(K14/SQRT(SUMSQ($K$10:$K$14))) - 0.5*(5/SQRT(SUMSQ($K$10:$K$14))))^2
      + (0.5*(L14/SQRT(SUMSQ($L$10:$L$14))) - 0.5*(1/SQRT(SUMSQ($L$10:$L$14))))^2 )
+ SQRT( (0.5*(K14/SQRT(SUMSQ($K$10:$K$14))) - 0.5*(1/SQRT(SUMSQ($K$10:$K$14))))^2
      + (0.5*(L14/SQRT(SUMSQ($L$10:$L$14))) - 0.5*(5/SQRT(SUMSQ($L$10:$L$14))))^2 )
)</f>
        <v>0.3573607556881524</v>
      </c>
      <c r="O14" s="24">
        <f t="shared" si="1"/>
        <v>3.4210526315789478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8F56-047A-4D5A-B799-9673D6A0FF5F}">
  <dimension ref="A1:G15"/>
  <sheetViews>
    <sheetView tabSelected="1" workbookViewId="0"/>
  </sheetViews>
  <sheetFormatPr defaultColWidth="8.88671875" defaultRowHeight="14.4" x14ac:dyDescent="0.3"/>
  <cols>
    <col min="2" max="2" width="143.44140625" bestFit="1" customWidth="1"/>
    <col min="5" max="5" width="6.88671875" customWidth="1"/>
    <col min="6" max="6" width="43.33203125" bestFit="1" customWidth="1"/>
  </cols>
  <sheetData>
    <row r="1" spans="1:7" x14ac:dyDescent="0.3">
      <c r="A1" s="8" t="s">
        <v>58</v>
      </c>
      <c r="B1" s="5" t="s">
        <v>110</v>
      </c>
      <c r="C1" s="1" t="s">
        <v>64</v>
      </c>
      <c r="E1" s="5" t="s">
        <v>58</v>
      </c>
      <c r="F1" s="5" t="s">
        <v>57</v>
      </c>
      <c r="G1" s="1" t="s">
        <v>65</v>
      </c>
    </row>
    <row r="2" spans="1:7" x14ac:dyDescent="0.3">
      <c r="A2" s="37" t="s">
        <v>59</v>
      </c>
      <c r="B2" s="2" t="s">
        <v>32</v>
      </c>
      <c r="C2" s="14" t="b">
        <v>1</v>
      </c>
      <c r="E2" s="2" t="s">
        <v>59</v>
      </c>
      <c r="F2" s="2" t="s">
        <v>44</v>
      </c>
      <c r="G2" s="9" t="b">
        <v>1</v>
      </c>
    </row>
    <row r="3" spans="1:7" x14ac:dyDescent="0.3">
      <c r="A3" s="39"/>
      <c r="B3" s="2" t="s">
        <v>33</v>
      </c>
      <c r="C3" s="14" t="b">
        <v>0</v>
      </c>
      <c r="E3" s="2" t="s">
        <v>60</v>
      </c>
      <c r="F3" s="2" t="s">
        <v>38</v>
      </c>
      <c r="G3" s="9" t="b">
        <v>0</v>
      </c>
    </row>
    <row r="4" spans="1:7" x14ac:dyDescent="0.3">
      <c r="A4" s="16" t="s">
        <v>60</v>
      </c>
      <c r="B4" s="2" t="s">
        <v>34</v>
      </c>
      <c r="C4" s="14" t="b">
        <v>1</v>
      </c>
      <c r="E4" s="2" t="s">
        <v>61</v>
      </c>
      <c r="F4" s="2" t="s">
        <v>37</v>
      </c>
      <c r="G4" s="9" t="b">
        <v>1</v>
      </c>
    </row>
    <row r="5" spans="1:7" x14ac:dyDescent="0.3">
      <c r="A5" s="17" t="s">
        <v>61</v>
      </c>
      <c r="B5" s="2" t="s">
        <v>35</v>
      </c>
      <c r="C5" s="14" t="b">
        <v>0</v>
      </c>
      <c r="E5" s="2" t="s">
        <v>62</v>
      </c>
      <c r="F5" s="2" t="s">
        <v>45</v>
      </c>
      <c r="G5" s="9" t="b">
        <v>0</v>
      </c>
    </row>
    <row r="6" spans="1:7" x14ac:dyDescent="0.3">
      <c r="A6" s="2" t="s">
        <v>62</v>
      </c>
      <c r="B6" s="2" t="s">
        <v>36</v>
      </c>
      <c r="C6" s="14" t="b">
        <v>1</v>
      </c>
      <c r="E6" s="2" t="s">
        <v>63</v>
      </c>
      <c r="F6" s="2" t="s">
        <v>46</v>
      </c>
      <c r="G6" s="9" t="b">
        <v>1</v>
      </c>
    </row>
    <row r="9" spans="1:7" x14ac:dyDescent="0.3">
      <c r="A9" s="7" t="s">
        <v>58</v>
      </c>
      <c r="B9" s="4" t="s">
        <v>111</v>
      </c>
      <c r="C9" s="3" t="s">
        <v>64</v>
      </c>
      <c r="E9" s="4" t="s">
        <v>58</v>
      </c>
      <c r="F9" s="4" t="s">
        <v>109</v>
      </c>
      <c r="G9" s="3" t="s">
        <v>65</v>
      </c>
    </row>
    <row r="10" spans="1:7" x14ac:dyDescent="0.3">
      <c r="A10" s="2" t="s">
        <v>59</v>
      </c>
      <c r="B10" s="2" t="s">
        <v>106</v>
      </c>
      <c r="C10" s="9" t="b">
        <v>1</v>
      </c>
      <c r="E10" s="2" t="s">
        <v>59</v>
      </c>
      <c r="F10" s="2" t="s">
        <v>39</v>
      </c>
      <c r="G10" s="9" t="b">
        <v>1</v>
      </c>
    </row>
    <row r="11" spans="1:7" x14ac:dyDescent="0.3">
      <c r="A11" s="2" t="s">
        <v>60</v>
      </c>
      <c r="B11" s="2" t="s">
        <v>103</v>
      </c>
      <c r="C11" s="9" t="b">
        <v>0</v>
      </c>
      <c r="E11" s="2" t="s">
        <v>60</v>
      </c>
      <c r="F11" s="2" t="s">
        <v>40</v>
      </c>
      <c r="G11" s="9" t="b">
        <v>1</v>
      </c>
    </row>
    <row r="12" spans="1:7" x14ac:dyDescent="0.3">
      <c r="A12" s="28" t="s">
        <v>61</v>
      </c>
      <c r="B12" s="2" t="s">
        <v>104</v>
      </c>
      <c r="C12" s="30" t="b">
        <v>1</v>
      </c>
      <c r="E12" s="2" t="s">
        <v>61</v>
      </c>
      <c r="F12" s="2" t="s">
        <v>41</v>
      </c>
      <c r="G12" s="9" t="b">
        <v>0</v>
      </c>
    </row>
    <row r="13" spans="1:7" x14ac:dyDescent="0.3">
      <c r="A13" s="29" t="s">
        <v>62</v>
      </c>
      <c r="B13" s="2" t="s">
        <v>107</v>
      </c>
      <c r="C13" s="31"/>
      <c r="E13" s="2" t="s">
        <v>62</v>
      </c>
      <c r="F13" s="2" t="s">
        <v>42</v>
      </c>
      <c r="G13" s="9" t="b">
        <v>1</v>
      </c>
    </row>
    <row r="14" spans="1:7" x14ac:dyDescent="0.3">
      <c r="A14" s="2" t="s">
        <v>63</v>
      </c>
      <c r="B14" s="2" t="s">
        <v>105</v>
      </c>
      <c r="C14" s="9" t="b">
        <v>1</v>
      </c>
      <c r="E14" s="2" t="s">
        <v>63</v>
      </c>
      <c r="F14" s="2" t="s">
        <v>43</v>
      </c>
      <c r="G14" s="9" t="b">
        <v>1</v>
      </c>
    </row>
    <row r="15" spans="1:7" x14ac:dyDescent="0.3">
      <c r="A15" s="2" t="s">
        <v>72</v>
      </c>
      <c r="B15" s="2" t="s">
        <v>108</v>
      </c>
      <c r="C15" s="9" t="b">
        <v>1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A9FF-455C-4CFA-A932-6D152FFF8420}">
  <dimension ref="A1:F17"/>
  <sheetViews>
    <sheetView workbookViewId="0"/>
  </sheetViews>
  <sheetFormatPr defaultColWidth="11.5546875" defaultRowHeight="14.4" x14ac:dyDescent="0.3"/>
  <cols>
    <col min="1" max="1" width="19.109375" bestFit="1" customWidth="1"/>
    <col min="2" max="2" width="16.109375" bestFit="1" customWidth="1"/>
    <col min="3" max="3" width="43.33203125" bestFit="1" customWidth="1"/>
    <col min="4" max="4" width="26.88671875" bestFit="1" customWidth="1"/>
    <col min="5" max="5" width="24.44140625" bestFit="1" customWidth="1"/>
    <col min="6" max="6" width="20.77734375" bestFit="1" customWidth="1"/>
  </cols>
  <sheetData>
    <row r="1" spans="1:6" x14ac:dyDescent="0.3">
      <c r="B1" s="21" t="s">
        <v>112</v>
      </c>
      <c r="C1" s="21" t="s">
        <v>113</v>
      </c>
      <c r="D1" s="21" t="s">
        <v>114</v>
      </c>
      <c r="E1" s="21" t="s">
        <v>115</v>
      </c>
      <c r="F1" s="21" t="s">
        <v>116</v>
      </c>
    </row>
    <row r="2" spans="1:6" x14ac:dyDescent="0.3">
      <c r="A2" s="21" t="s">
        <v>117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3">
      <c r="A3" s="21" t="s">
        <v>118</v>
      </c>
      <c r="B3" t="s">
        <v>44</v>
      </c>
      <c r="C3" t="s">
        <v>38</v>
      </c>
      <c r="D3" t="s">
        <v>37</v>
      </c>
      <c r="E3" t="s">
        <v>45</v>
      </c>
      <c r="F3" t="s">
        <v>46</v>
      </c>
    </row>
    <row r="5" spans="1:6" x14ac:dyDescent="0.3">
      <c r="A5" s="26" t="s">
        <v>55</v>
      </c>
    </row>
    <row r="6" spans="1:6" x14ac:dyDescent="0.3">
      <c r="A6" s="22" t="s">
        <v>119</v>
      </c>
      <c r="B6" s="23">
        <v>1.3</v>
      </c>
      <c r="C6" s="23">
        <v>2.4</v>
      </c>
      <c r="D6" s="23">
        <v>1.7736363636363637</v>
      </c>
      <c r="E6" s="23">
        <v>1.6</v>
      </c>
      <c r="F6" s="23">
        <v>1.054</v>
      </c>
    </row>
    <row r="7" spans="1:6" ht="18" x14ac:dyDescent="0.35">
      <c r="A7" s="25" t="s">
        <v>121</v>
      </c>
      <c r="B7" s="27">
        <f>1+((B6-MIN($B$6:$F$6))/(MAX($B$6:$F$6)-MIN($B$6:$F$6)))*4</f>
        <v>1.7310549777117386</v>
      </c>
      <c r="C7" s="27">
        <f>1+((C6-MIN($B$6:$F$6))/(MAX($B$6:$F$6)-MIN($B$6:$F$6)))*4</f>
        <v>5</v>
      </c>
      <c r="D7" s="27">
        <f>1+((D6-MIN($B$6:$F$6))/(MAX($B$6:$F$6)-MIN($B$6:$F$6)))*4</f>
        <v>3.1385924625151969</v>
      </c>
      <c r="E7" s="27">
        <f>1+((E6-MIN($B$6:$F$6))/(MAX($B$6:$F$6)-MIN($B$6:$F$6)))*4</f>
        <v>2.6225854383358103</v>
      </c>
      <c r="F7" s="27">
        <f>1+((F6-MIN($B$6:$F$6))/(MAX($B$6:$F$6)-MIN($B$6:$F$6)))*4</f>
        <v>1</v>
      </c>
    </row>
    <row r="8" spans="1:6" x14ac:dyDescent="0.3">
      <c r="A8" s="22"/>
      <c r="B8" s="23"/>
      <c r="C8" s="23"/>
      <c r="D8" s="23"/>
      <c r="E8" s="23"/>
      <c r="F8" s="23"/>
    </row>
    <row r="9" spans="1:6" x14ac:dyDescent="0.3">
      <c r="A9" s="22" t="s">
        <v>120</v>
      </c>
      <c r="B9" s="23">
        <v>2.67</v>
      </c>
      <c r="C9" s="23">
        <v>3.4</v>
      </c>
      <c r="D9" s="23">
        <v>3</v>
      </c>
      <c r="E9" s="23">
        <v>3</v>
      </c>
      <c r="F9" s="23">
        <v>3.6</v>
      </c>
    </row>
    <row r="10" spans="1:6" ht="18" x14ac:dyDescent="0.35">
      <c r="A10" s="25" t="s">
        <v>121</v>
      </c>
      <c r="B10" s="27">
        <f>1+((B9-1)/(4-1))*4</f>
        <v>3.2266666666666666</v>
      </c>
      <c r="C10" s="27">
        <f>1+((C9-1)/(4-1))*4</f>
        <v>4.1999999999999993</v>
      </c>
      <c r="D10" s="27">
        <f>1+((D9-1)/(4-1))*4</f>
        <v>3.6666666666666665</v>
      </c>
      <c r="E10" s="27">
        <f>1+((E9-1)/(4-1))*4</f>
        <v>3.6666666666666665</v>
      </c>
      <c r="F10" s="27">
        <f>1+((F9-1)/(4-1))*4</f>
        <v>4.4666666666666668</v>
      </c>
    </row>
    <row r="11" spans="1:6" x14ac:dyDescent="0.3">
      <c r="B11" s="24"/>
      <c r="C11" s="24"/>
      <c r="D11" s="24"/>
      <c r="E11" s="24"/>
      <c r="F11" s="24"/>
    </row>
    <row r="12" spans="1:6" x14ac:dyDescent="0.3">
      <c r="A12" s="26" t="s">
        <v>56</v>
      </c>
      <c r="B12" s="24"/>
      <c r="C12" s="24"/>
      <c r="D12" s="24"/>
      <c r="E12" s="24"/>
      <c r="F12" s="24"/>
    </row>
    <row r="13" spans="1:6" x14ac:dyDescent="0.3">
      <c r="A13" s="22" t="s">
        <v>119</v>
      </c>
      <c r="B13" s="23">
        <v>1.18</v>
      </c>
      <c r="C13" s="23">
        <v>1.42</v>
      </c>
      <c r="D13" s="23">
        <v>0.81</v>
      </c>
      <c r="E13" s="23">
        <v>1.05</v>
      </c>
      <c r="F13" s="23">
        <v>1.54</v>
      </c>
    </row>
    <row r="14" spans="1:6" ht="18" x14ac:dyDescent="0.35">
      <c r="A14" s="25" t="s">
        <v>121</v>
      </c>
      <c r="B14" s="27">
        <f>1+((B13-MIN($B$13:$F$13))/(MAX($B$13:$F$13)-MIN($B$13:$F$13)))*4</f>
        <v>3.0273972602739718</v>
      </c>
      <c r="C14" s="27">
        <f>1+((C13-MIN($B$13:$F$13))/(MAX($B$13:$F$13)-MIN($B$13:$F$13)))*4</f>
        <v>4.3424657534246567</v>
      </c>
      <c r="D14" s="27">
        <f>1+((D13-MIN($B$13:$F$13))/(MAX($B$13:$F$13)-MIN($B$13:$F$13)))*4</f>
        <v>1</v>
      </c>
      <c r="E14" s="27">
        <f>1+((E13-MIN($B$13:$F$13))/(MAX($B$13:$F$13)-MIN($B$13:$F$13)))*4</f>
        <v>2.3150684931506849</v>
      </c>
      <c r="F14" s="27">
        <f>1+((F13-MIN($B$13:$F$13))/(MAX($B$13:$F$13)-MIN($B$13:$F$13)))*4</f>
        <v>5</v>
      </c>
    </row>
    <row r="15" spans="1:6" x14ac:dyDescent="0.3">
      <c r="A15" s="22"/>
      <c r="B15" s="23"/>
      <c r="C15" s="23"/>
      <c r="D15" s="23"/>
      <c r="E15" s="23"/>
      <c r="F15" s="23"/>
    </row>
    <row r="16" spans="1:6" x14ac:dyDescent="0.3">
      <c r="A16" s="22" t="s">
        <v>120</v>
      </c>
      <c r="B16" s="23">
        <v>2.5</v>
      </c>
      <c r="C16" s="23">
        <v>3.14</v>
      </c>
      <c r="D16" s="23">
        <v>2</v>
      </c>
      <c r="E16" s="23">
        <v>3.5</v>
      </c>
      <c r="F16" s="23">
        <v>2.8</v>
      </c>
    </row>
    <row r="17" spans="1:6" ht="18" x14ac:dyDescent="0.35">
      <c r="A17" s="25" t="s">
        <v>121</v>
      </c>
      <c r="B17" s="27">
        <f>1+((B16-1)/(4-1))*4</f>
        <v>3</v>
      </c>
      <c r="C17" s="27">
        <f>1+((C16-1)/(4-1))*4</f>
        <v>3.8533333333333335</v>
      </c>
      <c r="D17" s="27">
        <f>1+((D16-1)/(4-1))*4</f>
        <v>2.333333333333333</v>
      </c>
      <c r="E17" s="27">
        <f>1+((E16-1)/(4-1))*4</f>
        <v>4.3333333333333339</v>
      </c>
      <c r="F17" s="27">
        <f>1+((F16-1)/(4-1))*4</f>
        <v>3.4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/>
  </sheetViews>
  <sheetFormatPr defaultColWidth="8.88671875" defaultRowHeight="14.4" x14ac:dyDescent="0.3"/>
  <cols>
    <col min="2" max="2" width="143.44140625" bestFit="1" customWidth="1"/>
    <col min="5" max="5" width="6.88671875" customWidth="1"/>
    <col min="6" max="6" width="43.33203125" bestFit="1" customWidth="1"/>
  </cols>
  <sheetData>
    <row r="1" spans="1:7" x14ac:dyDescent="0.3">
      <c r="A1" s="8" t="s">
        <v>58</v>
      </c>
      <c r="B1" s="5" t="s">
        <v>110</v>
      </c>
      <c r="C1" s="1" t="s">
        <v>64</v>
      </c>
      <c r="E1" s="5" t="s">
        <v>58</v>
      </c>
      <c r="F1" s="5" t="s">
        <v>57</v>
      </c>
      <c r="G1" s="1" t="s">
        <v>65</v>
      </c>
    </row>
    <row r="2" spans="1:7" x14ac:dyDescent="0.3">
      <c r="A2" s="2" t="s">
        <v>59</v>
      </c>
      <c r="B2" s="2" t="s">
        <v>1</v>
      </c>
      <c r="C2" s="9" t="b">
        <v>1</v>
      </c>
      <c r="E2" s="2" t="s">
        <v>59</v>
      </c>
      <c r="F2" s="2" t="s">
        <v>44</v>
      </c>
      <c r="G2" s="9" t="b">
        <v>1</v>
      </c>
    </row>
    <row r="3" spans="1:7" x14ac:dyDescent="0.3">
      <c r="A3" s="2" t="s">
        <v>60</v>
      </c>
      <c r="B3" s="2" t="s">
        <v>2</v>
      </c>
      <c r="C3" s="9" t="b">
        <v>0</v>
      </c>
      <c r="E3" s="2" t="s">
        <v>60</v>
      </c>
      <c r="F3" s="2" t="s">
        <v>38</v>
      </c>
      <c r="G3" s="9" t="b">
        <v>0</v>
      </c>
    </row>
    <row r="4" spans="1:7" x14ac:dyDescent="0.3">
      <c r="A4" s="2" t="s">
        <v>61</v>
      </c>
      <c r="B4" s="2" t="s">
        <v>3</v>
      </c>
      <c r="C4" s="9" t="b">
        <v>1</v>
      </c>
      <c r="E4" s="2" t="s">
        <v>61</v>
      </c>
      <c r="F4" s="2" t="s">
        <v>37</v>
      </c>
      <c r="G4" s="9" t="b">
        <v>1</v>
      </c>
    </row>
    <row r="5" spans="1:7" x14ac:dyDescent="0.3">
      <c r="A5" s="2" t="s">
        <v>62</v>
      </c>
      <c r="B5" s="2" t="s">
        <v>4</v>
      </c>
      <c r="C5" s="9" t="b">
        <v>0</v>
      </c>
      <c r="E5" s="2" t="s">
        <v>62</v>
      </c>
      <c r="F5" s="2" t="s">
        <v>45</v>
      </c>
      <c r="G5" s="9" t="b">
        <v>0</v>
      </c>
    </row>
    <row r="6" spans="1:7" x14ac:dyDescent="0.3">
      <c r="A6" s="2" t="s">
        <v>63</v>
      </c>
      <c r="B6" s="2" t="s">
        <v>5</v>
      </c>
      <c r="C6" s="9" t="b">
        <v>1</v>
      </c>
      <c r="E6" s="2" t="s">
        <v>63</v>
      </c>
      <c r="F6" s="2" t="s">
        <v>46</v>
      </c>
      <c r="G6" s="9" t="b">
        <v>1</v>
      </c>
    </row>
    <row r="9" spans="1:7" x14ac:dyDescent="0.3">
      <c r="A9" s="4" t="s">
        <v>58</v>
      </c>
      <c r="B9" s="4" t="s">
        <v>111</v>
      </c>
      <c r="C9" s="3" t="s">
        <v>64</v>
      </c>
      <c r="E9" s="4" t="s">
        <v>58</v>
      </c>
      <c r="F9" s="4" t="s">
        <v>109</v>
      </c>
      <c r="G9" s="3" t="s">
        <v>65</v>
      </c>
    </row>
    <row r="10" spans="1:7" x14ac:dyDescent="0.3">
      <c r="A10" s="2" t="s">
        <v>59</v>
      </c>
      <c r="B10" s="2" t="s">
        <v>66</v>
      </c>
      <c r="C10" s="9" t="b">
        <v>1</v>
      </c>
      <c r="E10" s="2" t="s">
        <v>59</v>
      </c>
      <c r="F10" s="2" t="s">
        <v>39</v>
      </c>
      <c r="G10" s="9" t="b">
        <v>1</v>
      </c>
    </row>
    <row r="11" spans="1:7" x14ac:dyDescent="0.3">
      <c r="A11" s="10" t="s">
        <v>60</v>
      </c>
      <c r="B11" s="2" t="s">
        <v>67</v>
      </c>
      <c r="C11" s="12" t="b">
        <v>1</v>
      </c>
      <c r="E11" s="2" t="s">
        <v>60</v>
      </c>
      <c r="F11" s="2" t="s">
        <v>40</v>
      </c>
      <c r="G11" s="9" t="b">
        <v>1</v>
      </c>
    </row>
    <row r="12" spans="1:7" x14ac:dyDescent="0.3">
      <c r="A12" s="11" t="s">
        <v>61</v>
      </c>
      <c r="B12" s="2" t="s">
        <v>69</v>
      </c>
      <c r="C12" s="20"/>
      <c r="E12" s="2" t="s">
        <v>61</v>
      </c>
      <c r="F12" s="2" t="s">
        <v>41</v>
      </c>
      <c r="G12" s="9" t="b">
        <v>0</v>
      </c>
    </row>
    <row r="13" spans="1:7" x14ac:dyDescent="0.3">
      <c r="A13" s="2" t="s">
        <v>62</v>
      </c>
      <c r="B13" s="2" t="s">
        <v>68</v>
      </c>
      <c r="C13" s="9" t="b">
        <v>1</v>
      </c>
      <c r="E13" s="2" t="s">
        <v>62</v>
      </c>
      <c r="F13" s="2" t="s">
        <v>42</v>
      </c>
      <c r="G13" s="9" t="b">
        <v>1</v>
      </c>
    </row>
    <row r="14" spans="1:7" x14ac:dyDescent="0.3">
      <c r="A14" s="2" t="s">
        <v>63</v>
      </c>
      <c r="B14" s="2" t="s">
        <v>70</v>
      </c>
      <c r="C14" s="9" t="b">
        <v>0</v>
      </c>
      <c r="E14" s="2" t="s">
        <v>63</v>
      </c>
      <c r="F14" s="2" t="s">
        <v>43</v>
      </c>
      <c r="G14" s="9" t="b">
        <v>1</v>
      </c>
    </row>
    <row r="15" spans="1:7" x14ac:dyDescent="0.3">
      <c r="A15" s="2" t="s">
        <v>72</v>
      </c>
      <c r="B15" s="2" t="s">
        <v>71</v>
      </c>
      <c r="C15" s="9" t="b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3CD9-F095-44AF-AE5B-ACF908F8BAF9}">
  <dimension ref="A1:G15"/>
  <sheetViews>
    <sheetView workbookViewId="0"/>
  </sheetViews>
  <sheetFormatPr defaultColWidth="8.88671875" defaultRowHeight="14.4" x14ac:dyDescent="0.3"/>
  <cols>
    <col min="2" max="2" width="143.44140625" bestFit="1" customWidth="1"/>
    <col min="5" max="5" width="6.88671875" customWidth="1"/>
    <col min="6" max="6" width="43.33203125" bestFit="1" customWidth="1"/>
  </cols>
  <sheetData>
    <row r="1" spans="1:7" x14ac:dyDescent="0.3">
      <c r="A1" s="8" t="s">
        <v>58</v>
      </c>
      <c r="B1" s="5" t="s">
        <v>110</v>
      </c>
      <c r="C1" s="1" t="s">
        <v>64</v>
      </c>
      <c r="E1" s="5" t="s">
        <v>58</v>
      </c>
      <c r="F1" s="5" t="s">
        <v>57</v>
      </c>
      <c r="G1" s="1" t="s">
        <v>65</v>
      </c>
    </row>
    <row r="2" spans="1:7" x14ac:dyDescent="0.3">
      <c r="A2" s="37" t="s">
        <v>59</v>
      </c>
      <c r="B2" s="2" t="s">
        <v>7</v>
      </c>
      <c r="C2" s="40" t="b">
        <v>1</v>
      </c>
      <c r="E2" s="2" t="s">
        <v>59</v>
      </c>
      <c r="F2" s="2" t="s">
        <v>44</v>
      </c>
      <c r="G2" s="9" t="b">
        <v>1</v>
      </c>
    </row>
    <row r="3" spans="1:7" x14ac:dyDescent="0.3">
      <c r="A3" s="38"/>
      <c r="B3" s="2" t="s">
        <v>8</v>
      </c>
      <c r="C3" s="41"/>
      <c r="E3" s="2" t="s">
        <v>60</v>
      </c>
      <c r="F3" s="2" t="s">
        <v>38</v>
      </c>
      <c r="G3" s="9" t="b">
        <v>0</v>
      </c>
    </row>
    <row r="4" spans="1:7" x14ac:dyDescent="0.3">
      <c r="A4" s="39"/>
      <c r="B4" s="2" t="s">
        <v>10</v>
      </c>
      <c r="C4" s="42"/>
      <c r="E4" s="2" t="s">
        <v>61</v>
      </c>
      <c r="F4" s="2" t="s">
        <v>37</v>
      </c>
      <c r="G4" s="9" t="b">
        <v>1</v>
      </c>
    </row>
    <row r="5" spans="1:7" x14ac:dyDescent="0.3">
      <c r="A5" s="2" t="s">
        <v>60</v>
      </c>
      <c r="B5" s="2" t="s">
        <v>9</v>
      </c>
      <c r="C5" s="9" t="b">
        <v>1</v>
      </c>
      <c r="E5" s="2" t="s">
        <v>62</v>
      </c>
      <c r="F5" s="2" t="s">
        <v>45</v>
      </c>
      <c r="G5" s="9" t="b">
        <v>0</v>
      </c>
    </row>
    <row r="6" spans="1:7" x14ac:dyDescent="0.3">
      <c r="A6" s="2"/>
      <c r="C6" s="2"/>
      <c r="E6" s="2" t="s">
        <v>63</v>
      </c>
      <c r="F6" s="2" t="s">
        <v>46</v>
      </c>
      <c r="G6" s="9" t="b">
        <v>0</v>
      </c>
    </row>
    <row r="9" spans="1:7" x14ac:dyDescent="0.3">
      <c r="A9" s="4" t="s">
        <v>58</v>
      </c>
      <c r="B9" s="4" t="s">
        <v>111</v>
      </c>
      <c r="C9" s="3" t="s">
        <v>64</v>
      </c>
      <c r="E9" s="4" t="s">
        <v>58</v>
      </c>
      <c r="F9" s="4" t="s">
        <v>109</v>
      </c>
      <c r="G9" s="3" t="s">
        <v>65</v>
      </c>
    </row>
    <row r="10" spans="1:7" x14ac:dyDescent="0.3">
      <c r="A10" t="s">
        <v>59</v>
      </c>
      <c r="B10" s="18" t="s">
        <v>73</v>
      </c>
      <c r="C10" s="19" t="b">
        <v>1</v>
      </c>
      <c r="E10" s="2" t="s">
        <v>59</v>
      </c>
      <c r="F10" s="2" t="s">
        <v>39</v>
      </c>
      <c r="G10" s="9" t="b">
        <v>1</v>
      </c>
    </row>
    <row r="11" spans="1:7" x14ac:dyDescent="0.3">
      <c r="A11" s="2" t="s">
        <v>60</v>
      </c>
      <c r="B11" s="2" t="s">
        <v>74</v>
      </c>
      <c r="C11" s="9" t="b">
        <v>1</v>
      </c>
      <c r="E11" s="2" t="s">
        <v>60</v>
      </c>
      <c r="F11" s="2" t="s">
        <v>40</v>
      </c>
      <c r="G11" s="9" t="b">
        <v>1</v>
      </c>
    </row>
    <row r="12" spans="1:7" x14ac:dyDescent="0.3">
      <c r="A12" s="28" t="s">
        <v>61</v>
      </c>
      <c r="B12" s="2" t="s">
        <v>75</v>
      </c>
      <c r="C12" s="12" t="b">
        <v>1</v>
      </c>
      <c r="E12" s="2" t="s">
        <v>61</v>
      </c>
      <c r="F12" s="2" t="s">
        <v>41</v>
      </c>
      <c r="G12" s="9" t="b">
        <v>1</v>
      </c>
    </row>
    <row r="13" spans="1:7" x14ac:dyDescent="0.3">
      <c r="A13" s="29" t="s">
        <v>62</v>
      </c>
      <c r="B13" s="2" t="s">
        <v>77</v>
      </c>
      <c r="C13" s="20"/>
      <c r="E13" s="2" t="s">
        <v>62</v>
      </c>
      <c r="F13" s="2" t="s">
        <v>42</v>
      </c>
      <c r="G13" s="9" t="b">
        <v>1</v>
      </c>
    </row>
    <row r="14" spans="1:7" x14ac:dyDescent="0.3">
      <c r="A14" s="2" t="s">
        <v>63</v>
      </c>
      <c r="B14" s="2" t="s">
        <v>76</v>
      </c>
      <c r="C14" s="9" t="b">
        <v>1</v>
      </c>
      <c r="E14" s="2" t="s">
        <v>63</v>
      </c>
      <c r="F14" s="2" t="s">
        <v>43</v>
      </c>
      <c r="G14" s="9" t="b">
        <v>1</v>
      </c>
    </row>
    <row r="15" spans="1:7" x14ac:dyDescent="0.3">
      <c r="A15" s="2" t="s">
        <v>72</v>
      </c>
      <c r="B15" s="2" t="s">
        <v>78</v>
      </c>
      <c r="C15" s="9" t="b">
        <v>1</v>
      </c>
    </row>
  </sheetData>
  <mergeCells count="2">
    <mergeCell ref="A2:A4"/>
    <mergeCell ref="C2:C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9679-AE92-4AA5-9347-DC4368890A0B}">
  <dimension ref="A1:G14"/>
  <sheetViews>
    <sheetView workbookViewId="0"/>
  </sheetViews>
  <sheetFormatPr defaultColWidth="8.88671875" defaultRowHeight="14.4" x14ac:dyDescent="0.3"/>
  <cols>
    <col min="2" max="2" width="143.44140625" bestFit="1" customWidth="1"/>
    <col min="5" max="5" width="6.88671875" customWidth="1"/>
    <col min="6" max="6" width="43.33203125" bestFit="1" customWidth="1"/>
  </cols>
  <sheetData>
    <row r="1" spans="1:7" x14ac:dyDescent="0.3">
      <c r="A1" s="8" t="s">
        <v>58</v>
      </c>
      <c r="B1" s="5" t="s">
        <v>110</v>
      </c>
      <c r="C1" s="1" t="s">
        <v>64</v>
      </c>
      <c r="E1" s="5" t="s">
        <v>58</v>
      </c>
      <c r="F1" s="5" t="s">
        <v>57</v>
      </c>
      <c r="G1" s="1" t="s">
        <v>65</v>
      </c>
    </row>
    <row r="2" spans="1:7" x14ac:dyDescent="0.3">
      <c r="A2" s="2" t="s">
        <v>59</v>
      </c>
      <c r="B2" s="2" t="s">
        <v>11</v>
      </c>
      <c r="C2" s="9" t="b">
        <v>1</v>
      </c>
      <c r="E2" s="2" t="s">
        <v>59</v>
      </c>
      <c r="F2" s="2" t="s">
        <v>44</v>
      </c>
      <c r="G2" s="9" t="b">
        <v>1</v>
      </c>
    </row>
    <row r="3" spans="1:7" x14ac:dyDescent="0.3">
      <c r="A3" s="2" t="s">
        <v>60</v>
      </c>
      <c r="B3" s="2" t="s">
        <v>12</v>
      </c>
      <c r="C3" s="9" t="b">
        <v>0</v>
      </c>
      <c r="E3" s="2" t="s">
        <v>60</v>
      </c>
      <c r="F3" s="2" t="s">
        <v>38</v>
      </c>
      <c r="G3" s="9" t="b">
        <v>0</v>
      </c>
    </row>
    <row r="4" spans="1:7" x14ac:dyDescent="0.3">
      <c r="A4" s="2" t="s">
        <v>61</v>
      </c>
      <c r="B4" s="2" t="s">
        <v>13</v>
      </c>
      <c r="C4" s="9" t="b">
        <v>1</v>
      </c>
      <c r="E4" s="2" t="s">
        <v>61</v>
      </c>
      <c r="F4" s="2" t="s">
        <v>37</v>
      </c>
      <c r="G4" s="9" t="b">
        <v>1</v>
      </c>
    </row>
    <row r="5" spans="1:7" x14ac:dyDescent="0.3">
      <c r="A5" s="2" t="s">
        <v>62</v>
      </c>
      <c r="B5" s="2" t="s">
        <v>14</v>
      </c>
      <c r="C5" s="9" t="b">
        <v>1</v>
      </c>
      <c r="E5" s="2" t="s">
        <v>62</v>
      </c>
      <c r="F5" s="2" t="s">
        <v>45</v>
      </c>
      <c r="G5" s="9" t="b">
        <v>0</v>
      </c>
    </row>
    <row r="6" spans="1:7" x14ac:dyDescent="0.3">
      <c r="A6" s="2"/>
      <c r="B6" s="2"/>
      <c r="C6" s="2"/>
      <c r="E6" s="2" t="s">
        <v>63</v>
      </c>
      <c r="F6" s="2" t="s">
        <v>46</v>
      </c>
      <c r="G6" s="9" t="b">
        <v>1</v>
      </c>
    </row>
    <row r="9" spans="1:7" x14ac:dyDescent="0.3">
      <c r="A9" s="7" t="s">
        <v>58</v>
      </c>
      <c r="B9" s="4" t="s">
        <v>111</v>
      </c>
      <c r="C9" s="3" t="s">
        <v>64</v>
      </c>
      <c r="E9" s="4" t="s">
        <v>58</v>
      </c>
      <c r="F9" s="4" t="s">
        <v>109</v>
      </c>
      <c r="G9" s="3" t="s">
        <v>65</v>
      </c>
    </row>
    <row r="10" spans="1:7" x14ac:dyDescent="0.3">
      <c r="A10" s="2" t="s">
        <v>59</v>
      </c>
      <c r="B10" s="2" t="s">
        <v>84</v>
      </c>
      <c r="C10" s="9" t="b">
        <v>1</v>
      </c>
      <c r="E10" s="2" t="s">
        <v>59</v>
      </c>
      <c r="F10" s="2" t="s">
        <v>39</v>
      </c>
      <c r="G10" s="9" t="b">
        <v>1</v>
      </c>
    </row>
    <row r="11" spans="1:7" x14ac:dyDescent="0.3">
      <c r="A11" s="2" t="s">
        <v>60</v>
      </c>
      <c r="B11" s="2" t="s">
        <v>85</v>
      </c>
      <c r="C11" s="9" t="b">
        <v>1</v>
      </c>
      <c r="E11" s="2" t="s">
        <v>60</v>
      </c>
      <c r="F11" s="2" t="s">
        <v>40</v>
      </c>
      <c r="G11" s="9" t="b">
        <v>1</v>
      </c>
    </row>
    <row r="12" spans="1:7" x14ac:dyDescent="0.3">
      <c r="A12" s="2" t="s">
        <v>61</v>
      </c>
      <c r="B12" s="2" t="s">
        <v>86</v>
      </c>
      <c r="C12" s="9" t="b">
        <v>1</v>
      </c>
      <c r="E12" s="2" t="s">
        <v>61</v>
      </c>
      <c r="F12" s="2" t="s">
        <v>41</v>
      </c>
      <c r="G12" s="9" t="b">
        <v>0</v>
      </c>
    </row>
    <row r="13" spans="1:7" x14ac:dyDescent="0.3">
      <c r="A13" s="2" t="s">
        <v>62</v>
      </c>
      <c r="B13" s="2" t="s">
        <v>87</v>
      </c>
      <c r="C13" s="9" t="b">
        <v>0</v>
      </c>
      <c r="E13" s="2" t="s">
        <v>62</v>
      </c>
      <c r="F13" s="2" t="s">
        <v>42</v>
      </c>
      <c r="G13" s="9" t="b">
        <v>0</v>
      </c>
    </row>
    <row r="14" spans="1:7" x14ac:dyDescent="0.3">
      <c r="A14" s="2"/>
      <c r="B14" s="2"/>
      <c r="C14" s="2"/>
      <c r="E14" s="2" t="s">
        <v>63</v>
      </c>
      <c r="F14" s="2" t="s">
        <v>43</v>
      </c>
      <c r="G14" s="9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AB8D-09FB-4F1C-AAE7-2C29B2C6D885}">
  <dimension ref="A1:G14"/>
  <sheetViews>
    <sheetView workbookViewId="0"/>
  </sheetViews>
  <sheetFormatPr defaultColWidth="8.88671875" defaultRowHeight="14.4" x14ac:dyDescent="0.3"/>
  <cols>
    <col min="2" max="2" width="143.44140625" bestFit="1" customWidth="1"/>
    <col min="5" max="5" width="6.88671875" customWidth="1"/>
    <col min="6" max="6" width="43.33203125" bestFit="1" customWidth="1"/>
  </cols>
  <sheetData>
    <row r="1" spans="1:7" x14ac:dyDescent="0.3">
      <c r="A1" s="8" t="s">
        <v>58</v>
      </c>
      <c r="B1" s="5" t="s">
        <v>110</v>
      </c>
      <c r="C1" s="1" t="s">
        <v>64</v>
      </c>
      <c r="E1" s="5" t="s">
        <v>58</v>
      </c>
      <c r="F1" s="5" t="s">
        <v>57</v>
      </c>
      <c r="G1" s="1" t="s">
        <v>65</v>
      </c>
    </row>
    <row r="2" spans="1:7" x14ac:dyDescent="0.3">
      <c r="A2" s="37" t="s">
        <v>59</v>
      </c>
      <c r="B2" s="2" t="s">
        <v>15</v>
      </c>
      <c r="C2" s="40" t="b">
        <v>1</v>
      </c>
      <c r="E2" s="2" t="s">
        <v>59</v>
      </c>
      <c r="F2" s="2" t="s">
        <v>44</v>
      </c>
      <c r="G2" s="9" t="b">
        <v>1</v>
      </c>
    </row>
    <row r="3" spans="1:7" x14ac:dyDescent="0.3">
      <c r="A3" s="39"/>
      <c r="B3" s="2" t="s">
        <v>18</v>
      </c>
      <c r="C3" s="42"/>
      <c r="E3" s="2" t="s">
        <v>60</v>
      </c>
      <c r="F3" s="2" t="s">
        <v>38</v>
      </c>
      <c r="G3" s="9" t="b">
        <v>0</v>
      </c>
    </row>
    <row r="4" spans="1:7" x14ac:dyDescent="0.3">
      <c r="A4" s="2" t="s">
        <v>60</v>
      </c>
      <c r="B4" s="2" t="s">
        <v>16</v>
      </c>
      <c r="C4" s="9" t="b">
        <v>0</v>
      </c>
      <c r="E4" s="2" t="s">
        <v>61</v>
      </c>
      <c r="F4" s="2" t="s">
        <v>37</v>
      </c>
      <c r="G4" s="9" t="b">
        <v>0</v>
      </c>
    </row>
    <row r="5" spans="1:7" x14ac:dyDescent="0.3">
      <c r="A5" s="2" t="s">
        <v>61</v>
      </c>
      <c r="B5" s="2" t="s">
        <v>17</v>
      </c>
      <c r="C5" s="9" t="b">
        <v>1</v>
      </c>
      <c r="E5" s="2" t="s">
        <v>62</v>
      </c>
      <c r="F5" s="2" t="s">
        <v>45</v>
      </c>
      <c r="G5" s="9" t="b">
        <v>0</v>
      </c>
    </row>
    <row r="6" spans="1:7" x14ac:dyDescent="0.3">
      <c r="E6" s="2" t="s">
        <v>63</v>
      </c>
      <c r="F6" s="2" t="s">
        <v>46</v>
      </c>
      <c r="G6" s="9" t="b">
        <v>1</v>
      </c>
    </row>
    <row r="9" spans="1:7" x14ac:dyDescent="0.3">
      <c r="A9" s="7" t="s">
        <v>58</v>
      </c>
      <c r="B9" s="4" t="s">
        <v>111</v>
      </c>
      <c r="C9" s="3" t="s">
        <v>64</v>
      </c>
      <c r="E9" s="4" t="s">
        <v>58</v>
      </c>
      <c r="F9" s="4" t="s">
        <v>109</v>
      </c>
      <c r="G9" s="3" t="s">
        <v>65</v>
      </c>
    </row>
    <row r="10" spans="1:7" x14ac:dyDescent="0.3">
      <c r="A10" s="2" t="s">
        <v>59</v>
      </c>
      <c r="B10" s="2" t="s">
        <v>79</v>
      </c>
      <c r="C10" s="9" t="b">
        <v>1</v>
      </c>
      <c r="E10" s="2" t="s">
        <v>59</v>
      </c>
      <c r="F10" s="2" t="s">
        <v>39</v>
      </c>
      <c r="G10" s="9" t="b">
        <v>1</v>
      </c>
    </row>
    <row r="11" spans="1:7" x14ac:dyDescent="0.3">
      <c r="A11" s="2" t="s">
        <v>60</v>
      </c>
      <c r="B11" s="2" t="s">
        <v>80</v>
      </c>
      <c r="C11" s="9" t="b">
        <v>1</v>
      </c>
      <c r="E11" s="2" t="s">
        <v>60</v>
      </c>
      <c r="F11" s="2" t="s">
        <v>40</v>
      </c>
      <c r="G11" s="9" t="b">
        <v>1</v>
      </c>
    </row>
    <row r="12" spans="1:7" x14ac:dyDescent="0.3">
      <c r="A12" s="2" t="s">
        <v>61</v>
      </c>
      <c r="B12" s="2" t="s">
        <v>81</v>
      </c>
      <c r="C12" s="9" t="b">
        <v>0</v>
      </c>
      <c r="E12" s="2" t="s">
        <v>61</v>
      </c>
      <c r="F12" s="2" t="s">
        <v>41</v>
      </c>
      <c r="G12" s="9" t="b">
        <v>0</v>
      </c>
    </row>
    <row r="13" spans="1:7" x14ac:dyDescent="0.3">
      <c r="A13" s="2" t="s">
        <v>62</v>
      </c>
      <c r="B13" s="2" t="s">
        <v>82</v>
      </c>
      <c r="C13" s="9" t="b">
        <v>1</v>
      </c>
      <c r="E13" s="2" t="s">
        <v>62</v>
      </c>
      <c r="F13" s="2" t="s">
        <v>42</v>
      </c>
      <c r="G13" s="9" t="b">
        <v>1</v>
      </c>
    </row>
    <row r="14" spans="1:7" x14ac:dyDescent="0.3">
      <c r="A14" s="2" t="s">
        <v>63</v>
      </c>
      <c r="B14" s="2" t="s">
        <v>83</v>
      </c>
      <c r="C14" s="9" t="b">
        <v>1</v>
      </c>
      <c r="E14" s="2" t="s">
        <v>63</v>
      </c>
      <c r="F14" s="2" t="s">
        <v>43</v>
      </c>
      <c r="G14" s="9" t="b">
        <v>1</v>
      </c>
    </row>
  </sheetData>
  <mergeCells count="2">
    <mergeCell ref="A2:A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BC9-5D76-4883-82E6-F4F31E7970B9}">
  <dimension ref="A1:G14"/>
  <sheetViews>
    <sheetView workbookViewId="0"/>
  </sheetViews>
  <sheetFormatPr defaultColWidth="8.88671875" defaultRowHeight="14.4" x14ac:dyDescent="0.3"/>
  <cols>
    <col min="2" max="2" width="143.44140625" bestFit="1" customWidth="1"/>
    <col min="5" max="5" width="6.88671875" customWidth="1"/>
    <col min="6" max="6" width="43.33203125" bestFit="1" customWidth="1"/>
  </cols>
  <sheetData>
    <row r="1" spans="1:7" x14ac:dyDescent="0.3">
      <c r="A1" s="8" t="s">
        <v>58</v>
      </c>
      <c r="B1" s="5" t="s">
        <v>110</v>
      </c>
      <c r="C1" s="1" t="s">
        <v>64</v>
      </c>
      <c r="E1" s="5" t="s">
        <v>58</v>
      </c>
      <c r="F1" s="5" t="s">
        <v>57</v>
      </c>
      <c r="G1" s="1" t="s">
        <v>65</v>
      </c>
    </row>
    <row r="2" spans="1:7" x14ac:dyDescent="0.3">
      <c r="A2" s="37" t="s">
        <v>59</v>
      </c>
      <c r="B2" s="2" t="s">
        <v>19</v>
      </c>
      <c r="C2" s="40" t="b">
        <v>1</v>
      </c>
      <c r="E2" s="2" t="s">
        <v>59</v>
      </c>
      <c r="F2" s="2" t="s">
        <v>44</v>
      </c>
      <c r="G2" s="9" t="b">
        <v>1</v>
      </c>
    </row>
    <row r="3" spans="1:7" x14ac:dyDescent="0.3">
      <c r="A3" s="39"/>
      <c r="B3" s="2" t="s">
        <v>20</v>
      </c>
      <c r="C3" s="42"/>
      <c r="E3" s="2" t="s">
        <v>60</v>
      </c>
      <c r="F3" s="2" t="s">
        <v>38</v>
      </c>
      <c r="G3" s="9" t="b">
        <v>1</v>
      </c>
    </row>
    <row r="4" spans="1:7" x14ac:dyDescent="0.3">
      <c r="A4" s="16" t="s">
        <v>60</v>
      </c>
      <c r="B4" s="2" t="s">
        <v>21</v>
      </c>
      <c r="C4" s="14" t="b">
        <v>1</v>
      </c>
      <c r="E4" s="2" t="s">
        <v>61</v>
      </c>
      <c r="F4" s="2" t="s">
        <v>37</v>
      </c>
      <c r="G4" s="9" t="b">
        <v>1</v>
      </c>
    </row>
    <row r="5" spans="1:7" x14ac:dyDescent="0.3">
      <c r="A5" s="17" t="s">
        <v>61</v>
      </c>
      <c r="B5" s="2" t="s">
        <v>22</v>
      </c>
      <c r="C5" s="14" t="b">
        <v>1</v>
      </c>
      <c r="E5" s="2" t="s">
        <v>62</v>
      </c>
      <c r="F5" s="2" t="s">
        <v>45</v>
      </c>
      <c r="G5" s="9" t="b">
        <v>0</v>
      </c>
    </row>
    <row r="6" spans="1:7" x14ac:dyDescent="0.3">
      <c r="A6" s="2" t="s">
        <v>62</v>
      </c>
      <c r="B6" s="2" t="s">
        <v>23</v>
      </c>
      <c r="C6" s="14" t="b">
        <v>1</v>
      </c>
      <c r="E6" s="2" t="s">
        <v>63</v>
      </c>
      <c r="F6" s="2" t="s">
        <v>46</v>
      </c>
      <c r="G6" s="9" t="b">
        <v>1</v>
      </c>
    </row>
    <row r="9" spans="1:7" x14ac:dyDescent="0.3">
      <c r="A9" s="7" t="s">
        <v>58</v>
      </c>
      <c r="B9" s="4" t="s">
        <v>111</v>
      </c>
      <c r="C9" s="3" t="s">
        <v>64</v>
      </c>
      <c r="E9" s="4" t="s">
        <v>58</v>
      </c>
      <c r="F9" s="4" t="s">
        <v>109</v>
      </c>
      <c r="G9" s="3" t="s">
        <v>65</v>
      </c>
    </row>
    <row r="10" spans="1:7" x14ac:dyDescent="0.3">
      <c r="A10" s="2" t="s">
        <v>59</v>
      </c>
      <c r="B10" s="2" t="s">
        <v>88</v>
      </c>
      <c r="C10" s="9" t="b">
        <v>1</v>
      </c>
      <c r="E10" s="2" t="s">
        <v>59</v>
      </c>
      <c r="F10" s="2" t="s">
        <v>39</v>
      </c>
      <c r="G10" s="9" t="b">
        <v>1</v>
      </c>
    </row>
    <row r="11" spans="1:7" x14ac:dyDescent="0.3">
      <c r="A11" s="2" t="s">
        <v>60</v>
      </c>
      <c r="B11" s="2" t="s">
        <v>89</v>
      </c>
      <c r="C11" s="9" t="b">
        <v>1</v>
      </c>
      <c r="E11" s="2" t="s">
        <v>60</v>
      </c>
      <c r="F11" s="2" t="s">
        <v>40</v>
      </c>
      <c r="G11" s="9" t="b">
        <v>1</v>
      </c>
    </row>
    <row r="12" spans="1:7" x14ac:dyDescent="0.3">
      <c r="A12" s="2" t="s">
        <v>61</v>
      </c>
      <c r="B12" s="2" t="s">
        <v>90</v>
      </c>
      <c r="C12" s="9" t="b">
        <v>1</v>
      </c>
      <c r="E12" s="2" t="s">
        <v>61</v>
      </c>
      <c r="F12" s="2" t="s">
        <v>41</v>
      </c>
      <c r="G12" s="9" t="b">
        <v>1</v>
      </c>
    </row>
    <row r="13" spans="1:7" x14ac:dyDescent="0.3">
      <c r="A13" s="2" t="s">
        <v>62</v>
      </c>
      <c r="B13" s="2" t="s">
        <v>91</v>
      </c>
      <c r="C13" s="9" t="b">
        <v>1</v>
      </c>
      <c r="E13" s="2" t="s">
        <v>62</v>
      </c>
      <c r="F13" s="2" t="s">
        <v>42</v>
      </c>
      <c r="G13" s="9" t="b">
        <v>0</v>
      </c>
    </row>
    <row r="14" spans="1:7" x14ac:dyDescent="0.3">
      <c r="A14" s="2" t="s">
        <v>63</v>
      </c>
      <c r="B14" s="2" t="s">
        <v>92</v>
      </c>
      <c r="C14" s="9" t="b">
        <v>0</v>
      </c>
      <c r="E14" s="2" t="s">
        <v>63</v>
      </c>
      <c r="F14" s="2" t="s">
        <v>43</v>
      </c>
      <c r="G14" s="9" t="b">
        <v>1</v>
      </c>
    </row>
  </sheetData>
  <mergeCells count="2">
    <mergeCell ref="A2:A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1DC6-AE79-4B56-AB23-0FC42CD96C28}">
  <dimension ref="A1:G14"/>
  <sheetViews>
    <sheetView workbookViewId="0"/>
  </sheetViews>
  <sheetFormatPr defaultColWidth="8.88671875" defaultRowHeight="14.4" x14ac:dyDescent="0.3"/>
  <cols>
    <col min="2" max="2" width="143.44140625" bestFit="1" customWidth="1"/>
    <col min="5" max="5" width="6.88671875" customWidth="1"/>
    <col min="6" max="6" width="43.33203125" bestFit="1" customWidth="1"/>
  </cols>
  <sheetData>
    <row r="1" spans="1:7" x14ac:dyDescent="0.3">
      <c r="A1" s="8" t="s">
        <v>58</v>
      </c>
      <c r="B1" s="5" t="s">
        <v>110</v>
      </c>
      <c r="C1" s="1" t="s">
        <v>64</v>
      </c>
      <c r="E1" s="5" t="s">
        <v>58</v>
      </c>
      <c r="F1" s="5" t="s">
        <v>57</v>
      </c>
      <c r="G1" s="1" t="s">
        <v>65</v>
      </c>
    </row>
    <row r="2" spans="1:7" x14ac:dyDescent="0.3">
      <c r="A2" s="10" t="s">
        <v>59</v>
      </c>
      <c r="B2" s="2" t="s">
        <v>24</v>
      </c>
      <c r="C2" s="12" t="b">
        <v>1</v>
      </c>
      <c r="E2" s="2" t="s">
        <v>59</v>
      </c>
      <c r="F2" s="2" t="s">
        <v>44</v>
      </c>
      <c r="G2" s="9" t="b">
        <v>1</v>
      </c>
    </row>
    <row r="3" spans="1:7" x14ac:dyDescent="0.3">
      <c r="A3" s="11" t="s">
        <v>60</v>
      </c>
      <c r="B3" s="2" t="s">
        <v>25</v>
      </c>
      <c r="C3" s="12" t="b">
        <v>1</v>
      </c>
      <c r="E3" s="2" t="s">
        <v>60</v>
      </c>
      <c r="F3" s="2" t="s">
        <v>38</v>
      </c>
      <c r="G3" s="9" t="b">
        <v>0</v>
      </c>
    </row>
    <row r="4" spans="1:7" x14ac:dyDescent="0.3">
      <c r="A4" s="16" t="s">
        <v>61</v>
      </c>
      <c r="B4" s="2" t="s">
        <v>26</v>
      </c>
      <c r="C4" s="12" t="b">
        <v>0</v>
      </c>
      <c r="E4" s="2" t="s">
        <v>61</v>
      </c>
      <c r="F4" s="2" t="s">
        <v>37</v>
      </c>
      <c r="G4" s="9" t="b">
        <v>1</v>
      </c>
    </row>
    <row r="5" spans="1:7" x14ac:dyDescent="0.3">
      <c r="A5" s="17" t="s">
        <v>62</v>
      </c>
      <c r="B5" s="2" t="s">
        <v>27</v>
      </c>
      <c r="C5" s="12" t="b">
        <v>1</v>
      </c>
      <c r="E5" s="2" t="s">
        <v>62</v>
      </c>
      <c r="F5" s="2" t="s">
        <v>45</v>
      </c>
      <c r="G5" s="9" t="b">
        <v>0</v>
      </c>
    </row>
    <row r="6" spans="1:7" x14ac:dyDescent="0.3">
      <c r="A6" s="2"/>
      <c r="B6" s="2"/>
      <c r="C6" s="15"/>
      <c r="E6" s="2" t="s">
        <v>63</v>
      </c>
      <c r="F6" s="2" t="s">
        <v>46</v>
      </c>
      <c r="G6" s="9" t="b">
        <v>1</v>
      </c>
    </row>
    <row r="9" spans="1:7" x14ac:dyDescent="0.3">
      <c r="A9" s="7" t="s">
        <v>58</v>
      </c>
      <c r="B9" s="4" t="s">
        <v>111</v>
      </c>
      <c r="C9" s="3" t="s">
        <v>64</v>
      </c>
      <c r="E9" s="4" t="s">
        <v>58</v>
      </c>
      <c r="F9" s="4" t="s">
        <v>109</v>
      </c>
      <c r="G9" s="3" t="s">
        <v>65</v>
      </c>
    </row>
    <row r="10" spans="1:7" x14ac:dyDescent="0.3">
      <c r="A10" s="2" t="s">
        <v>59</v>
      </c>
      <c r="B10" s="2" t="s">
        <v>93</v>
      </c>
      <c r="C10" s="9" t="b">
        <v>1</v>
      </c>
      <c r="E10" s="2" t="s">
        <v>59</v>
      </c>
      <c r="F10" s="2" t="s">
        <v>39</v>
      </c>
      <c r="G10" s="9" t="b">
        <v>1</v>
      </c>
    </row>
    <row r="11" spans="1:7" x14ac:dyDescent="0.3">
      <c r="A11" s="2" t="s">
        <v>60</v>
      </c>
      <c r="B11" s="2" t="s">
        <v>94</v>
      </c>
      <c r="C11" s="9" t="b">
        <v>1</v>
      </c>
      <c r="E11" s="2" t="s">
        <v>60</v>
      </c>
      <c r="F11" s="2" t="s">
        <v>40</v>
      </c>
      <c r="G11" s="9" t="b">
        <v>1</v>
      </c>
    </row>
    <row r="12" spans="1:7" x14ac:dyDescent="0.3">
      <c r="A12" s="2" t="s">
        <v>61</v>
      </c>
      <c r="B12" s="2" t="s">
        <v>95</v>
      </c>
      <c r="C12" s="9" t="b">
        <v>1</v>
      </c>
      <c r="E12" s="2" t="s">
        <v>61</v>
      </c>
      <c r="F12" s="2" t="s">
        <v>41</v>
      </c>
      <c r="G12" s="9" t="b">
        <v>0</v>
      </c>
    </row>
    <row r="13" spans="1:7" x14ac:dyDescent="0.3">
      <c r="A13" s="2" t="s">
        <v>62</v>
      </c>
      <c r="B13" s="2" t="s">
        <v>96</v>
      </c>
      <c r="C13" s="9" t="b">
        <v>1</v>
      </c>
      <c r="E13" s="2" t="s">
        <v>62</v>
      </c>
      <c r="F13" s="2" t="s">
        <v>42</v>
      </c>
      <c r="G13" s="9" t="b">
        <v>1</v>
      </c>
    </row>
    <row r="14" spans="1:7" x14ac:dyDescent="0.3">
      <c r="A14" s="2" t="s">
        <v>63</v>
      </c>
      <c r="B14" s="2" t="s">
        <v>97</v>
      </c>
      <c r="C14" s="9" t="b">
        <v>0</v>
      </c>
      <c r="E14" s="2" t="s">
        <v>63</v>
      </c>
      <c r="F14" s="2" t="s">
        <v>43</v>
      </c>
      <c r="G14" s="9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BDE3-33C3-4F11-9F1B-7DF9014E4E03}">
  <dimension ref="A1:G14"/>
  <sheetViews>
    <sheetView workbookViewId="0"/>
  </sheetViews>
  <sheetFormatPr defaultColWidth="8.88671875" defaultRowHeight="14.4" x14ac:dyDescent="0.3"/>
  <cols>
    <col min="2" max="2" width="143.44140625" bestFit="1" customWidth="1"/>
    <col min="5" max="5" width="6.88671875" customWidth="1"/>
    <col min="6" max="6" width="43.33203125" bestFit="1" customWidth="1"/>
  </cols>
  <sheetData>
    <row r="1" spans="1:7" x14ac:dyDescent="0.3">
      <c r="A1" s="8" t="s">
        <v>58</v>
      </c>
      <c r="B1" s="5" t="s">
        <v>110</v>
      </c>
      <c r="C1" s="1" t="s">
        <v>64</v>
      </c>
      <c r="E1" s="5" t="s">
        <v>58</v>
      </c>
      <c r="F1" s="5" t="s">
        <v>57</v>
      </c>
      <c r="G1" s="1" t="s">
        <v>65</v>
      </c>
    </row>
    <row r="2" spans="1:7" x14ac:dyDescent="0.3">
      <c r="A2" s="13" t="s">
        <v>59</v>
      </c>
      <c r="B2" s="2" t="s">
        <v>28</v>
      </c>
      <c r="C2" s="12" t="b">
        <v>1</v>
      </c>
      <c r="E2" s="2" t="s">
        <v>59</v>
      </c>
      <c r="F2" s="2" t="s">
        <v>44</v>
      </c>
      <c r="G2" s="9" t="b">
        <v>1</v>
      </c>
    </row>
    <row r="3" spans="1:7" x14ac:dyDescent="0.3">
      <c r="A3" s="13" t="s">
        <v>60</v>
      </c>
      <c r="B3" s="2" t="s">
        <v>29</v>
      </c>
      <c r="C3" s="12" t="b">
        <v>1</v>
      </c>
      <c r="E3" s="2" t="s">
        <v>60</v>
      </c>
      <c r="F3" s="2" t="s">
        <v>38</v>
      </c>
      <c r="G3" s="9" t="b">
        <v>0</v>
      </c>
    </row>
    <row r="4" spans="1:7" x14ac:dyDescent="0.3">
      <c r="A4" s="16" t="s">
        <v>61</v>
      </c>
      <c r="B4" s="2" t="s">
        <v>30</v>
      </c>
      <c r="C4" s="12" t="b">
        <v>1</v>
      </c>
      <c r="E4" s="2" t="s">
        <v>61</v>
      </c>
      <c r="F4" s="2" t="s">
        <v>37</v>
      </c>
      <c r="G4" s="9" t="b">
        <v>1</v>
      </c>
    </row>
    <row r="5" spans="1:7" x14ac:dyDescent="0.3">
      <c r="A5" s="17" t="s">
        <v>62</v>
      </c>
      <c r="B5" s="2" t="s">
        <v>31</v>
      </c>
      <c r="C5" s="12" t="b">
        <v>0</v>
      </c>
      <c r="E5" s="2" t="s">
        <v>62</v>
      </c>
      <c r="F5" s="2" t="s">
        <v>45</v>
      </c>
      <c r="G5" s="9" t="b">
        <v>0</v>
      </c>
    </row>
    <row r="6" spans="1:7" x14ac:dyDescent="0.3">
      <c r="A6" s="2"/>
      <c r="B6" s="2"/>
      <c r="C6" s="15"/>
      <c r="E6" s="2" t="s">
        <v>63</v>
      </c>
      <c r="F6" s="2" t="s">
        <v>46</v>
      </c>
      <c r="G6" s="9" t="b">
        <v>1</v>
      </c>
    </row>
    <row r="9" spans="1:7" x14ac:dyDescent="0.3">
      <c r="A9" s="7" t="s">
        <v>58</v>
      </c>
      <c r="B9" s="4" t="s">
        <v>111</v>
      </c>
      <c r="C9" s="3" t="s">
        <v>64</v>
      </c>
      <c r="E9" s="4" t="s">
        <v>58</v>
      </c>
      <c r="F9" s="4" t="s">
        <v>109</v>
      </c>
      <c r="G9" s="3" t="s">
        <v>65</v>
      </c>
    </row>
    <row r="10" spans="1:7" x14ac:dyDescent="0.3">
      <c r="A10" s="28" t="s">
        <v>59</v>
      </c>
      <c r="B10" s="2" t="s">
        <v>98</v>
      </c>
      <c r="C10" s="30" t="b">
        <v>1</v>
      </c>
      <c r="E10" s="2" t="s">
        <v>59</v>
      </c>
      <c r="F10" s="2" t="s">
        <v>39</v>
      </c>
      <c r="G10" s="9" t="b">
        <v>1</v>
      </c>
    </row>
    <row r="11" spans="1:7" x14ac:dyDescent="0.3">
      <c r="A11" s="29" t="s">
        <v>60</v>
      </c>
      <c r="B11" s="2" t="s">
        <v>101</v>
      </c>
      <c r="C11" s="31"/>
      <c r="E11" s="2" t="s">
        <v>60</v>
      </c>
      <c r="F11" s="2" t="s">
        <v>40</v>
      </c>
      <c r="G11" s="9" t="b">
        <v>1</v>
      </c>
    </row>
    <row r="12" spans="1:7" x14ac:dyDescent="0.3">
      <c r="A12" s="2" t="s">
        <v>61</v>
      </c>
      <c r="B12" s="2" t="s">
        <v>99</v>
      </c>
      <c r="C12" s="9" t="b">
        <v>1</v>
      </c>
      <c r="E12" s="2" t="s">
        <v>61</v>
      </c>
      <c r="F12" s="2" t="s">
        <v>41</v>
      </c>
      <c r="G12" s="9" t="b">
        <v>0</v>
      </c>
    </row>
    <row r="13" spans="1:7" x14ac:dyDescent="0.3">
      <c r="A13" s="2" t="s">
        <v>62</v>
      </c>
      <c r="B13" s="2" t="s">
        <v>100</v>
      </c>
      <c r="C13" s="9" t="b">
        <v>1</v>
      </c>
      <c r="E13" s="2" t="s">
        <v>62</v>
      </c>
      <c r="F13" s="2" t="s">
        <v>42</v>
      </c>
      <c r="G13" s="9" t="b">
        <v>1</v>
      </c>
    </row>
    <row r="14" spans="1:7" x14ac:dyDescent="0.3">
      <c r="A14" s="2" t="s">
        <v>63</v>
      </c>
      <c r="B14" s="2" t="s">
        <v>102</v>
      </c>
      <c r="C14" s="9" t="b">
        <v>1</v>
      </c>
      <c r="E14" s="2" t="s">
        <v>63</v>
      </c>
      <c r="F14" s="2" t="s">
        <v>43</v>
      </c>
      <c r="G14" s="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assessment</vt:lpstr>
      <vt:lpstr>workarounds</vt:lpstr>
      <vt:lpstr>GPT-4o</vt:lpstr>
      <vt:lpstr>GPT-4.5</vt:lpstr>
      <vt:lpstr>Gemini-2.5-Flash</vt:lpstr>
      <vt:lpstr>Gemini-2.5-Pro</vt:lpstr>
      <vt:lpstr>Deepseek-R1</vt:lpstr>
      <vt:lpstr>Deepseek-V3</vt:lpstr>
      <vt:lpstr>Llama4-Maverick</vt:lpstr>
      <vt:lpstr>Qwen3-235B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Ben Sghaier</dc:creator>
  <cp:lastModifiedBy>Mohammadamin Zaheri</cp:lastModifiedBy>
  <dcterms:created xsi:type="dcterms:W3CDTF">2015-06-05T18:19:34Z</dcterms:created>
  <dcterms:modified xsi:type="dcterms:W3CDTF">2025-08-29T18:51:58Z</dcterms:modified>
</cp:coreProperties>
</file>